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prawozdawczosc\2018\roczna\wersja_do_BPT\nowe\"/>
    </mc:Choice>
  </mc:AlternateContent>
  <bookViews>
    <workbookView xWindow="0" yWindow="0" windowWidth="14460" windowHeight="11340"/>
  </bookViews>
  <sheets>
    <sheet name="Podsumowanie" sheetId="39" r:id="rId1"/>
    <sheet name="Dolnośląski JR" sheetId="1" r:id="rId2"/>
    <sheet name="Kujawsko-pomorska JR" sheetId="2" r:id="rId3"/>
    <sheet name="Lubelska JR" sheetId="3" r:id="rId4"/>
    <sheet name="Lubuska" sheetId="4" r:id="rId5"/>
    <sheet name="Łódzka JR" sheetId="5" r:id="rId6"/>
    <sheet name="Małopolska JR" sheetId="6" r:id="rId7"/>
    <sheet name="Mazowiecka JR" sheetId="7" r:id="rId8"/>
    <sheet name="Opolska JR" sheetId="8" r:id="rId9"/>
    <sheet name="Podkarpacka JR" sheetId="9" r:id="rId10"/>
    <sheet name="Podlaska JR" sheetId="10" r:id="rId11"/>
    <sheet name="Pomorska JR" sheetId="11" r:id="rId12"/>
    <sheet name="Śląska JR" sheetId="12" r:id="rId13"/>
    <sheet name="Świętokrzyska JR" sheetId="13" r:id="rId14"/>
    <sheet name="Warmińsko-mazurska JR" sheetId="14" r:id="rId15"/>
    <sheet name="Wielkopolska JR" sheetId="15" r:id="rId16"/>
    <sheet name="Zachodniopomorska JR" sheetId="16" r:id="rId17"/>
    <sheet name="MRiRW" sheetId="19" r:id="rId18"/>
    <sheet name="CDR (SIR)" sheetId="20" r:id="rId19"/>
    <sheet name="Dolnośląski ODR" sheetId="21" r:id="rId20"/>
    <sheet name="Kujawsko-pomorski ODR" sheetId="22" r:id="rId21"/>
    <sheet name="Lubelski ODR" sheetId="23" r:id="rId22"/>
    <sheet name="Lubuski ODR" sheetId="24" r:id="rId23"/>
    <sheet name="Łódzki ODR" sheetId="25" r:id="rId24"/>
    <sheet name="Małopolski ODR" sheetId="26" r:id="rId25"/>
    <sheet name="Mazowiecki ODR" sheetId="27" r:id="rId26"/>
    <sheet name="Opolski ODR" sheetId="28" r:id="rId27"/>
    <sheet name="Podkarpacki ODR" sheetId="29" r:id="rId28"/>
    <sheet name="Podlaski ODR" sheetId="30" r:id="rId29"/>
    <sheet name="Pomorski ODR" sheetId="31" r:id="rId30"/>
    <sheet name="Ślaski ODR" sheetId="32" r:id="rId31"/>
    <sheet name="Świętokrzyski ODR" sheetId="33" r:id="rId32"/>
    <sheet name="Warmińsko-mazurski ODR" sheetId="34" r:id="rId33"/>
    <sheet name="Wielkopolski ODR" sheetId="35" r:id="rId34"/>
    <sheet name="Zachodniopomorski ODR" sheetId="36" r:id="rId35"/>
    <sheet name="Jednostka Centralna KSOW" sheetId="38" r:id="rId36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9" l="1"/>
  <c r="D29" i="19"/>
  <c r="H28" i="19"/>
  <c r="D27" i="19"/>
  <c r="D26" i="19"/>
  <c r="H24" i="19"/>
  <c r="H22" i="19"/>
  <c r="H21" i="19"/>
  <c r="H20" i="19"/>
  <c r="H19" i="19"/>
  <c r="D18" i="19"/>
  <c r="H17" i="19"/>
  <c r="H16" i="19"/>
  <c r="D16" i="19"/>
  <c r="D15" i="19"/>
  <c r="H14" i="19"/>
  <c r="D14" i="19"/>
  <c r="H13" i="19"/>
  <c r="D13" i="19"/>
  <c r="D12" i="19"/>
  <c r="D11" i="19"/>
  <c r="H10" i="19"/>
  <c r="D10" i="19"/>
  <c r="H9" i="19"/>
  <c r="D9" i="19"/>
  <c r="H8" i="19"/>
  <c r="D8" i="19"/>
  <c r="H7" i="19"/>
  <c r="D7" i="19"/>
  <c r="H10" i="20" l="1"/>
  <c r="H8" i="20"/>
  <c r="H8" i="21" l="1"/>
  <c r="D22" i="6" l="1"/>
  <c r="D21" i="6"/>
  <c r="H16" i="6"/>
  <c r="H15" i="6"/>
  <c r="H14" i="6"/>
  <c r="H13" i="6"/>
  <c r="H10" i="6"/>
  <c r="H9" i="6"/>
  <c r="H8" i="6"/>
  <c r="H7" i="6"/>
  <c r="H27" i="7" l="1"/>
  <c r="H26" i="7"/>
  <c r="H21" i="7"/>
  <c r="H20" i="7"/>
  <c r="H29" i="1" l="1"/>
  <c r="H14" i="1"/>
  <c r="H10" i="1"/>
  <c r="H9" i="1"/>
  <c r="H8" i="1"/>
  <c r="H7" i="1"/>
</calcChain>
</file>

<file path=xl/comments1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10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11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12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13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14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15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2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3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4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5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6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7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8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comments9.xml><?xml version="1.0" encoding="utf-8"?>
<comments xmlns="http://schemas.openxmlformats.org/spreadsheetml/2006/main">
  <authors>
    <author>SIR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SIR:</t>
        </r>
        <r>
          <rPr>
            <sz val="9"/>
            <color indexed="81"/>
            <rFont val="Tahoma"/>
            <family val="2"/>
            <charset val="238"/>
          </rPr>
          <t xml:space="preserve">
dotyczy przykładów dobrych praktyk  publikacji np. w formie broszury czy w bazie dobrych praktyk (której my, jako SIR nie posiadamy; ale może Wy macie w Ośrodkach taką bazę i coś do niej wrzucacie); nie chodzi tu o liczbę przekazanych dobrych praktyk do JC KSOW</t>
        </r>
      </text>
    </comment>
  </commentList>
</comments>
</file>

<file path=xl/sharedStrings.xml><?xml version="1.0" encoding="utf-8"?>
<sst xmlns="http://schemas.openxmlformats.org/spreadsheetml/2006/main" count="2974" uniqueCount="149">
  <si>
    <t>Efekty realizacji działań 
planu działania 
w ujęciu ilościowym</t>
  </si>
  <si>
    <t xml:space="preserve">Jednostka wdrażajaca: </t>
  </si>
  <si>
    <t>DOLNOŚLĄSKA JR KSOW</t>
  </si>
  <si>
    <t>Dane za rok: 2018</t>
  </si>
  <si>
    <t>REALIZACJA DZIAŁAŃ INFORMACYJNYCH I REKLAMOWYCH PROW 2014-2020 
(DZIAŁANIE 8 PLANU DZIAŁANIA KSOW - PLAN KOMUNIKACYJNY)</t>
  </si>
  <si>
    <t>REALIZACJA PLANU DZIAŁANIA KSOW W ZAKRESIE INNYM NIŻ DZIAŁANIA INFORMACYJNE I REKLAMOWE PROW 2014-2020</t>
  </si>
  <si>
    <t>USZCZEGÓŁOWIENIE WYBRANYCH DANYCH DOTYCZĄCYCH PLANU DZIAŁANIA</t>
  </si>
  <si>
    <t>Wskaźnik</t>
  </si>
  <si>
    <t>Wartość</t>
  </si>
  <si>
    <t>Szkolenia / seminaria / inne formy szkoleniowe dla potencjalnych beneficjentów i beneficjentów</t>
  </si>
  <si>
    <t>Szkolenia / seminaria / inne formy szkoleniowe</t>
  </si>
  <si>
    <t>LICZBA NARZĘDZI KOMUNIKACYJNYCH KSOW</t>
  </si>
  <si>
    <t>Uczestnicy szkoleń / seminariów / innych form szkoleniowych dla potencjalnych beneficjentów i beneficjentów</t>
  </si>
  <si>
    <t>Uczestnicy szkoleń / seminariów / innych form szkoleniowych</t>
  </si>
  <si>
    <t>Wydarzenia organizowane przez KSOW (np. konferencje, spotkania, konkursy) skoncentrowane na udostępnianiu i rozpowszechnianiu wyników Programu na podstawie systemu monitorowania i ewaluacji</t>
  </si>
  <si>
    <t>Konferencje</t>
  </si>
  <si>
    <t xml:space="preserve">Konferencje </t>
  </si>
  <si>
    <t>Wydarzenia organizowane przez KSOW (np. konferencje, spotkania, konkursy) poświęcone doradcom i / lub usługom wsparcia innowacji</t>
  </si>
  <si>
    <t>Uczestnicy konferencji</t>
  </si>
  <si>
    <t>Wydarzenia organizowane przez KSOW (np. konferencje, spotkania, konkursy) poświęcone LGD, w tym wsparciu dla współpracy</t>
  </si>
  <si>
    <t>Szkolenia / inne formy szkoleniowe dla pracowników punktów informacyjnych i doradców</t>
  </si>
  <si>
    <t>Targi, wystawy, imprezy lokalne, regionalne, krajowe 
i międzynarodowe</t>
  </si>
  <si>
    <t>Publikacje (np. ulotki, broszury, biuletyny, czasopisma, w tym e-publikacje) skoncentrowane na udostępnianiu i rozpowszechnianiu wyników Programu na podstawie systemu monitorowania i ewaluacji</t>
  </si>
  <si>
    <t>Uczestnicy szkoleń / innych form szkoleniowych dla pracowników punktów informacyjnych i doradców</t>
  </si>
  <si>
    <t>Uczestnicy targów wystaw, imprez lokalnych, regionalnych, krajowych i międzynarodowych</t>
  </si>
  <si>
    <t xml:space="preserve">Publikacje (np. ulotki, broszury, biuletyny, czasopisma, w tym e-publikacje) poświęcone doradcom i / lub usługom wsparcia innowacji </t>
  </si>
  <si>
    <t>Targi, wystawy, imprezy lokalne, regionalne, krajowe i międzynarodowe</t>
  </si>
  <si>
    <t>Krajowe wyjazdy studyjne</t>
  </si>
  <si>
    <t xml:space="preserve">Publikacje (np. ulotki, broszury, biuletyny, czasopisma, w tym e-publikacje) poświęcone LGD, w tym wsparciu dla współpracy </t>
  </si>
  <si>
    <t>Uczestnicy targów wystaw, imprez lokalnych, regionalnych, krajowych 
i międzynarodowych</t>
  </si>
  <si>
    <t>Uczestnicy krajowych wyjazdów studyjnych</t>
  </si>
  <si>
    <t>Inne narzędzia (np. strony internetowe, portale społecznościowe) skoncentrowane na udostępnianiu i rozpowszechnianiu wyników Programu na podstawie systemu monitorowania i ewaluacji</t>
  </si>
  <si>
    <t>Tytuły publikacji wydanych w formie papierowej</t>
  </si>
  <si>
    <t xml:space="preserve">Zagraniczne wyjazdy studyjne </t>
  </si>
  <si>
    <t>Inne narzędzia (np. strony internetowe, portale społecznościowe) poświęcone doradcom i / lub usługom wsparcia innowacji</t>
  </si>
  <si>
    <t>Tytuły publikacji wydanych w formie elektronicznej</t>
  </si>
  <si>
    <t>Uczestnicy zagranicznych wyjazdów studyjnych</t>
  </si>
  <si>
    <t>Inne narzędzia (np. strony internetowe, portale społecznościowe) poświęcone LGD, w tym wsparciu dla współpracy</t>
  </si>
  <si>
    <t>Artykuły / wkładki w prasie i w internecie</t>
  </si>
  <si>
    <t>Projekty, przykłady dobrych praktyk gromadzone i rozpowszechniane przez KSOW</t>
  </si>
  <si>
    <t>Audycje, programy, spoty w radio, telewizji i internecie</t>
  </si>
  <si>
    <t xml:space="preserve">LICZBA TEMATYCZYCH I ANALITYCZNYCH WYMIAN ZORGANIZOWANYCH PRZY WSPARCIU KSOW </t>
  </si>
  <si>
    <t>Słuchalność / oglądalność audycji, programów, spotów</t>
  </si>
  <si>
    <t>Artykuły/wkładki w prasie i w internecie</t>
  </si>
  <si>
    <t>Tematyczne grupy robocze skoncentrowane na udostępnianiu i rozpowszechnianiu wyników Programu na podstawie systemu monitorowania i ewaluacji</t>
  </si>
  <si>
    <t>Strona internetowa</t>
  </si>
  <si>
    <t>Tematyczne grupy robocze poświęcone doradcom i / lub usługom wsparcia innowacji</t>
  </si>
  <si>
    <t>Unikalni użytkownicy strony internetowej</t>
  </si>
  <si>
    <t>Tematyczne grupy robocze poświęcone LGD w tym wsparciu dla współpracy</t>
  </si>
  <si>
    <t>Odwiedziny strony internetowej</t>
  </si>
  <si>
    <t>Konsultacje z zainteresowanymi stronami skoncentrowane na udostępnianiu 
i rozpowszechnianiu wyników Programu na podstawie systemu monitorowania i ewaluacji</t>
  </si>
  <si>
    <t>Fora internetowe, media społecznościowe itp.</t>
  </si>
  <si>
    <t>Konsultacje z zainteresowanymi stronami poświęcone doradcom i / lub usługom wsparcia innowacji</t>
  </si>
  <si>
    <t>Unikalni użytkownicy forów internetowych, mediów społecznościowych itp.</t>
  </si>
  <si>
    <t>Konsultacje z zainteresowanymi stronami poświęcone LGD, w tym wsparciu dla współpracy</t>
  </si>
  <si>
    <t>Odwiedziny forów internetowych, mediów społecznościowych itp.</t>
  </si>
  <si>
    <t>Inne (np. szkolenia, forum internetowe) skoncentrowane na udostępnianiu 
i rozpowszechnianiu wyników Programu na podstawie systemu monitorowania i ewaluacji</t>
  </si>
  <si>
    <t>Konkursy</t>
  </si>
  <si>
    <t>Inne (np. szkolenia, forum internetowe) poświęcone doradcom i / lub usługom wsparcia innowacji</t>
  </si>
  <si>
    <t>Uczestnicy konkursów</t>
  </si>
  <si>
    <t>Inne (np. szkolenia, forum internetowe) poświęcone LGD, w tym wsparciu dla współpracy</t>
  </si>
  <si>
    <t>Udzielone konsultacje w punkcie informacyjnym PROW 2014-2020</t>
  </si>
  <si>
    <t>brak danych</t>
  </si>
  <si>
    <t>Materiały promocyjne</t>
  </si>
  <si>
    <t xml:space="preserve">Materiały promocyjne </t>
  </si>
  <si>
    <t>Samorząd województwa kujawsko-pomorskiego</t>
  </si>
  <si>
    <t>Dane za rok:</t>
  </si>
  <si>
    <t>Załącznik nr 4</t>
  </si>
  <si>
    <t>województwo lubelskie</t>
  </si>
  <si>
    <t>Samorząd Wojeództwa Lubuskiego</t>
  </si>
  <si>
    <t>Jednostka Regionalna KSOW Województwa Łódzkiego</t>
  </si>
  <si>
    <t>JR KSOW Województwa Małopolskiego</t>
  </si>
  <si>
    <t>Materiały promocyjne (zdjęcia projektów zreazliowanych w ramach PROW)</t>
  </si>
  <si>
    <t>Samorząd Województwa Mazowieckiego</t>
  </si>
  <si>
    <t>SAMORZĄD WOJEWÓDZTWA OPOLSKIEGO</t>
  </si>
  <si>
    <t>2 / 175</t>
  </si>
  <si>
    <t>*</t>
  </si>
  <si>
    <t>2 / 500</t>
  </si>
  <si>
    <t>* rodzaj / ilość</t>
  </si>
  <si>
    <t>SW podkarpackiego</t>
  </si>
  <si>
    <t>TV Rzeszów średnia oglądalność w tys. 1.09.2017 - 30.08.2018, pasmo 18.30 - 19.00, ok. 43 tys.; Radio Rzeszów 5,4%listopad 2017-kwiecień 2018</t>
  </si>
  <si>
    <t>SW podlaskiego</t>
  </si>
  <si>
    <t xml:space="preserve">Jednostka Regionalna KSOW Województwa Pomorskiego </t>
  </si>
  <si>
    <t>1*</t>
  </si>
  <si>
    <t>14*</t>
  </si>
  <si>
    <t xml:space="preserve">102 000* </t>
  </si>
  <si>
    <t>25**</t>
  </si>
  <si>
    <t>3***</t>
  </si>
  <si>
    <t>1 269 000****</t>
  </si>
  <si>
    <t>2*****</t>
  </si>
  <si>
    <t>1**</t>
  </si>
  <si>
    <t>1100***</t>
  </si>
  <si>
    <t>105****</t>
  </si>
  <si>
    <t>378*****</t>
  </si>
  <si>
    <t>*w pozycji wskazano tylko ilość osób uczestniczacych w spotkaniu zrealizowanym w ramach działania"Udział w szkoleniach, seminariach, warsztatach, konferencjach, spotkaniach itp. związanych z PROW 2014-2020" PK 2018 ze strony UMWP (brak danych nt. ogólnej ilość osób spotkania, w którym uczestniczył przedstwiciel UMWP)</t>
  </si>
  <si>
    <t>* dane szacunkowe</t>
  </si>
  <si>
    <t>* w tym 12 wydarzeń, które ujęte zostały również w poz. Inne (np. szkolenia, forum internetowe) poświęcone LGD, w tym wsparciu dla współpracy</t>
  </si>
  <si>
    <t>**Informacja zamieszczona na portalu społecznościowym promujaca PROW 2014-2020</t>
  </si>
  <si>
    <t>** ilość ogłoszeń promujacych projekty realizowane przez Partnerów KSOW</t>
  </si>
  <si>
    <t>***wartość odczytu (ilość osób, która obejrzała informację zamieszczona na portalu społecznościowym)</t>
  </si>
  <si>
    <t>*** 1 film informacyjny, 2 kampanie radiowe promujace projekty realizowane przez Partnerów KSOW</t>
  </si>
  <si>
    <t>****  informacje na temat PROW 2014-2020 udzielane bezpośrednio przez pracowników Departamentu Programów Rozwoju Obszarów Wiejskich UMWP  (kontakt bezpośredni, telefoniczny oraz elektroniczny)</t>
  </si>
  <si>
    <t>**** dane szunkowe przekazane przez media</t>
  </si>
  <si>
    <t>***** dystrybuowane w 2018 r. materiały promocyjne zakupione zostały w ramach Planu komunikacyjnego 2017</t>
  </si>
  <si>
    <t xml:space="preserve">***** dane dot. zakładki KSOW na stronie Urzędu Marszałkowskiego WP oraz  zakładki JR KSOW WP na portalu KSOW </t>
  </si>
  <si>
    <t>***** dot. materiałów promocyjnych sfinansowanych ze środków KSOW (m.in.: materiały szkoleniowe (notesy, teczki długopisy, pendrive), identyfikatory, zaproszenia, banery, plakaty)</t>
  </si>
  <si>
    <t>Jednostka Regionalna KSOW w województwie śląskim</t>
  </si>
  <si>
    <t>7 (5 szkoleń i 2 wyjazdy)</t>
  </si>
  <si>
    <t>700 (telefoniczne), 30 (e-mail)</t>
  </si>
  <si>
    <t>Urząd Marszałkowski Województwa Świętokrzyskiego</t>
  </si>
  <si>
    <t>Załącznik Nr 4  do Uchwały Nr ………/2019 Wojewódzkiej Grupy Roboczej do spraw Krajowej Sieci Obszarów Wiejskich z dnia …………………… 2019 r.</t>
  </si>
  <si>
    <t>Samorzą Województwa Warmińsko-Mazurskiego</t>
  </si>
  <si>
    <t xml:space="preserve">JR KSOW wielkopolska </t>
  </si>
  <si>
    <t>n/d</t>
  </si>
  <si>
    <t>Jednostka Regionalna Krajowej Sieci Obszarów Wiejskich Województwa Zachodniopomorskiego</t>
  </si>
  <si>
    <t>Centrum Doradztwa Rolniczego w Brwinowie</t>
  </si>
  <si>
    <t>CENTRUM DORADZTWA ROLNICZEGO W BRWINOWIE</t>
  </si>
  <si>
    <t xml:space="preserve">Projekty, przykłady dobrych praktyk gromadzone i rozpowszechniane przez KSOW </t>
  </si>
  <si>
    <t>Dolnośląski Ośrodek Doradztwa z siedzibą we Wrocławiu</t>
  </si>
  <si>
    <t>Kujawsko-Pomorski Ośrodek Doradztwa Rolniczego w Minikowie</t>
  </si>
  <si>
    <t>Lubelski Ośrodek Doradztwa Rolniczego w Końskowoli</t>
  </si>
  <si>
    <t>Lubuski Ośrodek Doradztwa Rolniczego z siedzibą w Kalsku</t>
  </si>
  <si>
    <t>Dane za rok: 31.12.2018 r.</t>
  </si>
  <si>
    <t>Łódzki Ośrodek Doradztwa z siedzibą zs. w Bratoszewicach</t>
  </si>
  <si>
    <t>Małopolski Ośrodek Doradztwa Rolniczego z/s w Karniowicach</t>
  </si>
  <si>
    <t>Mazowiecki Ośrodek Doradztwa Rolniczego w Warszawie</t>
  </si>
  <si>
    <t>Opolski Ośrodek Doradztwa Rolniczego w Łosiowie</t>
  </si>
  <si>
    <t>Podlaski Ośrodek Doradztwa Rolniczego</t>
  </si>
  <si>
    <t xml:space="preserve"> Pomorski Ośrodek Doradztwa Rolniczego w Lubaniu</t>
  </si>
  <si>
    <t>Śląski Ośrodek Doradztwa z siedzibą we Wrocławiu</t>
  </si>
  <si>
    <t>Świętokrzyski Ośrodek Doradztwa Rolniczego</t>
  </si>
  <si>
    <t>Warmińsko-Mazurski Ośrodek Doradztwa z siedzibą w Olsztynie</t>
  </si>
  <si>
    <t>Wielkopolski Ośrodek Doradztwa Rolniczego w Poznaniu</t>
  </si>
  <si>
    <t xml:space="preserve">Publikacje: „Nowoczesne biotechniki rozrodu bydła ze szczególnym uwzględnieniem embriotransferu“,
„Pszczoły to nie tylko miód“,
„Gospodarowanie wodą w gospodarstwie rolnym. Woda w zagrodzie“.
</t>
  </si>
  <si>
    <t xml:space="preserve">Zachodniopomorski Ośrodek Doradztwa Rolniczego w Barzkowicach </t>
  </si>
  <si>
    <t>Zbiorcze</t>
  </si>
  <si>
    <t xml:space="preserve">Działania/przedsięwzięcia organizowane przez Europejską Sieć na rzecz Rozwoju Obszarów Wiejskich (ENRD), w których uczestniczyłaKrajowa Sieć Obszarów Wiejskich </t>
  </si>
  <si>
    <t>Działania/przedsięwzięcia organizowane przez Europejską Sieć na rzecz Rozwoju Obszarów Wiejskich (ENRD), w które Krajowa Sieć Obszarów Wiejskich miałaaktywny wkład</t>
  </si>
  <si>
    <t>Działania/przedsięwzięcia organizowane przez Sieć Europejskiego Partnerstwa Innowacyjnego na rzecz Wydajnego i Zrównoważonego Rolnictwa (EIP AGRI), w których uczestniczyłaKrajowa Sieć Obszarów Wiejskich (SIR)</t>
  </si>
  <si>
    <t>Działania/przedsięwzięcia organizowane przez Sieć Europejskiego Partnerstwa Innowacyjnego na rzecz Wydajnego i Zrównoważonego Rolnictwa (EIP AGRI), w które Krajowa Sieć Obszarów Wiejskich (SIR) miała aktywny wkład</t>
  </si>
  <si>
    <t>Działania/przedsięwzięcia organizowane przez Sieć Europejskiego Partnerstwa Innowacyjnego na rzecz Wydajnego
i Zrównoważonego Rolnictwa (EIP AGRI), w których uczestniczyłaKrajowa Sieć Obszarów Wiejskich (SIR)</t>
  </si>
  <si>
    <t>Działania/przedsięwzięcia organizowane przez Sieć Europejskiego Partnerstwa Innowacyjnego na rzecz Wydajnego 
i Zrównoważonego Rolnictwa (EIP AGRI), w które Krajowa Sieć Obszarów Wiejskich (SIR) miała aktywny wkład</t>
  </si>
  <si>
    <t>Jednostka Centralna KSOW</t>
  </si>
  <si>
    <t>Podkarpacki Ośrodek Doradztwa Rolniczego</t>
  </si>
  <si>
    <t xml:space="preserve"> </t>
  </si>
  <si>
    <t xml:space="preserve">Działania/przedsięwzięcia organizowane przez Europejską Sieć na rzecz Rozwoju Obszarów Wiejskich (ENRD), w których uczestniczyła Krajowa Sieć Obszarów Wiejskich </t>
  </si>
  <si>
    <t>Działania/przedsięwzięcia organizowane przez Sieć Europejskiego Partnerstwa Innowacyjnego na rzecz Wydajnego i Zrównoważonego Rolnictwa (EIP AGRI), w których uczestniczyła Krajowa Sieć Obszarów Wiejskich (SIR)</t>
  </si>
  <si>
    <t>Załącznik nr 3. Efekty realizacji działań planu działania w ujęciu ilościowym (wskaźniki z Planu działania KSOW) 
w ujęciu ilościowym</t>
  </si>
  <si>
    <t>MRiRW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</si>
</sst>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/>
    <xf numFmtId="0" fontId="3" fillId="3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4" xfId="0" applyBorder="1"/>
    <xf numFmtId="0" fontId="3" fillId="2" borderId="4" xfId="0" applyFont="1" applyFill="1" applyBorder="1" applyAlignment="1">
      <alignment wrapText="1"/>
    </xf>
    <xf numFmtId="0" fontId="0" fillId="3" borderId="4" xfId="0" applyFill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0" xfId="0" applyFill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3" fillId="2" borderId="4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0" fillId="2" borderId="4" xfId="0" applyFill="1" applyBorder="1"/>
    <xf numFmtId="0" fontId="5" fillId="0" borderId="4" xfId="0" applyFont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6" fillId="2" borderId="4" xfId="0" applyFont="1" applyFill="1" applyBorder="1"/>
    <xf numFmtId="0" fontId="5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right" vertical="center"/>
    </xf>
    <xf numFmtId="3" fontId="0" fillId="0" borderId="4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3" fontId="3" fillId="0" borderId="4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4" borderId="4" xfId="0" applyFont="1" applyFill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1" fillId="0" borderId="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wrapText="1"/>
    </xf>
    <xf numFmtId="1" fontId="14" fillId="0" borderId="4" xfId="0" applyNumberFormat="1" applyFont="1" applyBorder="1" applyAlignment="1">
      <alignment wrapText="1"/>
    </xf>
    <xf numFmtId="1" fontId="14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4" xfId="1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166" fontId="3" fillId="0" borderId="4" xfId="1" applyNumberFormat="1" applyFont="1" applyBorder="1" applyAlignment="1">
      <alignment vertical="center" wrapText="1"/>
    </xf>
    <xf numFmtId="166" fontId="11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3" fillId="0" borderId="4" xfId="1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4" fontId="3" fillId="0" borderId="4" xfId="0" applyNumberFormat="1" applyFont="1" applyBorder="1" applyAlignment="1"/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abSelected="1" topLeftCell="D1" workbookViewId="0">
      <selection activeCell="H14" sqref="H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147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135</v>
      </c>
      <c r="D2" s="151"/>
      <c r="E2" s="14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4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133"/>
      <c r="F5" s="2"/>
      <c r="G5" s="153" t="s">
        <v>5</v>
      </c>
      <c r="H5" s="153"/>
      <c r="I5" s="94"/>
      <c r="J5" s="2"/>
      <c r="K5" s="156" t="s">
        <v>6</v>
      </c>
      <c r="L5" s="156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147"/>
      <c r="F6" s="2"/>
      <c r="G6" s="10" t="s">
        <v>7</v>
      </c>
      <c r="H6" s="8" t="s">
        <v>8</v>
      </c>
      <c r="I6" s="147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148">
        <v>108</v>
      </c>
      <c r="E7" s="2"/>
      <c r="F7" s="2"/>
      <c r="G7" s="145" t="s">
        <v>10</v>
      </c>
      <c r="H7" s="148">
        <v>546</v>
      </c>
      <c r="I7" s="96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148">
        <v>3298</v>
      </c>
      <c r="E8" s="2"/>
      <c r="F8" s="2"/>
      <c r="G8" s="145" t="s">
        <v>13</v>
      </c>
      <c r="H8" s="148">
        <v>21015</v>
      </c>
      <c r="I8" s="96"/>
      <c r="J8" s="2"/>
      <c r="K8" s="18" t="s">
        <v>14</v>
      </c>
      <c r="L8" s="148">
        <v>29</v>
      </c>
      <c r="M8" s="2"/>
      <c r="N8" s="2"/>
      <c r="O8" s="2"/>
      <c r="P8" s="2"/>
      <c r="Q8" s="2"/>
    </row>
    <row r="9" spans="2:17" ht="31.5" x14ac:dyDescent="0.25">
      <c r="B9" s="154" t="s">
        <v>15</v>
      </c>
      <c r="C9" s="155"/>
      <c r="D9" s="148">
        <v>9</v>
      </c>
      <c r="E9" s="2"/>
      <c r="F9" s="2"/>
      <c r="G9" s="145" t="s">
        <v>16</v>
      </c>
      <c r="H9" s="148">
        <v>154</v>
      </c>
      <c r="I9" s="96"/>
      <c r="J9" s="2"/>
      <c r="K9" s="145" t="s">
        <v>17</v>
      </c>
      <c r="L9" s="148">
        <v>551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148">
        <v>1037</v>
      </c>
      <c r="E10" s="2"/>
      <c r="F10" s="2"/>
      <c r="G10" s="145" t="s">
        <v>18</v>
      </c>
      <c r="H10" s="148">
        <v>15249</v>
      </c>
      <c r="I10" s="96"/>
      <c r="J10" s="2"/>
      <c r="K10" s="18" t="s">
        <v>19</v>
      </c>
      <c r="L10" s="148">
        <v>56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148">
        <v>2</v>
      </c>
      <c r="E11" s="2"/>
      <c r="F11" s="2"/>
      <c r="G11" s="145" t="s">
        <v>21</v>
      </c>
      <c r="H11" s="148">
        <v>251</v>
      </c>
      <c r="I11" s="96"/>
      <c r="J11" s="2"/>
      <c r="K11" s="18" t="s">
        <v>22</v>
      </c>
      <c r="L11" s="148">
        <v>22</v>
      </c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148">
        <v>130</v>
      </c>
      <c r="E12" s="2"/>
      <c r="F12" s="2"/>
      <c r="G12" s="145" t="s">
        <v>24</v>
      </c>
      <c r="H12" s="148">
        <v>2711696</v>
      </c>
      <c r="I12" s="96"/>
      <c r="J12" s="2"/>
      <c r="K12" s="145" t="s">
        <v>25</v>
      </c>
      <c r="L12" s="148">
        <v>36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148">
        <v>56</v>
      </c>
      <c r="E13" s="2"/>
      <c r="F13" s="2"/>
      <c r="G13" s="145" t="s">
        <v>27</v>
      </c>
      <c r="H13" s="148">
        <v>100</v>
      </c>
      <c r="I13" s="96"/>
      <c r="J13" s="2"/>
      <c r="K13" s="18" t="s">
        <v>28</v>
      </c>
      <c r="L13" s="148">
        <v>3</v>
      </c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148">
        <v>635956</v>
      </c>
      <c r="E14" s="2"/>
      <c r="F14" s="2"/>
      <c r="G14" s="145" t="s">
        <v>30</v>
      </c>
      <c r="H14" s="148">
        <v>3802</v>
      </c>
      <c r="I14" s="96"/>
      <c r="J14" s="2"/>
      <c r="K14" s="18" t="s">
        <v>31</v>
      </c>
      <c r="L14" s="148">
        <v>4</v>
      </c>
      <c r="M14" s="2"/>
      <c r="N14" s="2"/>
      <c r="O14" s="2"/>
      <c r="P14" s="2"/>
      <c r="Q14" s="2"/>
    </row>
    <row r="15" spans="2:17" ht="31.5" x14ac:dyDescent="0.25">
      <c r="B15" s="154" t="s">
        <v>32</v>
      </c>
      <c r="C15" s="155"/>
      <c r="D15" s="148">
        <v>6</v>
      </c>
      <c r="E15" s="2"/>
      <c r="F15" s="2"/>
      <c r="G15" s="145" t="s">
        <v>33</v>
      </c>
      <c r="H15" s="148">
        <v>59</v>
      </c>
      <c r="I15" s="96"/>
      <c r="J15" s="2"/>
      <c r="K15" s="145" t="s">
        <v>34</v>
      </c>
      <c r="L15" s="148">
        <v>33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148">
        <v>6</v>
      </c>
      <c r="E16" s="2"/>
      <c r="F16" s="2"/>
      <c r="G16" s="145" t="s">
        <v>36</v>
      </c>
      <c r="H16" s="148">
        <v>2930</v>
      </c>
      <c r="I16" s="96"/>
      <c r="J16" s="2"/>
      <c r="K16" s="18" t="s">
        <v>37</v>
      </c>
      <c r="L16" s="148">
        <v>0</v>
      </c>
      <c r="M16" s="2"/>
      <c r="O16" s="2"/>
      <c r="P16" s="2"/>
      <c r="Q16" s="2"/>
    </row>
    <row r="17" spans="2:17" ht="31.5" x14ac:dyDescent="0.25">
      <c r="B17" s="154" t="s">
        <v>38</v>
      </c>
      <c r="C17" s="155"/>
      <c r="D17" s="148">
        <v>200054</v>
      </c>
      <c r="E17" s="2"/>
      <c r="F17" s="2"/>
      <c r="G17" s="145" t="s">
        <v>32</v>
      </c>
      <c r="H17" s="148">
        <v>132</v>
      </c>
      <c r="I17" s="96"/>
      <c r="J17" s="2"/>
      <c r="K17" s="145" t="s">
        <v>39</v>
      </c>
      <c r="L17" s="148">
        <v>167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148">
        <v>173</v>
      </c>
      <c r="E18" s="2"/>
      <c r="F18" s="2"/>
      <c r="G18" s="145" t="s">
        <v>35</v>
      </c>
      <c r="H18" s="148">
        <v>52</v>
      </c>
      <c r="I18" s="96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148">
        <v>424129</v>
      </c>
      <c r="E19" s="2"/>
      <c r="F19" s="2"/>
      <c r="G19" s="145" t="s">
        <v>43</v>
      </c>
      <c r="H19" s="148">
        <v>292</v>
      </c>
      <c r="I19" s="96"/>
      <c r="J19" s="2"/>
      <c r="K19" s="18" t="s">
        <v>44</v>
      </c>
      <c r="L19" s="149">
        <v>17</v>
      </c>
      <c r="M19" s="2"/>
      <c r="N19" s="2"/>
      <c r="O19" s="2"/>
      <c r="P19" s="2"/>
      <c r="Q19" s="2"/>
    </row>
    <row r="20" spans="2:17" ht="31.5" x14ac:dyDescent="0.25">
      <c r="B20" s="154" t="s">
        <v>45</v>
      </c>
      <c r="C20" s="155"/>
      <c r="D20" s="148">
        <v>20</v>
      </c>
      <c r="E20" s="2"/>
      <c r="F20" s="2"/>
      <c r="G20" s="145" t="s">
        <v>40</v>
      </c>
      <c r="H20" s="148">
        <v>209</v>
      </c>
      <c r="I20" s="96"/>
      <c r="J20" s="2"/>
      <c r="K20" s="145" t="s">
        <v>46</v>
      </c>
      <c r="L20" s="149">
        <v>1</v>
      </c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148">
        <v>288189</v>
      </c>
      <c r="E21" s="2"/>
      <c r="F21" s="2"/>
      <c r="G21" s="145" t="s">
        <v>42</v>
      </c>
      <c r="H21" s="148">
        <v>8419065</v>
      </c>
      <c r="I21" s="96"/>
      <c r="J21" s="2"/>
      <c r="K21" s="18" t="s">
        <v>48</v>
      </c>
      <c r="L21" s="149">
        <v>1</v>
      </c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148">
        <v>645596</v>
      </c>
      <c r="E22" s="2"/>
      <c r="F22" s="2"/>
      <c r="G22" s="145" t="s">
        <v>45</v>
      </c>
      <c r="H22" s="148">
        <v>53</v>
      </c>
      <c r="I22" s="96"/>
      <c r="J22" s="2"/>
      <c r="K22" s="21" t="s">
        <v>50</v>
      </c>
      <c r="L22" s="149">
        <v>2</v>
      </c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148">
        <v>4</v>
      </c>
      <c r="E23" s="2"/>
      <c r="F23" s="2"/>
      <c r="G23" s="145" t="s">
        <v>47</v>
      </c>
      <c r="H23" s="148">
        <v>341296</v>
      </c>
      <c r="I23" s="96"/>
      <c r="J23" s="2"/>
      <c r="K23" s="18" t="s">
        <v>52</v>
      </c>
      <c r="L23" s="149">
        <v>0</v>
      </c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148">
        <v>2530</v>
      </c>
      <c r="E24" s="2"/>
      <c r="F24" s="2"/>
      <c r="G24" s="145" t="s">
        <v>49</v>
      </c>
      <c r="H24" s="148">
        <v>1204886</v>
      </c>
      <c r="I24" s="96"/>
      <c r="J24" s="2"/>
      <c r="K24" s="18" t="s">
        <v>54</v>
      </c>
      <c r="L24" s="149">
        <v>24</v>
      </c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148">
        <v>294087</v>
      </c>
      <c r="E25" s="2"/>
      <c r="F25" s="2"/>
      <c r="G25" s="145" t="s">
        <v>51</v>
      </c>
      <c r="H25" s="148">
        <v>14</v>
      </c>
      <c r="I25" s="96"/>
      <c r="J25" s="2"/>
      <c r="K25" s="18" t="s">
        <v>56</v>
      </c>
      <c r="L25" s="149">
        <v>0</v>
      </c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148">
        <v>2</v>
      </c>
      <c r="E26" s="2"/>
      <c r="F26" s="2"/>
      <c r="G26" s="145" t="s">
        <v>53</v>
      </c>
      <c r="H26" s="148">
        <v>12356</v>
      </c>
      <c r="I26" s="96"/>
      <c r="J26" s="2"/>
      <c r="K26" s="145" t="s">
        <v>58</v>
      </c>
      <c r="L26" s="149">
        <v>197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148">
        <v>146</v>
      </c>
      <c r="E27" s="2"/>
      <c r="F27" s="2"/>
      <c r="G27" s="145" t="s">
        <v>55</v>
      </c>
      <c r="H27" s="148">
        <v>248814</v>
      </c>
      <c r="I27" s="96"/>
      <c r="J27" s="2"/>
      <c r="K27" s="18" t="s">
        <v>60</v>
      </c>
      <c r="L27" s="149">
        <v>21</v>
      </c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148">
        <v>12634</v>
      </c>
      <c r="E28" s="2"/>
      <c r="F28" s="2"/>
      <c r="G28" s="145" t="s">
        <v>57</v>
      </c>
      <c r="H28" s="148">
        <v>75</v>
      </c>
      <c r="I28" s="96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148">
        <v>77091</v>
      </c>
      <c r="E29" s="2"/>
      <c r="F29" s="2"/>
      <c r="G29" s="145" t="s">
        <v>59</v>
      </c>
      <c r="H29" s="148">
        <v>2575</v>
      </c>
      <c r="I29" s="96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45" t="s">
        <v>64</v>
      </c>
      <c r="H30" s="148">
        <v>43022</v>
      </c>
      <c r="I30" s="97"/>
    </row>
    <row r="31" spans="2:17" ht="47.25" x14ac:dyDescent="0.25">
      <c r="G31" s="145" t="s">
        <v>145</v>
      </c>
      <c r="H31" s="148">
        <v>11</v>
      </c>
      <c r="I31" s="97"/>
    </row>
    <row r="32" spans="2:17" ht="47.25" x14ac:dyDescent="0.25">
      <c r="G32" s="145" t="s">
        <v>137</v>
      </c>
      <c r="H32" s="148">
        <v>4</v>
      </c>
    </row>
    <row r="33" spans="7:8" ht="63" x14ac:dyDescent="0.25">
      <c r="G33" s="145" t="s">
        <v>146</v>
      </c>
      <c r="H33" s="148">
        <v>6</v>
      </c>
    </row>
    <row r="34" spans="7:8" ht="63" x14ac:dyDescent="0.25">
      <c r="G34" s="145" t="s">
        <v>139</v>
      </c>
      <c r="H34" s="148">
        <v>1</v>
      </c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A10" workbookViewId="0">
      <selection activeCell="B19" sqref="B19:C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34.285156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79</v>
      </c>
      <c r="D2" s="151"/>
      <c r="E2" s="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7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31.5" customHeight="1" x14ac:dyDescent="0.25">
      <c r="B7" s="154" t="s">
        <v>9</v>
      </c>
      <c r="C7" s="155"/>
      <c r="D7" s="31">
        <v>2</v>
      </c>
      <c r="E7" s="14"/>
      <c r="F7" s="2"/>
      <c r="G7" s="15" t="s">
        <v>10</v>
      </c>
      <c r="H7" s="24"/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170</v>
      </c>
      <c r="E8" s="14"/>
      <c r="F8" s="2"/>
      <c r="G8" s="15" t="s">
        <v>13</v>
      </c>
      <c r="H8" s="24"/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/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/>
      <c r="I10" s="17"/>
      <c r="J10" s="2"/>
      <c r="K10" s="18" t="s">
        <v>19</v>
      </c>
      <c r="L10" s="19">
        <v>3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10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24">
        <v>53416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1.5" customHeight="1" x14ac:dyDescent="0.25">
      <c r="B13" s="154" t="s">
        <v>26</v>
      </c>
      <c r="C13" s="155"/>
      <c r="D13" s="31"/>
      <c r="E13" s="14"/>
      <c r="F13" s="2"/>
      <c r="G13" s="15" t="s">
        <v>27</v>
      </c>
      <c r="H13" s="24">
        <v>1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7.25" customHeight="1" x14ac:dyDescent="0.25">
      <c r="B14" s="154" t="s">
        <v>29</v>
      </c>
      <c r="C14" s="155"/>
      <c r="D14" s="31"/>
      <c r="E14" s="14"/>
      <c r="F14" s="2"/>
      <c r="G14" s="15" t="s">
        <v>30</v>
      </c>
      <c r="H14" s="24">
        <v>40</v>
      </c>
      <c r="I14" s="17"/>
      <c r="J14" s="2"/>
      <c r="K14" s="18" t="s">
        <v>31</v>
      </c>
      <c r="L14" s="19">
        <v>2</v>
      </c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1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21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20</v>
      </c>
      <c r="E17" s="14"/>
      <c r="F17" s="2"/>
      <c r="G17" s="15" t="s">
        <v>32</v>
      </c>
      <c r="H17" s="24">
        <v>2</v>
      </c>
      <c r="I17" s="17"/>
      <c r="J17" s="2"/>
      <c r="K17" s="21" t="s">
        <v>39</v>
      </c>
      <c r="L17" s="19">
        <v>3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>
        <v>14</v>
      </c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204.75" customHeight="1" x14ac:dyDescent="0.25">
      <c r="B19" s="154" t="s">
        <v>42</v>
      </c>
      <c r="C19" s="155"/>
      <c r="D19" s="24" t="s">
        <v>80</v>
      </c>
      <c r="E19" s="14"/>
      <c r="F19" s="2"/>
      <c r="G19" s="15" t="s">
        <v>43</v>
      </c>
      <c r="H19" s="24"/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2</v>
      </c>
      <c r="E20" s="14"/>
      <c r="F20" s="2"/>
      <c r="G20" s="15" t="s">
        <v>40</v>
      </c>
      <c r="H20" s="24"/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78.75" x14ac:dyDescent="0.25">
      <c r="B21" s="154" t="s">
        <v>47</v>
      </c>
      <c r="C21" s="155"/>
      <c r="D21" s="31">
        <v>70895</v>
      </c>
      <c r="E21" s="14"/>
      <c r="F21" s="2"/>
      <c r="G21" s="15" t="s">
        <v>42</v>
      </c>
      <c r="H21" s="24" t="s">
        <v>80</v>
      </c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81.75" customHeight="1" x14ac:dyDescent="0.25">
      <c r="B22" s="154" t="s">
        <v>49</v>
      </c>
      <c r="C22" s="155"/>
      <c r="D22" s="31">
        <v>92573</v>
      </c>
      <c r="E22" s="14"/>
      <c r="F22" s="2"/>
      <c r="G22" s="15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31">
        <v>70895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1.5" customHeight="1" x14ac:dyDescent="0.25">
      <c r="B24" s="154" t="s">
        <v>53</v>
      </c>
      <c r="C24" s="155"/>
      <c r="D24" s="31"/>
      <c r="E24" s="14"/>
      <c r="F24" s="2"/>
      <c r="G24" s="15" t="s">
        <v>49</v>
      </c>
      <c r="H24" s="31">
        <v>92573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31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>
        <v>1</v>
      </c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21</v>
      </c>
      <c r="E28" s="14"/>
      <c r="F28" s="2"/>
      <c r="G28" s="15" t="s">
        <v>57</v>
      </c>
      <c r="H28" s="24">
        <v>5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v>4373</v>
      </c>
      <c r="E29" s="14"/>
      <c r="F29" s="2"/>
      <c r="G29" s="15" t="s">
        <v>59</v>
      </c>
      <c r="H29" s="24">
        <v>216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E4" workbookViewId="0">
      <selection activeCell="L20" sqref="L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34.285156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81</v>
      </c>
      <c r="D2" s="151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>
        <v>4</v>
      </c>
      <c r="E7" s="14"/>
      <c r="F7" s="2"/>
      <c r="G7" s="15" t="s">
        <v>10</v>
      </c>
      <c r="H7" s="24">
        <v>17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130</v>
      </c>
      <c r="E8" s="14"/>
      <c r="F8" s="2"/>
      <c r="G8" s="15" t="s">
        <v>13</v>
      </c>
      <c r="H8" s="24">
        <v>884</v>
      </c>
      <c r="I8" s="17"/>
      <c r="J8" s="2"/>
      <c r="K8" s="18" t="s">
        <v>14</v>
      </c>
      <c r="L8" s="19">
        <v>4</v>
      </c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>
        <v>3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>
        <v>386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>
        <v>1</v>
      </c>
      <c r="E11" s="14"/>
      <c r="F11" s="2"/>
      <c r="G11" s="15" t="s">
        <v>21</v>
      </c>
      <c r="H11" s="24">
        <v>7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>
        <v>13</v>
      </c>
      <c r="E12" s="14"/>
      <c r="F12" s="2"/>
      <c r="G12" s="15" t="s">
        <v>24</v>
      </c>
      <c r="H12" s="24">
        <v>5480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15" t="s">
        <v>27</v>
      </c>
      <c r="H13" s="24">
        <v>4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15" t="s">
        <v>30</v>
      </c>
      <c r="H14" s="24">
        <v>101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2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32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7</v>
      </c>
      <c r="E17" s="14"/>
      <c r="F17" s="2"/>
      <c r="G17" s="15" t="s">
        <v>32</v>
      </c>
      <c r="H17" s="24">
        <v>5</v>
      </c>
      <c r="I17" s="17"/>
      <c r="J17" s="2"/>
      <c r="K17" s="21" t="s">
        <v>39</v>
      </c>
      <c r="L17" s="19">
        <v>3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>
        <v>14</v>
      </c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24">
        <v>119584</v>
      </c>
      <c r="E19" s="14"/>
      <c r="F19" s="2"/>
      <c r="G19" s="15" t="s">
        <v>43</v>
      </c>
      <c r="H19" s="24"/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2</v>
      </c>
      <c r="E20" s="14"/>
      <c r="F20" s="2"/>
      <c r="G20" s="15" t="s">
        <v>40</v>
      </c>
      <c r="H20" s="24"/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4385</v>
      </c>
      <c r="E21" s="14"/>
      <c r="F21" s="2"/>
      <c r="G21" s="15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15" t="s">
        <v>45</v>
      </c>
      <c r="H22" s="24"/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>
        <v>1</v>
      </c>
      <c r="E23" s="14"/>
      <c r="F23" s="2"/>
      <c r="G23" s="15" t="s">
        <v>47</v>
      </c>
      <c r="H23" s="31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15" t="s">
        <v>49</v>
      </c>
      <c r="H24" s="31"/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>
        <v>68105</v>
      </c>
      <c r="E25" s="14"/>
      <c r="F25" s="2"/>
      <c r="G25" s="15" t="s">
        <v>51</v>
      </c>
      <c r="H25" s="31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126</v>
      </c>
      <c r="E28" s="14"/>
      <c r="F28" s="2"/>
      <c r="G28" s="15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v>8753</v>
      </c>
      <c r="E29" s="14"/>
      <c r="F29" s="2"/>
      <c r="G29" s="15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topLeftCell="D16" workbookViewId="0">
      <selection activeCell="G16" sqref="G1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.5703125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82</v>
      </c>
      <c r="D2" s="1"/>
      <c r="E2" s="5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51"/>
      <c r="D3" s="151"/>
      <c r="E3" s="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52">
        <v>6</v>
      </c>
      <c r="E7" s="14"/>
      <c r="F7" s="2"/>
      <c r="G7" s="15" t="s">
        <v>10</v>
      </c>
      <c r="H7" s="24">
        <v>31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53">
        <v>156</v>
      </c>
      <c r="E8" s="14"/>
      <c r="F8" s="2"/>
      <c r="G8" s="15" t="s">
        <v>13</v>
      </c>
      <c r="H8" s="54">
        <v>1226</v>
      </c>
      <c r="I8" s="17"/>
      <c r="J8" s="2"/>
      <c r="K8" s="18" t="s">
        <v>14</v>
      </c>
      <c r="L8" s="55">
        <v>0</v>
      </c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52">
        <v>1</v>
      </c>
      <c r="E9" s="14"/>
      <c r="F9" s="2"/>
      <c r="G9" s="15" t="s">
        <v>16</v>
      </c>
      <c r="H9" s="24">
        <v>7</v>
      </c>
      <c r="I9" s="17"/>
      <c r="J9" s="2"/>
      <c r="K9" s="18" t="s">
        <v>17</v>
      </c>
      <c r="L9" s="55">
        <v>0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56" t="s">
        <v>83</v>
      </c>
      <c r="E10" s="14"/>
      <c r="F10" s="2"/>
      <c r="G10" s="15" t="s">
        <v>18</v>
      </c>
      <c r="H10" s="24">
        <v>614</v>
      </c>
      <c r="I10" s="17"/>
      <c r="J10" s="2"/>
      <c r="K10" s="18" t="s">
        <v>19</v>
      </c>
      <c r="L10" s="57" t="s">
        <v>84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>
        <v>0</v>
      </c>
      <c r="E11" s="14"/>
      <c r="F11" s="2"/>
      <c r="G11" s="15" t="s">
        <v>21</v>
      </c>
      <c r="H11" s="24">
        <v>6</v>
      </c>
      <c r="I11" s="17"/>
      <c r="J11" s="2"/>
      <c r="K11" s="18" t="s">
        <v>22</v>
      </c>
      <c r="L11" s="55">
        <v>1</v>
      </c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>
        <v>0</v>
      </c>
      <c r="E12" s="14"/>
      <c r="F12" s="2"/>
      <c r="G12" s="15" t="s">
        <v>24</v>
      </c>
      <c r="H12" s="58" t="s">
        <v>85</v>
      </c>
      <c r="I12" s="17"/>
      <c r="J12" s="2"/>
      <c r="K12" s="18" t="s">
        <v>25</v>
      </c>
      <c r="L12" s="55">
        <v>0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>
        <v>0</v>
      </c>
      <c r="E13" s="14"/>
      <c r="F13" s="2"/>
      <c r="G13" s="15" t="s">
        <v>27</v>
      </c>
      <c r="H13" s="24">
        <v>2</v>
      </c>
      <c r="I13" s="17"/>
      <c r="J13" s="2"/>
      <c r="K13" s="18" t="s">
        <v>28</v>
      </c>
      <c r="L13" s="57">
        <v>2</v>
      </c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>
        <v>0</v>
      </c>
      <c r="E14" s="14"/>
      <c r="F14" s="2"/>
      <c r="G14" s="15" t="s">
        <v>30</v>
      </c>
      <c r="H14" s="24">
        <v>90</v>
      </c>
      <c r="I14" s="17"/>
      <c r="J14" s="2"/>
      <c r="K14" s="18" t="s">
        <v>31</v>
      </c>
      <c r="L14" s="19">
        <v>0</v>
      </c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>
        <v>0</v>
      </c>
      <c r="E15" s="14"/>
      <c r="F15" s="2"/>
      <c r="G15" s="15" t="s">
        <v>33</v>
      </c>
      <c r="H15" s="24">
        <v>3</v>
      </c>
      <c r="I15" s="17"/>
      <c r="J15" s="2"/>
      <c r="K15" s="18" t="s">
        <v>34</v>
      </c>
      <c r="L15" s="19">
        <v>0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>
        <v>0</v>
      </c>
      <c r="E16" s="14"/>
      <c r="F16" s="2"/>
      <c r="G16" s="15" t="s">
        <v>36</v>
      </c>
      <c r="H16" s="24">
        <v>54</v>
      </c>
      <c r="I16" s="17"/>
      <c r="J16" s="2"/>
      <c r="K16" s="18" t="s">
        <v>37</v>
      </c>
      <c r="L16" s="19">
        <v>0</v>
      </c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0</v>
      </c>
      <c r="E17" s="14"/>
      <c r="F17" s="2"/>
      <c r="G17" s="15" t="s">
        <v>32</v>
      </c>
      <c r="H17" s="24">
        <v>9</v>
      </c>
      <c r="I17" s="17"/>
      <c r="J17" s="2"/>
      <c r="K17" s="21" t="s">
        <v>39</v>
      </c>
      <c r="L17" s="59">
        <v>7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>
        <v>0</v>
      </c>
      <c r="E18" s="14"/>
      <c r="F18" s="2"/>
      <c r="G18" s="15" t="s">
        <v>35</v>
      </c>
      <c r="H18" s="24">
        <v>0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>
        <v>0</v>
      </c>
      <c r="E19" s="14"/>
      <c r="F19" s="2"/>
      <c r="G19" s="15" t="s">
        <v>43</v>
      </c>
      <c r="H19" s="58" t="s">
        <v>86</v>
      </c>
      <c r="I19" s="17"/>
      <c r="J19" s="2"/>
      <c r="K19" s="18" t="s">
        <v>44</v>
      </c>
      <c r="L19" s="55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58" t="s">
        <v>87</v>
      </c>
      <c r="I20" s="17"/>
      <c r="J20" s="2"/>
      <c r="K20" s="18" t="s">
        <v>46</v>
      </c>
      <c r="L20" s="19">
        <v>0</v>
      </c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8502</v>
      </c>
      <c r="E21" s="14"/>
      <c r="F21" s="2"/>
      <c r="G21" s="15" t="s">
        <v>42</v>
      </c>
      <c r="H21" s="60" t="s">
        <v>88</v>
      </c>
      <c r="I21" s="17"/>
      <c r="J21" s="2"/>
      <c r="K21" s="18" t="s">
        <v>48</v>
      </c>
      <c r="L21" s="19">
        <v>0</v>
      </c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>
        <v>23184</v>
      </c>
      <c r="E22" s="14"/>
      <c r="F22" s="2"/>
      <c r="G22" s="15" t="s">
        <v>45</v>
      </c>
      <c r="H22" s="24" t="s">
        <v>89</v>
      </c>
      <c r="I22" s="17"/>
      <c r="J22" s="2"/>
      <c r="K22" s="21" t="s">
        <v>50</v>
      </c>
      <c r="L22" s="55">
        <v>0</v>
      </c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61" t="s">
        <v>90</v>
      </c>
      <c r="E23" s="14"/>
      <c r="F23" s="2"/>
      <c r="G23" s="15" t="s">
        <v>47</v>
      </c>
      <c r="H23" s="62">
        <v>2903</v>
      </c>
      <c r="I23" s="17"/>
      <c r="J23" s="2"/>
      <c r="K23" s="18" t="s">
        <v>52</v>
      </c>
      <c r="L23" s="55">
        <v>0</v>
      </c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63" t="s">
        <v>62</v>
      </c>
      <c r="E24" s="14"/>
      <c r="F24" s="2"/>
      <c r="G24" s="15" t="s">
        <v>49</v>
      </c>
      <c r="H24" s="54">
        <v>4143</v>
      </c>
      <c r="I24" s="17"/>
      <c r="J24" s="2"/>
      <c r="K24" s="18" t="s">
        <v>54</v>
      </c>
      <c r="L24" s="57">
        <v>0</v>
      </c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61" t="s">
        <v>91</v>
      </c>
      <c r="E25" s="14"/>
      <c r="F25" s="2"/>
      <c r="G25" s="15" t="s">
        <v>51</v>
      </c>
      <c r="H25" s="24">
        <v>0</v>
      </c>
      <c r="I25" s="17"/>
      <c r="J25" s="2"/>
      <c r="K25" s="18" t="s">
        <v>56</v>
      </c>
      <c r="L25" s="55">
        <v>0</v>
      </c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61">
        <v>0</v>
      </c>
      <c r="E26" s="14"/>
      <c r="F26" s="2"/>
      <c r="G26" s="15" t="s">
        <v>53</v>
      </c>
      <c r="H26" s="24">
        <v>0</v>
      </c>
      <c r="I26" s="17"/>
      <c r="J26" s="2"/>
      <c r="K26" s="18" t="s">
        <v>58</v>
      </c>
      <c r="L26" s="55">
        <v>0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61">
        <v>0</v>
      </c>
      <c r="E27" s="14"/>
      <c r="F27" s="2"/>
      <c r="G27" s="15" t="s">
        <v>55</v>
      </c>
      <c r="H27" s="24">
        <v>0</v>
      </c>
      <c r="I27" s="17"/>
      <c r="J27" s="2"/>
      <c r="K27" s="18" t="s">
        <v>60</v>
      </c>
      <c r="L27" s="55">
        <v>12</v>
      </c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56" t="s">
        <v>92</v>
      </c>
      <c r="E28" s="14"/>
      <c r="F28" s="2"/>
      <c r="G28" s="15" t="s">
        <v>57</v>
      </c>
      <c r="H28" s="24">
        <v>5</v>
      </c>
      <c r="I28" s="17"/>
      <c r="J28" s="2"/>
      <c r="K28" s="165"/>
      <c r="L28" s="165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61" t="s">
        <v>93</v>
      </c>
      <c r="E29" s="14"/>
      <c r="F29" s="2"/>
      <c r="G29" s="15" t="s">
        <v>59</v>
      </c>
      <c r="H29" s="24">
        <v>168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167"/>
      <c r="C30" s="167"/>
      <c r="D30" s="167"/>
      <c r="G30" s="21" t="s">
        <v>64</v>
      </c>
      <c r="H30" s="64">
        <v>2878</v>
      </c>
      <c r="I30" s="27"/>
    </row>
    <row r="31" spans="2:17" ht="15.75" x14ac:dyDescent="0.25">
      <c r="B31" s="166" t="s">
        <v>94</v>
      </c>
      <c r="C31" s="166"/>
      <c r="D31" s="166"/>
      <c r="G31" s="168" t="s">
        <v>95</v>
      </c>
      <c r="H31" s="168"/>
      <c r="I31" s="29"/>
      <c r="K31" s="169" t="s">
        <v>96</v>
      </c>
      <c r="L31" s="169"/>
    </row>
    <row r="32" spans="2:17" ht="15.75" x14ac:dyDescent="0.25">
      <c r="B32" s="170" t="s">
        <v>97</v>
      </c>
      <c r="C32" s="170"/>
      <c r="D32" s="170"/>
      <c r="G32" s="171" t="s">
        <v>98</v>
      </c>
      <c r="H32" s="171"/>
    </row>
    <row r="33" spans="2:8" ht="15.75" x14ac:dyDescent="0.25">
      <c r="B33" s="166" t="s">
        <v>99</v>
      </c>
      <c r="C33" s="166"/>
      <c r="D33" s="166"/>
      <c r="G33" s="171" t="s">
        <v>100</v>
      </c>
      <c r="H33" s="171"/>
    </row>
    <row r="34" spans="2:8" x14ac:dyDescent="0.25">
      <c r="B34" s="166" t="s">
        <v>101</v>
      </c>
      <c r="C34" s="166"/>
      <c r="D34" s="166"/>
      <c r="G34" s="65" t="s">
        <v>102</v>
      </c>
      <c r="H34" s="65"/>
    </row>
    <row r="35" spans="2:8" ht="35.25" customHeight="1" x14ac:dyDescent="0.25">
      <c r="B35" s="166" t="s">
        <v>103</v>
      </c>
      <c r="C35" s="166"/>
      <c r="D35" s="166"/>
      <c r="G35" s="172" t="s">
        <v>104</v>
      </c>
      <c r="H35" s="172"/>
    </row>
    <row r="36" spans="2:8" ht="54" customHeight="1" x14ac:dyDescent="0.25">
      <c r="G36" s="166" t="s">
        <v>105</v>
      </c>
      <c r="H36" s="166"/>
    </row>
  </sheetData>
  <mergeCells count="43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K28:L28"/>
    <mergeCell ref="G36:H36"/>
    <mergeCell ref="B30:D30"/>
    <mergeCell ref="B31:D31"/>
    <mergeCell ref="G31:H31"/>
    <mergeCell ref="K31:L31"/>
    <mergeCell ref="B32:D32"/>
    <mergeCell ref="G32:H32"/>
    <mergeCell ref="B33:D33"/>
    <mergeCell ref="G33:H33"/>
    <mergeCell ref="B34:D34"/>
    <mergeCell ref="B35:D35"/>
    <mergeCell ref="G35:H35"/>
    <mergeCell ref="B29:C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6" workbookViewId="0">
      <selection activeCell="L20" sqref="L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106</v>
      </c>
      <c r="D2" s="151"/>
      <c r="E2" s="5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5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>
        <v>6</v>
      </c>
      <c r="E7" s="14"/>
      <c r="F7" s="2"/>
      <c r="G7" s="15" t="s">
        <v>10</v>
      </c>
      <c r="H7" s="24">
        <v>5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227</v>
      </c>
      <c r="E8" s="14"/>
      <c r="F8" s="2"/>
      <c r="G8" s="15" t="s">
        <v>13</v>
      </c>
      <c r="H8" s="24">
        <v>360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>
        <v>3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>
        <v>280</v>
      </c>
      <c r="I10" s="17"/>
      <c r="J10" s="2"/>
      <c r="K10" s="18" t="s">
        <v>19</v>
      </c>
      <c r="L10" s="26" t="s">
        <v>107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2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54">
        <v>7000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15" t="s">
        <v>27</v>
      </c>
      <c r="H13" s="24">
        <v>2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15" t="s">
        <v>30</v>
      </c>
      <c r="H14" s="24">
        <v>71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2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75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15" t="s">
        <v>32</v>
      </c>
      <c r="H17" s="24">
        <v>5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/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/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67">
        <v>15000</v>
      </c>
      <c r="E21" s="14"/>
      <c r="F21" s="2"/>
      <c r="G21" s="15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67">
        <v>27000</v>
      </c>
      <c r="E22" s="14"/>
      <c r="F22" s="2"/>
      <c r="G22" s="15" t="s">
        <v>45</v>
      </c>
      <c r="H22" s="24"/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15" t="s">
        <v>49</v>
      </c>
      <c r="H24" s="24"/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47.25" x14ac:dyDescent="0.25">
      <c r="B28" s="154" t="s">
        <v>61</v>
      </c>
      <c r="C28" s="155"/>
      <c r="D28" s="24" t="s">
        <v>108</v>
      </c>
      <c r="E28" s="14"/>
      <c r="F28" s="2"/>
      <c r="G28" s="15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15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3" workbookViewId="0">
      <selection activeCell="L19" sqref="L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109</v>
      </c>
      <c r="D2" s="151"/>
      <c r="E2" s="6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51"/>
      <c r="D3" s="151"/>
      <c r="E3" s="6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>
        <v>2</v>
      </c>
      <c r="E7" s="14"/>
      <c r="F7" s="2"/>
      <c r="G7" s="15" t="s">
        <v>10</v>
      </c>
      <c r="H7" s="24">
        <v>5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60</v>
      </c>
      <c r="E8" s="14"/>
      <c r="F8" s="2"/>
      <c r="G8" s="15" t="s">
        <v>13</v>
      </c>
      <c r="H8" s="24">
        <v>342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>
        <v>1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>
        <v>240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3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54">
        <v>22210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15" t="s">
        <v>27</v>
      </c>
      <c r="H13" s="24">
        <v>2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15" t="s">
        <v>30</v>
      </c>
      <c r="H14" s="24">
        <v>62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3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70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15" t="s">
        <v>32</v>
      </c>
      <c r="H17" s="24">
        <v>2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/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/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67">
        <v>7448</v>
      </c>
      <c r="E21" s="14"/>
      <c r="F21" s="2"/>
      <c r="G21" s="15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67">
        <v>16644</v>
      </c>
      <c r="E22" s="14"/>
      <c r="F22" s="2"/>
      <c r="G22" s="15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54">
        <v>1502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15" t="s">
        <v>49</v>
      </c>
      <c r="H24" s="54">
        <v>2297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15" t="s">
        <v>57</v>
      </c>
      <c r="H28" s="24">
        <v>2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67">
        <v>1800</v>
      </c>
      <c r="E29" s="14"/>
      <c r="F29" s="2"/>
      <c r="G29" s="15" t="s">
        <v>59</v>
      </c>
      <c r="H29" s="24">
        <v>50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E16" workbookViewId="0">
      <selection activeCell="L19" sqref="L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20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173" t="s">
        <v>110</v>
      </c>
      <c r="E1" s="17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31.5" x14ac:dyDescent="0.25">
      <c r="B2" s="1" t="s">
        <v>1</v>
      </c>
      <c r="C2" s="70" t="s">
        <v>111</v>
      </c>
      <c r="D2" s="173"/>
      <c r="E2" s="1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71"/>
      <c r="D3" s="71"/>
      <c r="E3" s="6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>
        <v>3</v>
      </c>
      <c r="E7" s="14"/>
      <c r="F7" s="2"/>
      <c r="G7" s="15" t="s">
        <v>10</v>
      </c>
      <c r="H7" s="24">
        <v>3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270</v>
      </c>
      <c r="E8" s="14"/>
      <c r="F8" s="2"/>
      <c r="G8" s="15" t="s">
        <v>13</v>
      </c>
      <c r="H8" s="24">
        <v>345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>
        <v>1</v>
      </c>
      <c r="E9" s="14"/>
      <c r="F9" s="2"/>
      <c r="G9" s="15" t="s">
        <v>16</v>
      </c>
      <c r="H9" s="24">
        <v>2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>
        <v>130</v>
      </c>
      <c r="E10" s="14"/>
      <c r="F10" s="2"/>
      <c r="G10" s="15" t="s">
        <v>18</v>
      </c>
      <c r="H10" s="24">
        <v>476</v>
      </c>
      <c r="I10" s="17"/>
      <c r="J10" s="2"/>
      <c r="K10" s="18" t="s">
        <v>19</v>
      </c>
      <c r="L10" s="19">
        <v>2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2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24">
        <v>89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15" t="s">
        <v>27</v>
      </c>
      <c r="H13" s="24">
        <v>1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15" t="s">
        <v>30</v>
      </c>
      <c r="H14" s="24">
        <v>75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2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509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1</v>
      </c>
      <c r="E17" s="14"/>
      <c r="F17" s="2"/>
      <c r="G17" s="15" t="s">
        <v>32</v>
      </c>
      <c r="H17" s="24"/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/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/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4400</v>
      </c>
      <c r="E21" s="14"/>
      <c r="F21" s="2"/>
      <c r="G21" s="15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>
        <v>9000</v>
      </c>
      <c r="E22" s="14"/>
      <c r="F22" s="2"/>
      <c r="G22" s="15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24">
        <v>2757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15" t="s">
        <v>49</v>
      </c>
      <c r="H24" s="24">
        <v>3982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450</v>
      </c>
      <c r="E28" s="14"/>
      <c r="F28" s="2"/>
      <c r="G28" s="15" t="s">
        <v>57</v>
      </c>
      <c r="H28" s="24">
        <v>1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v>603</v>
      </c>
      <c r="E29" s="14"/>
      <c r="F29" s="2"/>
      <c r="G29" s="15" t="s">
        <v>59</v>
      </c>
      <c r="H29" s="24">
        <v>34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D1:E2"/>
    <mergeCell ref="B5:D5"/>
    <mergeCell ref="G5:H5"/>
    <mergeCell ref="K5:L5"/>
    <mergeCell ref="B6:C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3" workbookViewId="0">
      <selection activeCell="K30" sqref="K3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112</v>
      </c>
      <c r="D2" s="151"/>
      <c r="E2" s="6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51"/>
      <c r="D3" s="151"/>
      <c r="E3" s="6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13">
        <v>4</v>
      </c>
      <c r="E7" s="14"/>
      <c r="F7" s="2"/>
      <c r="G7" s="15" t="s">
        <v>10</v>
      </c>
      <c r="H7" s="72">
        <v>41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73">
        <v>445</v>
      </c>
      <c r="E8" s="14"/>
      <c r="F8" s="2"/>
      <c r="G8" s="15" t="s">
        <v>13</v>
      </c>
      <c r="H8" s="72">
        <v>2268</v>
      </c>
      <c r="I8" s="17"/>
      <c r="J8" s="2"/>
      <c r="K8" s="18" t="s">
        <v>14</v>
      </c>
      <c r="L8" s="74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13"/>
      <c r="E9" s="14"/>
      <c r="F9" s="2"/>
      <c r="G9" s="15" t="s">
        <v>16</v>
      </c>
      <c r="H9" s="72">
        <v>12</v>
      </c>
      <c r="I9" s="17"/>
      <c r="J9" s="2"/>
      <c r="K9" s="18" t="s">
        <v>17</v>
      </c>
      <c r="L9" s="74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13"/>
      <c r="E10" s="14"/>
      <c r="F10" s="2"/>
      <c r="G10" s="15" t="s">
        <v>18</v>
      </c>
      <c r="H10" s="72">
        <v>1249</v>
      </c>
      <c r="I10" s="17"/>
      <c r="J10" s="2"/>
      <c r="K10" s="18" t="s">
        <v>19</v>
      </c>
      <c r="L10" s="74">
        <v>5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13"/>
      <c r="E11" s="14"/>
      <c r="F11" s="2"/>
      <c r="G11" s="15" t="s">
        <v>21</v>
      </c>
      <c r="H11" s="72">
        <v>27</v>
      </c>
      <c r="I11" s="17"/>
      <c r="J11" s="2"/>
      <c r="K11" s="18" t="s">
        <v>22</v>
      </c>
      <c r="L11" s="74">
        <v>21</v>
      </c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13"/>
      <c r="E12" s="14"/>
      <c r="F12" s="2"/>
      <c r="G12" s="15" t="s">
        <v>24</v>
      </c>
      <c r="H12" s="72">
        <v>715727</v>
      </c>
      <c r="I12" s="17"/>
      <c r="J12" s="2"/>
      <c r="K12" s="18" t="s">
        <v>25</v>
      </c>
      <c r="L12" s="74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13"/>
      <c r="E13" s="14"/>
      <c r="F13" s="2"/>
      <c r="G13" s="15" t="s">
        <v>27</v>
      </c>
      <c r="H13" s="72">
        <v>14</v>
      </c>
      <c r="I13" s="17"/>
      <c r="J13" s="2"/>
      <c r="K13" s="18" t="s">
        <v>28</v>
      </c>
      <c r="L13" s="74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13"/>
      <c r="E14" s="14"/>
      <c r="F14" s="2"/>
      <c r="G14" s="15" t="s">
        <v>30</v>
      </c>
      <c r="H14" s="72">
        <v>325</v>
      </c>
      <c r="I14" s="17"/>
      <c r="J14" s="2"/>
      <c r="K14" s="18" t="s">
        <v>31</v>
      </c>
      <c r="L14" s="74">
        <v>1</v>
      </c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13"/>
      <c r="E15" s="14"/>
      <c r="F15" s="2"/>
      <c r="G15" s="15" t="s">
        <v>33</v>
      </c>
      <c r="H15" s="72">
        <v>3</v>
      </c>
      <c r="I15" s="17"/>
      <c r="J15" s="2"/>
      <c r="K15" s="18" t="s">
        <v>34</v>
      </c>
      <c r="L15" s="74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13"/>
      <c r="E16" s="14"/>
      <c r="F16" s="2"/>
      <c r="G16" s="15" t="s">
        <v>36</v>
      </c>
      <c r="H16" s="72">
        <v>439</v>
      </c>
      <c r="I16" s="17"/>
      <c r="J16" s="2"/>
      <c r="K16" s="18" t="s">
        <v>37</v>
      </c>
      <c r="L16" s="74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13">
        <v>19</v>
      </c>
      <c r="E17" s="14"/>
      <c r="F17" s="2"/>
      <c r="G17" s="15" t="s">
        <v>32</v>
      </c>
      <c r="H17" s="72">
        <v>12</v>
      </c>
      <c r="I17" s="17"/>
      <c r="J17" s="2"/>
      <c r="K17" s="21" t="s">
        <v>39</v>
      </c>
      <c r="L17" s="74">
        <v>17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13"/>
      <c r="E18" s="14"/>
      <c r="F18" s="2"/>
      <c r="G18" s="15" t="s">
        <v>35</v>
      </c>
      <c r="H18" s="72">
        <v>2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13"/>
      <c r="E19" s="14"/>
      <c r="F19" s="2"/>
      <c r="G19" s="15" t="s">
        <v>43</v>
      </c>
      <c r="H19" s="72">
        <v>20</v>
      </c>
      <c r="I19" s="17"/>
      <c r="J19" s="2"/>
      <c r="K19" s="18" t="s">
        <v>44</v>
      </c>
      <c r="L19" s="74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13">
        <v>1</v>
      </c>
      <c r="E20" s="14"/>
      <c r="F20" s="2"/>
      <c r="G20" s="15" t="s">
        <v>40</v>
      </c>
      <c r="H20" s="72"/>
      <c r="I20" s="17"/>
      <c r="J20" s="2"/>
      <c r="K20" s="18" t="s">
        <v>46</v>
      </c>
      <c r="L20" s="74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13"/>
      <c r="E21" s="14"/>
      <c r="F21" s="2"/>
      <c r="G21" s="15" t="s">
        <v>42</v>
      </c>
      <c r="H21" s="72"/>
      <c r="I21" s="17"/>
      <c r="J21" s="2"/>
      <c r="K21" s="18" t="s">
        <v>48</v>
      </c>
      <c r="L21" s="74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13"/>
      <c r="E22" s="14"/>
      <c r="F22" s="2"/>
      <c r="G22" s="15" t="s">
        <v>45</v>
      </c>
      <c r="H22" s="72">
        <v>1</v>
      </c>
      <c r="I22" s="17"/>
      <c r="J22" s="2"/>
      <c r="K22" s="21" t="s">
        <v>50</v>
      </c>
      <c r="L22" s="74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13"/>
      <c r="E23" s="14"/>
      <c r="F23" s="2"/>
      <c r="G23" s="15" t="s">
        <v>47</v>
      </c>
      <c r="H23" s="72">
        <v>3831</v>
      </c>
      <c r="I23" s="17"/>
      <c r="J23" s="2"/>
      <c r="K23" s="18" t="s">
        <v>52</v>
      </c>
      <c r="L23" s="74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13"/>
      <c r="E24" s="14"/>
      <c r="F24" s="2"/>
      <c r="G24" s="15" t="s">
        <v>49</v>
      </c>
      <c r="H24" s="72">
        <v>6751</v>
      </c>
      <c r="I24" s="17"/>
      <c r="J24" s="2"/>
      <c r="K24" s="18" t="s">
        <v>54</v>
      </c>
      <c r="L24" s="74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13"/>
      <c r="E25" s="14"/>
      <c r="F25" s="2"/>
      <c r="G25" s="15" t="s">
        <v>51</v>
      </c>
      <c r="H25" s="72" t="s">
        <v>113</v>
      </c>
      <c r="I25" s="17"/>
      <c r="J25" s="2"/>
      <c r="K25" s="18" t="s">
        <v>56</v>
      </c>
      <c r="L25" s="74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13"/>
      <c r="E26" s="14"/>
      <c r="F26" s="2"/>
      <c r="G26" s="15" t="s">
        <v>53</v>
      </c>
      <c r="H26" s="74"/>
      <c r="I26" s="17"/>
      <c r="J26" s="2"/>
      <c r="K26" s="18" t="s">
        <v>58</v>
      </c>
      <c r="L26" s="74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13"/>
      <c r="E27" s="14"/>
      <c r="F27" s="2"/>
      <c r="G27" s="15" t="s">
        <v>55</v>
      </c>
      <c r="H27" s="72"/>
      <c r="I27" s="17"/>
      <c r="J27" s="2"/>
      <c r="K27" s="18" t="s">
        <v>60</v>
      </c>
      <c r="L27" s="74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13">
        <v>564</v>
      </c>
      <c r="E28" s="14"/>
      <c r="F28" s="2"/>
      <c r="G28" s="15" t="s">
        <v>57</v>
      </c>
      <c r="H28" s="72">
        <v>9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13">
        <v>2300</v>
      </c>
      <c r="E29" s="14"/>
      <c r="F29" s="2"/>
      <c r="G29" s="15" t="s">
        <v>59</v>
      </c>
      <c r="H29" s="72">
        <v>133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72">
        <v>35280</v>
      </c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B15" sqref="B15:C1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114</v>
      </c>
      <c r="D2" s="1"/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31.5" customHeight="1" x14ac:dyDescent="0.25">
      <c r="B7" s="154" t="s">
        <v>9</v>
      </c>
      <c r="C7" s="155"/>
      <c r="D7" s="31">
        <v>21</v>
      </c>
      <c r="E7" s="14"/>
      <c r="F7" s="2"/>
      <c r="G7" s="15" t="s">
        <v>10</v>
      </c>
      <c r="H7" s="24">
        <v>24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368</v>
      </c>
      <c r="E8" s="14"/>
      <c r="F8" s="2"/>
      <c r="G8" s="15" t="s">
        <v>13</v>
      </c>
      <c r="H8" s="24">
        <v>1134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>
        <v>2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>
        <v>180</v>
      </c>
      <c r="I10" s="17"/>
      <c r="J10" s="2"/>
      <c r="K10" s="18" t="s">
        <v>19</v>
      </c>
      <c r="L10" s="19">
        <v>5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49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24">
        <v>241400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1.5" customHeight="1" x14ac:dyDescent="0.25">
      <c r="B13" s="154" t="s">
        <v>26</v>
      </c>
      <c r="C13" s="155"/>
      <c r="D13" s="31">
        <v>1</v>
      </c>
      <c r="E13" s="14"/>
      <c r="F13" s="2"/>
      <c r="G13" s="15" t="s">
        <v>27</v>
      </c>
      <c r="H13" s="24">
        <v>1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7.25" customHeight="1" x14ac:dyDescent="0.25">
      <c r="B14" s="154" t="s">
        <v>29</v>
      </c>
      <c r="C14" s="155"/>
      <c r="D14" s="31">
        <v>80</v>
      </c>
      <c r="E14" s="14"/>
      <c r="F14" s="2"/>
      <c r="G14" s="15" t="s">
        <v>30</v>
      </c>
      <c r="H14" s="24">
        <v>24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2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59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1</v>
      </c>
      <c r="E17" s="14"/>
      <c r="F17" s="2"/>
      <c r="G17" s="15" t="s">
        <v>32</v>
      </c>
      <c r="H17" s="24">
        <v>7</v>
      </c>
      <c r="I17" s="17"/>
      <c r="J17" s="2"/>
      <c r="K17" s="21" t="s">
        <v>39</v>
      </c>
      <c r="L17" s="19">
        <v>16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15" t="s">
        <v>35</v>
      </c>
      <c r="H18" s="24">
        <v>1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>
        <v>1</v>
      </c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>
        <v>3</v>
      </c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25636</v>
      </c>
      <c r="E21" s="14"/>
      <c r="F21" s="2"/>
      <c r="G21" s="15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50.25" customHeight="1" x14ac:dyDescent="0.25">
      <c r="B22" s="154" t="s">
        <v>49</v>
      </c>
      <c r="C22" s="155"/>
      <c r="D22" s="31">
        <v>59229</v>
      </c>
      <c r="E22" s="14"/>
      <c r="F22" s="2"/>
      <c r="G22" s="15" t="s">
        <v>45</v>
      </c>
      <c r="H22" s="24"/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1.5" customHeight="1" x14ac:dyDescent="0.25">
      <c r="B24" s="154" t="s">
        <v>53</v>
      </c>
      <c r="C24" s="155"/>
      <c r="D24" s="31"/>
      <c r="E24" s="14"/>
      <c r="F24" s="2"/>
      <c r="G24" s="15" t="s">
        <v>49</v>
      </c>
      <c r="H24" s="24"/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>
        <v>1</v>
      </c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5628</v>
      </c>
      <c r="E28" s="14"/>
      <c r="F28" s="2"/>
      <c r="G28" s="15" t="s">
        <v>57</v>
      </c>
      <c r="H28" s="24">
        <v>2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15" t="s">
        <v>59</v>
      </c>
      <c r="H29" s="24">
        <v>92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>
        <v>26</v>
      </c>
      <c r="I30" s="27"/>
    </row>
    <row r="31" spans="2:17" x14ac:dyDescent="0.25">
      <c r="G31" s="28"/>
      <c r="H31" s="29"/>
      <c r="I31" s="29"/>
    </row>
  </sheetData>
  <mergeCells count="30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3:D3"/>
    <mergeCell ref="B5:D5"/>
    <mergeCell ref="G5:H5"/>
    <mergeCell ref="B7:C7"/>
    <mergeCell ref="B17:C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148</v>
      </c>
      <c r="D2" s="151"/>
      <c r="E2" s="15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5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31.5" customHeight="1" x14ac:dyDescent="0.25">
      <c r="B7" s="154" t="s">
        <v>9</v>
      </c>
      <c r="C7" s="155"/>
      <c r="D7" s="31">
        <f>1</f>
        <v>1</v>
      </c>
      <c r="E7" s="14"/>
      <c r="F7" s="2"/>
      <c r="G7" s="15" t="s">
        <v>10</v>
      </c>
      <c r="H7" s="24">
        <f>3+2+3+41+105+1</f>
        <v>155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f>101</f>
        <v>101</v>
      </c>
      <c r="E8" s="14"/>
      <c r="F8" s="2"/>
      <c r="G8" s="15" t="s">
        <v>13</v>
      </c>
      <c r="H8" s="24">
        <f>124+129+109+969+3597</f>
        <v>4928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>
        <f>2</f>
        <v>2</v>
      </c>
      <c r="E9" s="14"/>
      <c r="F9" s="2"/>
      <c r="G9" s="15" t="s">
        <v>16</v>
      </c>
      <c r="H9" s="24">
        <f>8+4+14+6</f>
        <v>32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>
        <f>650</f>
        <v>650</v>
      </c>
      <c r="E10" s="14"/>
      <c r="F10" s="2"/>
      <c r="G10" s="15" t="s">
        <v>18</v>
      </c>
      <c r="H10" s="24">
        <f>946+452+1616+463</f>
        <v>3477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>
        <f>1</f>
        <v>1</v>
      </c>
      <c r="E11" s="14"/>
      <c r="F11" s="2"/>
      <c r="G11" s="15" t="s">
        <v>21</v>
      </c>
      <c r="H11" s="24">
        <v>41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>
        <f>117</f>
        <v>117</v>
      </c>
      <c r="E12" s="14"/>
      <c r="F12" s="2"/>
      <c r="G12" s="15" t="s">
        <v>24</v>
      </c>
      <c r="H12" s="24">
        <v>1019386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1.5" customHeight="1" x14ac:dyDescent="0.25">
      <c r="B13" s="154" t="s">
        <v>26</v>
      </c>
      <c r="C13" s="155"/>
      <c r="D13" s="31">
        <f>8</f>
        <v>8</v>
      </c>
      <c r="E13" s="14"/>
      <c r="F13" s="2"/>
      <c r="G13" s="15" t="s">
        <v>27</v>
      </c>
      <c r="H13" s="24">
        <f>3+13</f>
        <v>16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7.25" customHeight="1" x14ac:dyDescent="0.25">
      <c r="B14" s="154" t="s">
        <v>29</v>
      </c>
      <c r="C14" s="155"/>
      <c r="D14" s="31">
        <f>579455</f>
        <v>579455</v>
      </c>
      <c r="E14" s="14"/>
      <c r="F14" s="2"/>
      <c r="G14" s="15" t="s">
        <v>30</v>
      </c>
      <c r="H14" s="24">
        <f>191+501</f>
        <v>692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>
        <f>2</f>
        <v>2</v>
      </c>
      <c r="E15" s="14"/>
      <c r="F15" s="2"/>
      <c r="G15" s="15" t="s">
        <v>33</v>
      </c>
      <c r="H15" s="24">
        <v>4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>
        <f>2</f>
        <v>2</v>
      </c>
      <c r="E16" s="14"/>
      <c r="F16" s="2"/>
      <c r="G16" s="15" t="s">
        <v>36</v>
      </c>
      <c r="H16" s="24">
        <f>25+185+70</f>
        <v>280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200000</v>
      </c>
      <c r="E17" s="14"/>
      <c r="F17" s="2"/>
      <c r="G17" s="15" t="s">
        <v>32</v>
      </c>
      <c r="H17" s="24">
        <f>1+13+8</f>
        <v>22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>
        <f>128</f>
        <v>128</v>
      </c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>
        <f>4+30+10</f>
        <v>44</v>
      </c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15" t="s">
        <v>40</v>
      </c>
      <c r="H20" s="24">
        <f>30+118+6+4</f>
        <v>158</v>
      </c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15" t="s">
        <v>42</v>
      </c>
      <c r="H21" s="24">
        <f>5502399</f>
        <v>5502399</v>
      </c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50.25" customHeight="1" x14ac:dyDescent="0.25">
      <c r="B22" s="154" t="s">
        <v>49</v>
      </c>
      <c r="C22" s="155"/>
      <c r="D22" s="31"/>
      <c r="E22" s="14"/>
      <c r="F22" s="2"/>
      <c r="G22" s="15" t="s">
        <v>45</v>
      </c>
      <c r="H22" s="24">
        <f>1+1</f>
        <v>2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1.5" customHeight="1" x14ac:dyDescent="0.25">
      <c r="B24" s="154" t="s">
        <v>53</v>
      </c>
      <c r="C24" s="155"/>
      <c r="D24" s="31"/>
      <c r="E24" s="14"/>
      <c r="F24" s="2"/>
      <c r="G24" s="15" t="s">
        <v>49</v>
      </c>
      <c r="H24" s="24">
        <f>254432</f>
        <v>254432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>
        <f>2</f>
        <v>2</v>
      </c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>
        <f>146</f>
        <v>146</v>
      </c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15" t="s">
        <v>57</v>
      </c>
      <c r="H28" s="24">
        <f>1+1+2+1</f>
        <v>5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f>32100+15250+600</f>
        <v>47950</v>
      </c>
      <c r="E29" s="14"/>
      <c r="F29" s="2"/>
      <c r="G29" s="15" t="s">
        <v>59</v>
      </c>
      <c r="H29" s="24">
        <f>50+52+165+30</f>
        <v>297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opLeftCell="D1" workbookViewId="0">
      <selection activeCell="D34" sqref="D3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115</v>
      </c>
      <c r="D2" s="151"/>
      <c r="E2" s="134"/>
      <c r="F2" s="2"/>
      <c r="G2" s="78" t="s">
        <v>116</v>
      </c>
      <c r="H2" s="2"/>
      <c r="I2" s="2"/>
      <c r="J2" s="2"/>
      <c r="K2" s="78" t="s">
        <v>116</v>
      </c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3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31.5" customHeight="1" x14ac:dyDescent="0.25">
      <c r="B7" s="154" t="s">
        <v>9</v>
      </c>
      <c r="C7" s="155"/>
      <c r="D7" s="31"/>
      <c r="E7" s="14"/>
      <c r="F7" s="2"/>
      <c r="G7" s="79" t="s">
        <v>10</v>
      </c>
      <c r="H7" s="80">
        <v>7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80">
        <f>SUM(31+31+102+70+66+39+34+44+43+40+44+42+50+39)</f>
        <v>675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80">
        <v>5</v>
      </c>
      <c r="I9" s="17"/>
      <c r="J9" s="2"/>
      <c r="K9" s="81" t="s">
        <v>17</v>
      </c>
      <c r="L9" s="74">
        <v>100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80">
        <f>SUM(280+120+120+150+150+400+80+100)</f>
        <v>1400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80">
        <v>3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80">
        <v>157000</v>
      </c>
      <c r="I12" s="17"/>
      <c r="J12" s="2"/>
      <c r="K12" s="81" t="s">
        <v>25</v>
      </c>
      <c r="L12" s="74">
        <v>17</v>
      </c>
      <c r="M12" s="2"/>
      <c r="N12" s="2"/>
      <c r="O12" s="2"/>
      <c r="P12" s="2"/>
      <c r="Q12" s="2"/>
    </row>
    <row r="13" spans="2:17" ht="31.5" customHeight="1" x14ac:dyDescent="0.25">
      <c r="B13" s="154" t="s">
        <v>26</v>
      </c>
      <c r="C13" s="155"/>
      <c r="D13" s="31"/>
      <c r="E13" s="14"/>
      <c r="F13" s="2"/>
      <c r="G13" s="79" t="s">
        <v>27</v>
      </c>
      <c r="H13" s="80"/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7.25" customHeight="1" x14ac:dyDescent="0.25">
      <c r="B14" s="154" t="s">
        <v>29</v>
      </c>
      <c r="C14" s="155"/>
      <c r="D14" s="31"/>
      <c r="E14" s="14"/>
      <c r="F14" s="2"/>
      <c r="G14" s="79" t="s">
        <v>30</v>
      </c>
      <c r="H14" s="80"/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80">
        <v>2</v>
      </c>
      <c r="I15" s="17"/>
      <c r="J15" s="2"/>
      <c r="K15" s="81" t="s">
        <v>34</v>
      </c>
      <c r="L15" s="74">
        <v>3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80">
        <v>130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80">
        <v>2</v>
      </c>
      <c r="I17" s="17"/>
      <c r="J17" s="2"/>
      <c r="K17" s="82" t="s">
        <v>117</v>
      </c>
      <c r="L17" s="83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80">
        <v>15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80"/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80"/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80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50.25" customHeight="1" x14ac:dyDescent="0.25">
      <c r="B22" s="154" t="s">
        <v>49</v>
      </c>
      <c r="C22" s="155"/>
      <c r="D22" s="31"/>
      <c r="E22" s="14"/>
      <c r="F22" s="2"/>
      <c r="G22" s="79" t="s">
        <v>45</v>
      </c>
      <c r="H22" s="80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80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1.5" customHeight="1" x14ac:dyDescent="0.25">
      <c r="B24" s="154" t="s">
        <v>53</v>
      </c>
      <c r="C24" s="155"/>
      <c r="D24" s="31"/>
      <c r="E24" s="14"/>
      <c r="F24" s="2"/>
      <c r="G24" s="79" t="s">
        <v>49</v>
      </c>
      <c r="H24" s="84"/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80">
        <v>2</v>
      </c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80">
        <v>150</v>
      </c>
      <c r="I26" s="17"/>
      <c r="J26" s="2"/>
      <c r="K26" s="81" t="s">
        <v>58</v>
      </c>
      <c r="L26" s="74">
        <v>9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136">
        <v>138831</v>
      </c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80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80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85">
        <v>2</v>
      </c>
      <c r="I30" s="27"/>
    </row>
    <row r="31" spans="2:17" ht="47.25" x14ac:dyDescent="0.25">
      <c r="G31" s="139" t="s">
        <v>136</v>
      </c>
      <c r="H31" s="132"/>
      <c r="I31" s="29"/>
    </row>
    <row r="32" spans="2:17" ht="47.25" x14ac:dyDescent="0.25">
      <c r="G32" s="139" t="s">
        <v>137</v>
      </c>
      <c r="H32" s="83"/>
    </row>
    <row r="33" spans="7:8" ht="63" x14ac:dyDescent="0.25">
      <c r="G33" s="139" t="s">
        <v>140</v>
      </c>
      <c r="H33" s="83">
        <v>6</v>
      </c>
    </row>
    <row r="34" spans="7:8" ht="63" x14ac:dyDescent="0.25">
      <c r="G34" s="139" t="s">
        <v>141</v>
      </c>
      <c r="H34" s="83">
        <v>1</v>
      </c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3" workbookViewId="0">
      <selection activeCell="L19" sqref="L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2</v>
      </c>
      <c r="D2" s="15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4" t="s">
        <v>3</v>
      </c>
      <c r="C3" s="151"/>
      <c r="D3" s="15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13">
        <v>2</v>
      </c>
      <c r="E7" s="14"/>
      <c r="F7" s="2"/>
      <c r="G7" s="15" t="s">
        <v>10</v>
      </c>
      <c r="H7" s="16">
        <f>1+1+3+11+2</f>
        <v>18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13">
        <v>106</v>
      </c>
      <c r="E8" s="14"/>
      <c r="F8" s="2"/>
      <c r="G8" s="15" t="s">
        <v>13</v>
      </c>
      <c r="H8" s="16">
        <f>40+30+92+449+32</f>
        <v>643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13"/>
      <c r="E9" s="14"/>
      <c r="F9" s="2"/>
      <c r="G9" s="15" t="s">
        <v>16</v>
      </c>
      <c r="H9" s="16">
        <f>1+1+1</f>
        <v>3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13"/>
      <c r="E10" s="14"/>
      <c r="F10" s="2"/>
      <c r="G10" s="15" t="s">
        <v>18</v>
      </c>
      <c r="H10" s="16">
        <f>80+80+73</f>
        <v>233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13"/>
      <c r="E11" s="14"/>
      <c r="F11" s="2"/>
      <c r="G11" s="15" t="s">
        <v>21</v>
      </c>
      <c r="H11" s="16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13"/>
      <c r="E12" s="14"/>
      <c r="F12" s="2"/>
      <c r="G12" s="15" t="s">
        <v>24</v>
      </c>
      <c r="H12" s="20"/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13"/>
      <c r="E13" s="14"/>
      <c r="F13" s="2"/>
      <c r="G13" s="15" t="s">
        <v>27</v>
      </c>
      <c r="H13" s="16">
        <v>3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13"/>
      <c r="E14" s="14"/>
      <c r="F14" s="2"/>
      <c r="G14" s="15" t="s">
        <v>30</v>
      </c>
      <c r="H14" s="16">
        <f>126+30</f>
        <v>156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13"/>
      <c r="E15" s="14"/>
      <c r="F15" s="2"/>
      <c r="G15" s="15" t="s">
        <v>33</v>
      </c>
      <c r="H15" s="16"/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13"/>
      <c r="E16" s="14"/>
      <c r="F16" s="2"/>
      <c r="G16" s="15" t="s">
        <v>36</v>
      </c>
      <c r="H16" s="16"/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13"/>
      <c r="E17" s="14"/>
      <c r="F17" s="2"/>
      <c r="G17" s="15" t="s">
        <v>32</v>
      </c>
      <c r="H17" s="16">
        <v>2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13">
        <v>6</v>
      </c>
      <c r="E18" s="14"/>
      <c r="F18" s="2"/>
      <c r="G18" s="15" t="s">
        <v>35</v>
      </c>
      <c r="H18" s="20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22">
        <v>261545</v>
      </c>
      <c r="E19" s="14"/>
      <c r="F19" s="2"/>
      <c r="G19" s="15" t="s">
        <v>43</v>
      </c>
      <c r="H19" s="16">
        <v>4</v>
      </c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13">
        <v>1</v>
      </c>
      <c r="E20" s="14"/>
      <c r="F20" s="2"/>
      <c r="G20" s="15" t="s">
        <v>40</v>
      </c>
      <c r="H20" s="16">
        <v>13</v>
      </c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22">
        <v>4016</v>
      </c>
      <c r="E21" s="14"/>
      <c r="F21" s="2"/>
      <c r="G21" s="15" t="s">
        <v>42</v>
      </c>
      <c r="H21" s="20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22">
        <v>18801</v>
      </c>
      <c r="E22" s="14"/>
      <c r="F22" s="2"/>
      <c r="G22" s="15" t="s">
        <v>45</v>
      </c>
      <c r="H22" s="16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13"/>
      <c r="E23" s="14"/>
      <c r="F23" s="2"/>
      <c r="G23" s="15" t="s">
        <v>47</v>
      </c>
      <c r="H23" s="23">
        <v>4352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13"/>
      <c r="E24" s="14"/>
      <c r="F24" s="2"/>
      <c r="G24" s="15" t="s">
        <v>49</v>
      </c>
      <c r="H24" s="23">
        <v>5768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13"/>
      <c r="E25" s="14"/>
      <c r="F25" s="2"/>
      <c r="G25" s="15" t="s">
        <v>51</v>
      </c>
      <c r="H25" s="16">
        <v>1</v>
      </c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13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13"/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13" t="s">
        <v>62</v>
      </c>
      <c r="E28" s="14"/>
      <c r="F28" s="2"/>
      <c r="G28" s="15" t="s">
        <v>57</v>
      </c>
      <c r="H28" s="16">
        <v>2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13"/>
      <c r="E29" s="14"/>
      <c r="F29" s="2"/>
      <c r="G29" s="15" t="s">
        <v>59</v>
      </c>
      <c r="H29" s="16">
        <f>26+20</f>
        <v>46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D13" workbookViewId="0">
      <selection activeCell="B16" sqref="B16:C1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118</v>
      </c>
      <c r="D2" s="151"/>
      <c r="E2" s="7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7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88">
        <v>7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89">
        <f>90+16+90+90</f>
        <v>286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90"/>
      <c r="I9" s="17"/>
      <c r="J9" s="2"/>
      <c r="K9" s="81" t="s">
        <v>17</v>
      </c>
      <c r="L9" s="74">
        <v>28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90"/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90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90"/>
      <c r="I12" s="17"/>
      <c r="J12" s="2"/>
      <c r="K12" s="81" t="s">
        <v>25</v>
      </c>
      <c r="L12" s="74">
        <v>1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90"/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90"/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88">
        <v>1</v>
      </c>
      <c r="I15" s="17"/>
      <c r="J15" s="2"/>
      <c r="K15" s="81" t="s">
        <v>34</v>
      </c>
      <c r="L15" s="74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89">
        <v>18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88">
        <v>1</v>
      </c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90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90"/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88">
        <v>1</v>
      </c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91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88">
        <v>65840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92">
        <v>351912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24"/>
      <c r="I26" s="17"/>
      <c r="J26" s="2"/>
      <c r="K26" s="81" t="s">
        <v>58</v>
      </c>
      <c r="L26" s="74">
        <v>54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119</v>
      </c>
      <c r="D2" s="1"/>
      <c r="E2" s="8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51"/>
      <c r="D3" s="151"/>
      <c r="E3" s="8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87"/>
      <c r="F5" s="2"/>
      <c r="G5" s="153" t="s">
        <v>5</v>
      </c>
      <c r="H5" s="153"/>
      <c r="I5" s="94"/>
      <c r="J5" s="2"/>
      <c r="K5" s="156" t="s">
        <v>6</v>
      </c>
      <c r="L5" s="156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5"/>
      <c r="F6" s="2"/>
      <c r="G6" s="10" t="s">
        <v>7</v>
      </c>
      <c r="H6" s="8" t="s">
        <v>8</v>
      </c>
      <c r="I6" s="95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2"/>
      <c r="F7" s="2"/>
      <c r="G7" s="79" t="s">
        <v>10</v>
      </c>
      <c r="H7" s="24">
        <v>10</v>
      </c>
      <c r="I7" s="96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2"/>
      <c r="F8" s="2"/>
      <c r="G8" s="79" t="s">
        <v>13</v>
      </c>
      <c r="H8" s="24">
        <v>251</v>
      </c>
      <c r="I8" s="96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2"/>
      <c r="F9" s="2"/>
      <c r="G9" s="79" t="s">
        <v>16</v>
      </c>
      <c r="H9" s="24">
        <v>4</v>
      </c>
      <c r="I9" s="96"/>
      <c r="J9" s="2"/>
      <c r="K9" s="81" t="s">
        <v>17</v>
      </c>
      <c r="L9" s="19">
        <v>76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2"/>
      <c r="F10" s="2"/>
      <c r="G10" s="79" t="s">
        <v>18</v>
      </c>
      <c r="H10" s="24">
        <v>252</v>
      </c>
      <c r="I10" s="96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2"/>
      <c r="F11" s="2"/>
      <c r="G11" s="79" t="s">
        <v>21</v>
      </c>
      <c r="H11" s="24"/>
      <c r="I11" s="96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2"/>
      <c r="F12" s="2"/>
      <c r="G12" s="79" t="s">
        <v>24</v>
      </c>
      <c r="H12" s="24"/>
      <c r="I12" s="96"/>
      <c r="J12" s="2"/>
      <c r="K12" s="81" t="s">
        <v>25</v>
      </c>
      <c r="L12" s="19">
        <v>3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2"/>
      <c r="F13" s="2"/>
      <c r="G13" s="79" t="s">
        <v>27</v>
      </c>
      <c r="H13" s="24">
        <v>2</v>
      </c>
      <c r="I13" s="96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2"/>
      <c r="F14" s="2"/>
      <c r="G14" s="79" t="s">
        <v>30</v>
      </c>
      <c r="H14" s="24">
        <v>160</v>
      </c>
      <c r="I14" s="96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2"/>
      <c r="F15" s="2"/>
      <c r="G15" s="79" t="s">
        <v>33</v>
      </c>
      <c r="H15" s="24"/>
      <c r="I15" s="96"/>
      <c r="J15" s="2"/>
      <c r="K15" s="81" t="s">
        <v>34</v>
      </c>
      <c r="L15" s="19">
        <v>2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2"/>
      <c r="F16" s="2"/>
      <c r="G16" s="79" t="s">
        <v>36</v>
      </c>
      <c r="H16" s="24"/>
      <c r="I16" s="96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2"/>
      <c r="F17" s="2"/>
      <c r="G17" s="79" t="s">
        <v>32</v>
      </c>
      <c r="H17" s="24">
        <v>3</v>
      </c>
      <c r="I17" s="96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2"/>
      <c r="F18" s="2"/>
      <c r="G18" s="79" t="s">
        <v>35</v>
      </c>
      <c r="H18" s="24"/>
      <c r="I18" s="96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2"/>
      <c r="F19" s="2"/>
      <c r="G19" s="79" t="s">
        <v>43</v>
      </c>
      <c r="H19" s="24">
        <v>10</v>
      </c>
      <c r="I19" s="96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2"/>
      <c r="F20" s="2"/>
      <c r="G20" s="79" t="s">
        <v>40</v>
      </c>
      <c r="H20" s="24"/>
      <c r="I20" s="96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2"/>
      <c r="F21" s="2"/>
      <c r="G21" s="79" t="s">
        <v>42</v>
      </c>
      <c r="H21" s="24"/>
      <c r="I21" s="96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2"/>
      <c r="F22" s="2"/>
      <c r="G22" s="79" t="s">
        <v>45</v>
      </c>
      <c r="H22" s="24">
        <v>1</v>
      </c>
      <c r="I22" s="96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2"/>
      <c r="F23" s="2"/>
      <c r="G23" s="79" t="s">
        <v>47</v>
      </c>
      <c r="H23" s="24">
        <v>474</v>
      </c>
      <c r="I23" s="96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2"/>
      <c r="F24" s="2"/>
      <c r="G24" s="79" t="s">
        <v>49</v>
      </c>
      <c r="H24" s="53">
        <v>752</v>
      </c>
      <c r="I24" s="96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2"/>
      <c r="F25" s="2"/>
      <c r="G25" s="79" t="s">
        <v>51</v>
      </c>
      <c r="H25" s="24"/>
      <c r="I25" s="96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2"/>
      <c r="F26" s="2"/>
      <c r="G26" s="79" t="s">
        <v>53</v>
      </c>
      <c r="H26" s="24"/>
      <c r="I26" s="96"/>
      <c r="J26" s="2"/>
      <c r="K26" s="81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2"/>
      <c r="F27" s="2"/>
      <c r="G27" s="79" t="s">
        <v>55</v>
      </c>
      <c r="H27" s="24"/>
      <c r="I27" s="96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2"/>
      <c r="F28" s="2"/>
      <c r="G28" s="79" t="s">
        <v>57</v>
      </c>
      <c r="H28" s="24"/>
      <c r="I28" s="96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2"/>
      <c r="F29" s="2"/>
      <c r="G29" s="79" t="s">
        <v>59</v>
      </c>
      <c r="H29" s="24"/>
      <c r="I29" s="96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82" t="s">
        <v>64</v>
      </c>
      <c r="H30" s="26"/>
      <c r="I30" s="97"/>
    </row>
    <row r="31" spans="2:17" x14ac:dyDescent="0.25">
      <c r="G31" s="98"/>
      <c r="H31" s="97"/>
      <c r="I31" s="97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A16" workbookViewId="0">
      <selection activeCell="G18" sqref="G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120</v>
      </c>
      <c r="D2" s="151"/>
      <c r="E2" s="9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9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24">
        <v>5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24">
        <v>120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24">
        <v>2</v>
      </c>
      <c r="I9" s="17"/>
      <c r="J9" s="2"/>
      <c r="K9" s="81" t="s">
        <v>17</v>
      </c>
      <c r="L9" s="19">
        <v>13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24">
        <v>130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24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24"/>
      <c r="I12" s="17"/>
      <c r="J12" s="2"/>
      <c r="K12" s="81" t="s">
        <v>25</v>
      </c>
      <c r="L12" s="19">
        <v>1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24">
        <v>1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24">
        <v>90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24">
        <v>2</v>
      </c>
      <c r="I15" s="17"/>
      <c r="J15" s="2"/>
      <c r="K15" s="81" t="s">
        <v>34</v>
      </c>
      <c r="L15" s="19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24">
        <v>245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24"/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24">
        <v>1</v>
      </c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24"/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24">
        <v>2150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24"/>
      <c r="I26" s="17"/>
      <c r="J26" s="2"/>
      <c r="K26" s="81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24">
        <v>3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24">
        <v>166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>
        <v>2020</v>
      </c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A13" workbookViewId="0">
      <selection sqref="A1:XFD104857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121</v>
      </c>
      <c r="D2" s="99"/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122</v>
      </c>
      <c r="C3" s="151"/>
      <c r="D3" s="151"/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91">
        <v>5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91">
        <v>260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91">
        <v>3</v>
      </c>
      <c r="I9" s="17"/>
      <c r="J9" s="2"/>
      <c r="K9" s="81" t="s">
        <v>17</v>
      </c>
      <c r="L9" s="74">
        <v>8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91">
        <v>226</v>
      </c>
      <c r="I10" s="17"/>
      <c r="J10" s="2"/>
      <c r="K10" s="18" t="s">
        <v>19</v>
      </c>
      <c r="L10" s="74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91">
        <v>0</v>
      </c>
      <c r="I11" s="17"/>
      <c r="J11" s="2"/>
      <c r="K11" s="18" t="s">
        <v>22</v>
      </c>
      <c r="L11" s="74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91">
        <v>0</v>
      </c>
      <c r="I12" s="17"/>
      <c r="J12" s="2"/>
      <c r="K12" s="81" t="s">
        <v>25</v>
      </c>
      <c r="L12" s="74">
        <v>0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91">
        <v>1</v>
      </c>
      <c r="I13" s="17"/>
      <c r="J13" s="2"/>
      <c r="K13" s="18" t="s">
        <v>28</v>
      </c>
      <c r="L13" s="74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91">
        <v>30</v>
      </c>
      <c r="I14" s="17"/>
      <c r="J14" s="2"/>
      <c r="K14" s="18" t="s">
        <v>31</v>
      </c>
      <c r="L14" s="74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91">
        <v>2</v>
      </c>
      <c r="I15" s="17"/>
      <c r="J15" s="2"/>
      <c r="K15" s="81" t="s">
        <v>34</v>
      </c>
      <c r="L15" s="74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91">
        <v>60</v>
      </c>
      <c r="I16" s="17"/>
      <c r="J16" s="2"/>
      <c r="K16" s="18" t="s">
        <v>37</v>
      </c>
      <c r="L16" s="74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91">
        <v>0</v>
      </c>
      <c r="I17" s="17"/>
      <c r="J17" s="2"/>
      <c r="K17" s="82" t="s">
        <v>39</v>
      </c>
      <c r="L17" s="74">
        <v>0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91">
        <v>0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91">
        <v>15</v>
      </c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91"/>
      <c r="I20" s="17"/>
      <c r="J20" s="2"/>
      <c r="K20" s="81" t="s">
        <v>46</v>
      </c>
      <c r="L20" s="74">
        <v>0</v>
      </c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91"/>
      <c r="I21" s="17"/>
      <c r="J21" s="2"/>
      <c r="K21" s="18" t="s">
        <v>48</v>
      </c>
      <c r="L21" s="74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91">
        <v>1</v>
      </c>
      <c r="I22" s="17"/>
      <c r="J22" s="2"/>
      <c r="K22" s="21" t="s">
        <v>50</v>
      </c>
      <c r="L22" s="74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91">
        <v>17469</v>
      </c>
      <c r="I23" s="17"/>
      <c r="J23" s="2"/>
      <c r="K23" s="18" t="s">
        <v>52</v>
      </c>
      <c r="L23" s="74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91">
        <v>17469</v>
      </c>
      <c r="I24" s="17"/>
      <c r="J24" s="2"/>
      <c r="K24" s="18" t="s">
        <v>54</v>
      </c>
      <c r="L24" s="74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91"/>
      <c r="I25" s="17"/>
      <c r="J25" s="2"/>
      <c r="K25" s="18" t="s">
        <v>56</v>
      </c>
      <c r="L25" s="74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91"/>
      <c r="I26" s="17"/>
      <c r="J26" s="2"/>
      <c r="K26" s="81" t="s">
        <v>58</v>
      </c>
      <c r="L26" s="74">
        <v>10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91"/>
      <c r="I27" s="17"/>
      <c r="J27" s="2"/>
      <c r="K27" s="18" t="s">
        <v>60</v>
      </c>
      <c r="L27" s="74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91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91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100"/>
      <c r="I30" s="27"/>
    </row>
    <row r="31" spans="2:17" x14ac:dyDescent="0.25">
      <c r="G31" s="28"/>
      <c r="H31" s="29"/>
      <c r="I31" s="29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D4" workbookViewId="0">
      <selection activeCell="K20" sqref="K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123</v>
      </c>
      <c r="D2" s="151"/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88">
        <v>7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89">
        <v>260</v>
      </c>
      <c r="I8" s="17"/>
      <c r="J8" s="2"/>
      <c r="K8" s="18" t="s">
        <v>14</v>
      </c>
      <c r="L8" s="83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88">
        <v>1</v>
      </c>
      <c r="I9" s="17"/>
      <c r="J9" s="2"/>
      <c r="K9" s="81" t="s">
        <v>17</v>
      </c>
      <c r="L9" s="74">
        <v>1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88">
        <v>50</v>
      </c>
      <c r="I10" s="17"/>
      <c r="J10" s="2"/>
      <c r="K10" s="18" t="s">
        <v>19</v>
      </c>
      <c r="L10" s="83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101"/>
      <c r="I11" s="17"/>
      <c r="J11" s="2"/>
      <c r="K11" s="18" t="s">
        <v>22</v>
      </c>
      <c r="L11" s="83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101"/>
      <c r="I12" s="17"/>
      <c r="J12" s="2"/>
      <c r="K12" s="81" t="s">
        <v>25</v>
      </c>
      <c r="L12" s="74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88">
        <v>4</v>
      </c>
      <c r="I13" s="17"/>
      <c r="J13" s="2"/>
      <c r="K13" s="18" t="s">
        <v>28</v>
      </c>
      <c r="L13" s="83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88">
        <v>130</v>
      </c>
      <c r="I14" s="17"/>
      <c r="J14" s="2"/>
      <c r="K14" s="18" t="s">
        <v>31</v>
      </c>
      <c r="L14" s="83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88">
        <v>1</v>
      </c>
      <c r="I15" s="17"/>
      <c r="J15" s="2"/>
      <c r="K15" s="81" t="s">
        <v>34</v>
      </c>
      <c r="L15" s="74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89">
        <v>30</v>
      </c>
      <c r="I16" s="17"/>
      <c r="J16" s="2"/>
      <c r="K16" s="18" t="s">
        <v>37</v>
      </c>
      <c r="L16" s="83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88">
        <v>7</v>
      </c>
      <c r="I17" s="17"/>
      <c r="J17" s="2"/>
      <c r="K17" s="82" t="s">
        <v>39</v>
      </c>
      <c r="L17" s="83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88">
        <v>25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102"/>
      <c r="I19" s="17"/>
      <c r="J19" s="2"/>
      <c r="K19" s="18" t="s">
        <v>44</v>
      </c>
      <c r="L19" s="83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88"/>
      <c r="I20" s="17"/>
      <c r="J20" s="2"/>
      <c r="K20" s="81" t="s">
        <v>46</v>
      </c>
      <c r="L20" s="83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91"/>
      <c r="I21" s="17"/>
      <c r="J21" s="2"/>
      <c r="K21" s="18" t="s">
        <v>48</v>
      </c>
      <c r="L21" s="83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91">
        <v>25</v>
      </c>
      <c r="I22" s="17"/>
      <c r="J22" s="2"/>
      <c r="K22" s="21" t="s">
        <v>50</v>
      </c>
      <c r="L22" s="83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88" t="s">
        <v>62</v>
      </c>
      <c r="I23" s="17"/>
      <c r="J23" s="2"/>
      <c r="K23" s="18" t="s">
        <v>52</v>
      </c>
      <c r="L23" s="83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92" t="s">
        <v>62</v>
      </c>
      <c r="I24" s="17"/>
      <c r="J24" s="2"/>
      <c r="K24" s="18" t="s">
        <v>54</v>
      </c>
      <c r="L24" s="83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91">
        <v>5</v>
      </c>
      <c r="I25" s="17"/>
      <c r="J25" s="2"/>
      <c r="K25" s="18" t="s">
        <v>56</v>
      </c>
      <c r="L25" s="83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91" t="s">
        <v>62</v>
      </c>
      <c r="I26" s="17"/>
      <c r="J26" s="2"/>
      <c r="K26" s="81" t="s">
        <v>58</v>
      </c>
      <c r="L26" s="74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91" t="s">
        <v>62</v>
      </c>
      <c r="I27" s="17"/>
      <c r="J27" s="2"/>
      <c r="K27" s="18" t="s">
        <v>60</v>
      </c>
      <c r="L27" s="83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91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91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100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D10"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124</v>
      </c>
      <c r="D2" s="151"/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24">
        <v>1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24">
        <v>20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24">
        <v>3</v>
      </c>
      <c r="I9" s="17"/>
      <c r="J9" s="2"/>
      <c r="K9" s="81" t="s">
        <v>17</v>
      </c>
      <c r="L9" s="19">
        <v>6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24">
        <v>177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24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24"/>
      <c r="I12" s="17"/>
      <c r="J12" s="2"/>
      <c r="K12" s="81" t="s">
        <v>25</v>
      </c>
      <c r="L12" s="19">
        <v>1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24"/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24"/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24">
        <v>2</v>
      </c>
      <c r="I15" s="17"/>
      <c r="J15" s="2"/>
      <c r="K15" s="81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24">
        <v>45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24">
        <v>3</v>
      </c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24"/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24"/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24"/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24"/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24"/>
      <c r="I26" s="17"/>
      <c r="J26" s="2"/>
      <c r="K26" s="81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A13" workbookViewId="0">
      <selection activeCell="H22" sqref="H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125</v>
      </c>
      <c r="D2" s="151"/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24">
        <v>10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24">
        <v>444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24">
        <v>1</v>
      </c>
      <c r="I9" s="17"/>
      <c r="J9" s="2"/>
      <c r="K9" s="81" t="s">
        <v>17</v>
      </c>
      <c r="L9" s="19">
        <v>42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24">
        <v>73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24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24"/>
      <c r="I12" s="17"/>
      <c r="J12" s="2"/>
      <c r="K12" s="81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24">
        <v>5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24">
        <v>350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24"/>
      <c r="I15" s="17"/>
      <c r="J15" s="2"/>
      <c r="K15" s="81" t="s">
        <v>34</v>
      </c>
      <c r="L15" s="19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24"/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24"/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24">
        <v>37</v>
      </c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24"/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24">
        <v>30058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24"/>
      <c r="I26" s="17"/>
      <c r="J26" s="2"/>
      <c r="K26" s="81" t="s">
        <v>58</v>
      </c>
      <c r="L26" s="19">
        <v>16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A4" workbookViewId="0">
      <selection activeCell="H19" sqref="H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126</v>
      </c>
      <c r="D2" s="151"/>
      <c r="E2" s="1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31.5" customHeight="1" x14ac:dyDescent="0.25">
      <c r="B7" s="154" t="s">
        <v>9</v>
      </c>
      <c r="C7" s="155"/>
      <c r="D7" s="31"/>
      <c r="E7" s="14"/>
      <c r="F7" s="2"/>
      <c r="G7" s="79" t="s">
        <v>10</v>
      </c>
      <c r="H7" s="88">
        <v>4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89">
        <v>120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41">
        <v>1</v>
      </c>
      <c r="I9" s="17"/>
      <c r="J9" s="2"/>
      <c r="K9" s="81" t="s">
        <v>17</v>
      </c>
      <c r="L9" s="74">
        <v>5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41">
        <v>51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90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90"/>
      <c r="I12" s="17"/>
      <c r="J12" s="2"/>
      <c r="K12" s="81" t="s">
        <v>25</v>
      </c>
      <c r="L12" s="74"/>
      <c r="M12" s="2"/>
      <c r="N12" s="2"/>
      <c r="O12" s="2"/>
      <c r="P12" s="2"/>
      <c r="Q12" s="2"/>
    </row>
    <row r="13" spans="2:17" ht="31.5" customHeight="1" x14ac:dyDescent="0.25">
      <c r="B13" s="154" t="s">
        <v>26</v>
      </c>
      <c r="C13" s="155"/>
      <c r="D13" s="31"/>
      <c r="E13" s="14"/>
      <c r="F13" s="2"/>
      <c r="G13" s="79" t="s">
        <v>27</v>
      </c>
      <c r="H13" s="90"/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7.25" customHeight="1" x14ac:dyDescent="0.25">
      <c r="B14" s="154" t="s">
        <v>29</v>
      </c>
      <c r="C14" s="155"/>
      <c r="D14" s="31"/>
      <c r="E14" s="14"/>
      <c r="F14" s="2"/>
      <c r="G14" s="79" t="s">
        <v>30</v>
      </c>
      <c r="H14" s="144"/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88"/>
      <c r="I15" s="17"/>
      <c r="J15" s="2"/>
      <c r="K15" s="81" t="s">
        <v>34</v>
      </c>
      <c r="L15" s="74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89"/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88">
        <v>10</v>
      </c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90" t="s">
        <v>144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88">
        <v>39</v>
      </c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88"/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50.25" customHeight="1" x14ac:dyDescent="0.25">
      <c r="B22" s="154" t="s">
        <v>49</v>
      </c>
      <c r="C22" s="155"/>
      <c r="D22" s="31"/>
      <c r="E22" s="14"/>
      <c r="F22" s="2"/>
      <c r="G22" s="79" t="s">
        <v>45</v>
      </c>
      <c r="H22" s="91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88">
        <v>7080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1.5" customHeight="1" x14ac:dyDescent="0.25">
      <c r="B24" s="154" t="s">
        <v>53</v>
      </c>
      <c r="C24" s="155"/>
      <c r="D24" s="31"/>
      <c r="E24" s="14"/>
      <c r="F24" s="2"/>
      <c r="G24" s="79" t="s">
        <v>49</v>
      </c>
      <c r="H24" s="92">
        <v>23701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24"/>
      <c r="I26" s="17"/>
      <c r="J26" s="2"/>
      <c r="K26" s="81" t="s">
        <v>58</v>
      </c>
      <c r="L26" s="74">
        <v>23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A7" workbookViewId="0">
      <selection activeCell="H20" sqref="H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143</v>
      </c>
      <c r="D2" s="151"/>
      <c r="E2" s="1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4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104">
        <v>24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104">
        <v>288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105">
        <v>26</v>
      </c>
      <c r="I9" s="17"/>
      <c r="J9" s="2"/>
      <c r="K9" s="81" t="s">
        <v>17</v>
      </c>
      <c r="L9" s="74">
        <v>52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105">
        <v>1175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105">
        <v>27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105">
        <v>59500</v>
      </c>
      <c r="I12" s="17"/>
      <c r="J12" s="2"/>
      <c r="K12" s="81" t="s">
        <v>25</v>
      </c>
      <c r="L12" s="74">
        <v>2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106"/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106"/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104">
        <v>2</v>
      </c>
      <c r="I15" s="17"/>
      <c r="J15" s="2"/>
      <c r="K15" s="81" t="s">
        <v>34</v>
      </c>
      <c r="L15" s="74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104">
        <v>90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104">
        <v>2</v>
      </c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106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105">
        <v>62</v>
      </c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107"/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106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10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104">
        <v>11252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108">
        <v>68428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106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106"/>
      <c r="I26" s="17"/>
      <c r="J26" s="2"/>
      <c r="K26" s="81" t="s">
        <v>58</v>
      </c>
      <c r="L26" s="74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106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106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106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109">
        <v>2</v>
      </c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A16" workbookViewId="0">
      <selection activeCell="G17" sqref="G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127</v>
      </c>
      <c r="D2" s="151"/>
      <c r="E2" s="10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0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24">
        <v>2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24">
        <v>46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24">
        <v>2</v>
      </c>
      <c r="I9" s="17"/>
      <c r="J9" s="2"/>
      <c r="K9" s="81" t="s">
        <v>17</v>
      </c>
      <c r="L9" s="19">
        <v>2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24">
        <v>140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24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24"/>
      <c r="I12" s="17"/>
      <c r="J12" s="2"/>
      <c r="K12" s="81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24">
        <v>1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24">
        <v>25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24"/>
      <c r="I15" s="17"/>
      <c r="J15" s="2"/>
      <c r="K15" s="81" t="s">
        <v>34</v>
      </c>
      <c r="L15" s="19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24"/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24"/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24"/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24">
        <v>1</v>
      </c>
      <c r="I20" s="17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24">
        <v>322183</v>
      </c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24"/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24"/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24"/>
      <c r="I26" s="17"/>
      <c r="J26" s="2"/>
      <c r="K26" s="81" t="s">
        <v>58</v>
      </c>
      <c r="L26" s="19">
        <v>3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" workbookViewId="0">
      <selection activeCell="L19" sqref="L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65</v>
      </c>
      <c r="D2" s="15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>
        <v>2</v>
      </c>
      <c r="E7" s="14"/>
      <c r="F7" s="2"/>
      <c r="G7" s="15" t="s">
        <v>10</v>
      </c>
      <c r="H7" s="24">
        <v>32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5</v>
      </c>
      <c r="E8" s="14"/>
      <c r="F8" s="2"/>
      <c r="G8" s="15" t="s">
        <v>13</v>
      </c>
      <c r="H8" s="24">
        <v>917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>
        <v>4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>
        <v>1136</v>
      </c>
      <c r="I10" s="17"/>
      <c r="J10" s="2"/>
      <c r="K10" s="18" t="s">
        <v>19</v>
      </c>
      <c r="L10" s="19">
        <v>2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5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24">
        <v>3000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>
        <v>5</v>
      </c>
      <c r="E13" s="14"/>
      <c r="F13" s="2"/>
      <c r="G13" s="15" t="s">
        <v>27</v>
      </c>
      <c r="H13" s="24">
        <v>4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>
        <v>450</v>
      </c>
      <c r="E14" s="14"/>
      <c r="F14" s="2"/>
      <c r="G14" s="15" t="s">
        <v>30</v>
      </c>
      <c r="H14" s="24">
        <v>210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4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107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15" t="s">
        <v>32</v>
      </c>
      <c r="H17" s="24"/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/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>
        <v>4</v>
      </c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46411</v>
      </c>
      <c r="E21" s="14"/>
      <c r="F21" s="2"/>
      <c r="G21" s="15" t="s">
        <v>42</v>
      </c>
      <c r="H21" s="24">
        <v>177450</v>
      </c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>
        <v>63698</v>
      </c>
      <c r="E22" s="14"/>
      <c r="F22" s="2"/>
      <c r="G22" s="15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24">
        <v>2875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15" t="s">
        <v>49</v>
      </c>
      <c r="H24" s="24">
        <v>5090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>
        <v>2</v>
      </c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15" t="s">
        <v>57</v>
      </c>
      <c r="H28" s="24">
        <v>1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v>1200</v>
      </c>
      <c r="E29" s="14"/>
      <c r="F29" s="2"/>
      <c r="G29" s="15" t="s">
        <v>59</v>
      </c>
      <c r="H29" s="24">
        <v>26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workbookViewId="0">
      <selection activeCell="H16" sqref="H1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128</v>
      </c>
      <c r="D2" s="151"/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112">
        <v>3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112">
        <v>224</v>
      </c>
      <c r="I8" s="17"/>
      <c r="J8" s="2"/>
      <c r="K8" s="18" t="s">
        <v>14</v>
      </c>
      <c r="L8" s="113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112">
        <v>1</v>
      </c>
      <c r="I9" s="17"/>
      <c r="J9" s="2"/>
      <c r="K9" s="81" t="s">
        <v>17</v>
      </c>
      <c r="L9" s="113">
        <v>62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112">
        <v>50</v>
      </c>
      <c r="I10" s="17"/>
      <c r="J10" s="2"/>
      <c r="K10" s="18" t="s">
        <v>19</v>
      </c>
      <c r="L10" s="113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112"/>
      <c r="I11" s="17"/>
      <c r="J11" s="2"/>
      <c r="K11" s="18" t="s">
        <v>22</v>
      </c>
      <c r="L11" s="113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112"/>
      <c r="I12" s="17"/>
      <c r="J12" s="2"/>
      <c r="K12" s="81" t="s">
        <v>25</v>
      </c>
      <c r="L12" s="113">
        <v>2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112">
        <v>4</v>
      </c>
      <c r="I13" s="17"/>
      <c r="J13" s="2"/>
      <c r="K13" s="18" t="s">
        <v>28</v>
      </c>
      <c r="L13" s="113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112">
        <v>144</v>
      </c>
      <c r="I14" s="17"/>
      <c r="J14" s="2"/>
      <c r="K14" s="18" t="s">
        <v>31</v>
      </c>
      <c r="L14" s="113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112"/>
      <c r="I15" s="17"/>
      <c r="J15" s="2"/>
      <c r="K15" s="81" t="s">
        <v>34</v>
      </c>
      <c r="L15" s="113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112"/>
      <c r="I16" s="17"/>
      <c r="J16" s="2"/>
      <c r="K16" s="18" t="s">
        <v>37</v>
      </c>
      <c r="L16" s="113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112">
        <v>2</v>
      </c>
      <c r="I17" s="17"/>
      <c r="J17" s="2"/>
      <c r="K17" s="82" t="s">
        <v>39</v>
      </c>
      <c r="L17" s="113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112">
        <v>5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112"/>
      <c r="I19" s="17"/>
      <c r="J19" s="2"/>
      <c r="K19" s="18" t="s">
        <v>44</v>
      </c>
      <c r="L19" s="113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112">
        <v>1</v>
      </c>
      <c r="I20" s="17"/>
      <c r="J20" s="2"/>
      <c r="K20" s="81" t="s">
        <v>46</v>
      </c>
      <c r="L20" s="113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112"/>
      <c r="I21" s="17"/>
      <c r="J21" s="2"/>
      <c r="K21" s="18" t="s">
        <v>48</v>
      </c>
      <c r="L21" s="113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112">
        <v>1</v>
      </c>
      <c r="I22" s="17"/>
      <c r="J22" s="2"/>
      <c r="K22" s="21" t="s">
        <v>50</v>
      </c>
      <c r="L22" s="113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114">
        <v>3952</v>
      </c>
      <c r="I23" s="17"/>
      <c r="J23" s="2"/>
      <c r="K23" s="18" t="s">
        <v>52</v>
      </c>
      <c r="L23" s="113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115">
        <v>26358</v>
      </c>
      <c r="I24" s="17"/>
      <c r="J24" s="2"/>
      <c r="K24" s="18" t="s">
        <v>54</v>
      </c>
      <c r="L24" s="113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112"/>
      <c r="I25" s="17"/>
      <c r="J25" s="2"/>
      <c r="K25" s="18" t="s">
        <v>56</v>
      </c>
      <c r="L25" s="113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112"/>
      <c r="I26" s="17"/>
      <c r="J26" s="2"/>
      <c r="K26" s="81" t="s">
        <v>58</v>
      </c>
      <c r="L26" s="113">
        <v>48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112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112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112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116"/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A10" workbookViewId="0">
      <selection activeCell="L22" sqref="L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129</v>
      </c>
      <c r="D2" s="151"/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88">
        <v>8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89">
        <v>122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89">
        <v>3</v>
      </c>
      <c r="I9" s="17"/>
      <c r="J9" s="2"/>
      <c r="K9" s="81" t="s">
        <v>17</v>
      </c>
      <c r="L9" s="74">
        <v>48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89">
        <v>245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89">
        <v>2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89">
        <v>90000</v>
      </c>
      <c r="I12" s="17"/>
      <c r="J12" s="2"/>
      <c r="K12" s="81" t="s">
        <v>25</v>
      </c>
      <c r="L12" s="74">
        <v>1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89">
        <v>2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89">
        <v>55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89"/>
      <c r="I15" s="17"/>
      <c r="J15" s="2"/>
      <c r="K15" s="81" t="s">
        <v>34</v>
      </c>
      <c r="L15" s="74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89"/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89">
        <v>1</v>
      </c>
      <c r="I17" s="17"/>
      <c r="J17" s="2"/>
      <c r="K17" s="82" t="s">
        <v>39</v>
      </c>
      <c r="L17" s="74">
        <v>2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89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89">
        <v>14</v>
      </c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89"/>
      <c r="I20" s="17"/>
      <c r="J20" s="2"/>
      <c r="K20" s="81" t="s">
        <v>46</v>
      </c>
      <c r="L20" s="74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89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89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89">
        <v>736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120">
        <v>2924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89">
        <v>1</v>
      </c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89">
        <v>125</v>
      </c>
      <c r="I26" s="17"/>
      <c r="J26" s="2"/>
      <c r="K26" s="81" t="s">
        <v>58</v>
      </c>
      <c r="L26" s="74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89">
        <v>650</v>
      </c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89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89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D13" workbookViewId="0">
      <selection activeCell="L20" sqref="L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130</v>
      </c>
      <c r="D2" s="151"/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89">
        <v>5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89">
        <v>97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119">
        <v>1</v>
      </c>
      <c r="I9" s="17"/>
      <c r="J9" s="2"/>
      <c r="K9" s="81" t="s">
        <v>17</v>
      </c>
      <c r="L9" s="74">
        <v>35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89">
        <v>50</v>
      </c>
      <c r="I10" s="17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89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89"/>
      <c r="I12" s="17"/>
      <c r="J12" s="2"/>
      <c r="K12" s="81" t="s">
        <v>25</v>
      </c>
      <c r="L12" s="74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89"/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89"/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89">
        <v>2</v>
      </c>
      <c r="I15" s="17"/>
      <c r="J15" s="2"/>
      <c r="K15" s="81" t="s">
        <v>34</v>
      </c>
      <c r="L15" s="74">
        <v>16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89">
        <v>62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89"/>
      <c r="I17" s="17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89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89"/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89">
        <v>2</v>
      </c>
      <c r="I20" s="17"/>
      <c r="J20" s="2"/>
      <c r="K20" s="81" t="s">
        <v>46</v>
      </c>
      <c r="L20" s="74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89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89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89">
        <v>50614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120">
        <v>98342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89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89"/>
      <c r="I26" s="17"/>
      <c r="J26" s="2"/>
      <c r="K26" s="81" t="s">
        <v>58</v>
      </c>
      <c r="L26" s="74">
        <v>17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89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89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89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121"/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D4" workbookViewId="0">
      <selection activeCell="L20" sqref="L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131</v>
      </c>
      <c r="D2" s="151"/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125">
        <v>4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104">
        <v>180</v>
      </c>
      <c r="I8" s="17"/>
      <c r="J8" s="2"/>
      <c r="K8" s="18" t="s">
        <v>14</v>
      </c>
      <c r="L8" s="126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127">
        <v>2</v>
      </c>
      <c r="I9" s="17"/>
      <c r="J9" s="2"/>
      <c r="K9" s="81" t="s">
        <v>17</v>
      </c>
      <c r="L9" s="128">
        <v>5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127">
        <v>170</v>
      </c>
      <c r="I10" s="17"/>
      <c r="J10" s="2"/>
      <c r="K10" s="18" t="s">
        <v>19</v>
      </c>
      <c r="L10" s="126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129"/>
      <c r="I11" s="17"/>
      <c r="J11" s="2"/>
      <c r="K11" s="18" t="s">
        <v>22</v>
      </c>
      <c r="L11" s="126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130">
        <v>4</v>
      </c>
      <c r="I12" s="17"/>
      <c r="J12" s="2"/>
      <c r="K12" s="81" t="s">
        <v>25</v>
      </c>
      <c r="L12" s="128">
        <v>4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130">
        <v>4</v>
      </c>
      <c r="I13" s="17"/>
      <c r="J13" s="2"/>
      <c r="K13" s="18" t="s">
        <v>28</v>
      </c>
      <c r="L13" s="126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130">
        <v>105</v>
      </c>
      <c r="I14" s="17"/>
      <c r="J14" s="2"/>
      <c r="K14" s="18" t="s">
        <v>31</v>
      </c>
      <c r="L14" s="126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88"/>
      <c r="I15" s="17"/>
      <c r="J15" s="2"/>
      <c r="K15" s="81" t="s">
        <v>34</v>
      </c>
      <c r="L15" s="128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89"/>
      <c r="I16" s="17"/>
      <c r="J16" s="2"/>
      <c r="K16" s="18" t="s">
        <v>37</v>
      </c>
      <c r="L16" s="126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79" t="s">
        <v>32</v>
      </c>
      <c r="H17" s="88">
        <v>4</v>
      </c>
      <c r="I17" s="17"/>
      <c r="J17" s="2"/>
      <c r="K17" s="82" t="s">
        <v>39</v>
      </c>
      <c r="L17" s="126">
        <v>0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129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130">
        <v>11</v>
      </c>
      <c r="I19" s="17"/>
      <c r="J19" s="2"/>
      <c r="K19" s="18" t="s">
        <v>44</v>
      </c>
      <c r="L19" s="126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88"/>
      <c r="I20" s="17"/>
      <c r="J20" s="2"/>
      <c r="K20" s="81" t="s">
        <v>46</v>
      </c>
      <c r="L20" s="126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131"/>
      <c r="I21" s="17"/>
      <c r="J21" s="2"/>
      <c r="K21" s="18" t="s">
        <v>48</v>
      </c>
      <c r="L21" s="126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91">
        <v>1</v>
      </c>
      <c r="I22" s="17"/>
      <c r="J22" s="2"/>
      <c r="K22" s="21" t="s">
        <v>50</v>
      </c>
      <c r="L22" s="126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88"/>
      <c r="I23" s="17"/>
      <c r="J23" s="2"/>
      <c r="K23" s="18" t="s">
        <v>52</v>
      </c>
      <c r="L23" s="126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92">
        <v>9000</v>
      </c>
      <c r="I24" s="17"/>
      <c r="J24" s="2"/>
      <c r="K24" s="18" t="s">
        <v>54</v>
      </c>
      <c r="L24" s="126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131"/>
      <c r="I25" s="17"/>
      <c r="J25" s="2"/>
      <c r="K25" s="18" t="s">
        <v>56</v>
      </c>
      <c r="L25" s="126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131"/>
      <c r="I26" s="17"/>
      <c r="J26" s="2"/>
      <c r="K26" s="81" t="s">
        <v>58</v>
      </c>
      <c r="L26" s="128">
        <v>6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131"/>
      <c r="I27" s="17"/>
      <c r="J27" s="2"/>
      <c r="K27" s="18" t="s">
        <v>60</v>
      </c>
      <c r="L27" s="126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131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131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132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E16" workbookViewId="0">
      <selection activeCell="L20" sqref="L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20.42578125" customWidth="1"/>
    <col min="9" max="9" width="9.28515625" customWidth="1"/>
    <col min="11" max="11" width="69.5703125" customWidth="1"/>
    <col min="12" max="12" width="19.5703125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" t="s">
        <v>132</v>
      </c>
      <c r="D2" s="1"/>
      <c r="E2" s="12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51"/>
      <c r="D3" s="151"/>
      <c r="E3" s="12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79" t="s">
        <v>10</v>
      </c>
      <c r="H7" s="91">
        <v>3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79" t="s">
        <v>13</v>
      </c>
      <c r="H8" s="91">
        <v>241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79" t="s">
        <v>16</v>
      </c>
      <c r="H9" s="91">
        <v>2</v>
      </c>
      <c r="I9" s="17"/>
      <c r="J9" s="2"/>
      <c r="K9" s="81" t="s">
        <v>17</v>
      </c>
      <c r="L9" s="74">
        <v>37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79" t="s">
        <v>18</v>
      </c>
      <c r="H10" s="91">
        <v>228</v>
      </c>
      <c r="I10" s="17"/>
      <c r="J10" s="2"/>
      <c r="K10" s="18" t="s">
        <v>19</v>
      </c>
      <c r="L10" s="74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79" t="s">
        <v>21</v>
      </c>
      <c r="H11" s="91"/>
      <c r="I11" s="17"/>
      <c r="J11" s="2"/>
      <c r="K11" s="18" t="s">
        <v>22</v>
      </c>
      <c r="L11" s="74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79" t="s">
        <v>24</v>
      </c>
      <c r="H12" s="91"/>
      <c r="I12" s="17"/>
      <c r="J12" s="2"/>
      <c r="K12" s="81" t="s">
        <v>25</v>
      </c>
      <c r="L12" s="74">
        <v>3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79" t="s">
        <v>27</v>
      </c>
      <c r="H13" s="91">
        <v>2</v>
      </c>
      <c r="I13" s="17"/>
      <c r="J13" s="2"/>
      <c r="K13" s="18" t="s">
        <v>28</v>
      </c>
      <c r="L13" s="74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79" t="s">
        <v>30</v>
      </c>
      <c r="H14" s="91">
        <v>57</v>
      </c>
      <c r="I14" s="17"/>
      <c r="J14" s="2"/>
      <c r="K14" s="18" t="s">
        <v>31</v>
      </c>
      <c r="L14" s="74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79" t="s">
        <v>33</v>
      </c>
      <c r="H15" s="91">
        <v>3</v>
      </c>
      <c r="I15" s="17"/>
      <c r="J15" s="2"/>
      <c r="K15" s="81" t="s">
        <v>34</v>
      </c>
      <c r="L15" s="74">
        <v>1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79" t="s">
        <v>36</v>
      </c>
      <c r="H16" s="91">
        <v>80</v>
      </c>
      <c r="I16" s="17"/>
      <c r="J16" s="2"/>
      <c r="K16" s="18" t="s">
        <v>37</v>
      </c>
      <c r="L16" s="74"/>
      <c r="M16" s="2"/>
      <c r="N16" s="2"/>
      <c r="O16" s="2"/>
      <c r="P16" s="2"/>
      <c r="Q16" s="2"/>
    </row>
    <row r="17" spans="2:17" ht="225" x14ac:dyDescent="0.25">
      <c r="B17" s="154" t="s">
        <v>38</v>
      </c>
      <c r="C17" s="155"/>
      <c r="D17" s="31"/>
      <c r="E17" s="14"/>
      <c r="F17" s="2"/>
      <c r="G17" s="79" t="s">
        <v>32</v>
      </c>
      <c r="H17" s="100">
        <v>3</v>
      </c>
      <c r="I17" s="17"/>
      <c r="J17" s="2"/>
      <c r="K17" s="82" t="s">
        <v>39</v>
      </c>
      <c r="L17" s="100" t="s">
        <v>133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79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79" t="s">
        <v>43</v>
      </c>
      <c r="H19" s="24"/>
      <c r="I19" s="17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14"/>
      <c r="F20" s="2"/>
      <c r="G20" s="79" t="s">
        <v>40</v>
      </c>
      <c r="H20" s="24"/>
      <c r="I20" s="17"/>
      <c r="J20" s="2"/>
      <c r="K20" s="81" t="s">
        <v>46</v>
      </c>
      <c r="L20" s="74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14"/>
      <c r="F21" s="2"/>
      <c r="G21" s="79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14"/>
      <c r="F22" s="2"/>
      <c r="G22" s="79" t="s">
        <v>45</v>
      </c>
      <c r="H22" s="72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79" t="s">
        <v>47</v>
      </c>
      <c r="H23" s="91">
        <v>2876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79" t="s">
        <v>49</v>
      </c>
      <c r="H24" s="91">
        <v>3635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79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79" t="s">
        <v>53</v>
      </c>
      <c r="H26" s="24"/>
      <c r="I26" s="17"/>
      <c r="J26" s="2"/>
      <c r="K26" s="81" t="s">
        <v>58</v>
      </c>
      <c r="L26" s="74">
        <v>6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79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14"/>
      <c r="F28" s="2"/>
      <c r="G28" s="79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79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82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1"/>
  <sheetViews>
    <sheetView topLeftCell="D4" workbookViewId="0">
      <selection activeCell="H17" sqref="H1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134</v>
      </c>
      <c r="D2" s="151"/>
      <c r="E2" s="12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2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123"/>
      <c r="F5" s="2"/>
      <c r="G5" s="153" t="s">
        <v>5</v>
      </c>
      <c r="H5" s="153"/>
      <c r="I5" s="94"/>
      <c r="J5" s="2"/>
      <c r="K5" s="156" t="s">
        <v>6</v>
      </c>
      <c r="L5" s="156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124"/>
      <c r="F6" s="2"/>
      <c r="G6" s="10" t="s">
        <v>7</v>
      </c>
      <c r="H6" s="8" t="s">
        <v>8</v>
      </c>
      <c r="I6" s="124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2"/>
      <c r="F7" s="2"/>
      <c r="G7" s="79" t="s">
        <v>10</v>
      </c>
      <c r="H7" s="131">
        <v>3</v>
      </c>
      <c r="I7" s="96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2"/>
      <c r="F8" s="2"/>
      <c r="G8" s="79" t="s">
        <v>13</v>
      </c>
      <c r="H8" s="131">
        <v>105</v>
      </c>
      <c r="I8" s="96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2"/>
      <c r="F9" s="2"/>
      <c r="G9" s="79" t="s">
        <v>16</v>
      </c>
      <c r="H9" s="24"/>
      <c r="I9" s="96"/>
      <c r="J9" s="2"/>
      <c r="K9" s="81" t="s">
        <v>17</v>
      </c>
      <c r="L9" s="19">
        <v>10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2"/>
      <c r="F10" s="2"/>
      <c r="G10" s="79" t="s">
        <v>18</v>
      </c>
      <c r="H10" s="24"/>
      <c r="I10" s="96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2"/>
      <c r="F11" s="2"/>
      <c r="G11" s="79" t="s">
        <v>21</v>
      </c>
      <c r="H11" s="131">
        <v>2</v>
      </c>
      <c r="I11" s="96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2"/>
      <c r="F12" s="2"/>
      <c r="G12" s="79" t="s">
        <v>24</v>
      </c>
      <c r="H12" s="24"/>
      <c r="I12" s="96"/>
      <c r="J12" s="2"/>
      <c r="K12" s="81" t="s">
        <v>25</v>
      </c>
      <c r="L12" s="19">
        <v>1</v>
      </c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2"/>
      <c r="F13" s="2"/>
      <c r="G13" s="79" t="s">
        <v>27</v>
      </c>
      <c r="H13" s="24"/>
      <c r="I13" s="96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2"/>
      <c r="F14" s="2"/>
      <c r="G14" s="79" t="s">
        <v>30</v>
      </c>
      <c r="H14" s="24"/>
      <c r="I14" s="96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2"/>
      <c r="F15" s="2"/>
      <c r="G15" s="79" t="s">
        <v>33</v>
      </c>
      <c r="H15" s="131">
        <v>1</v>
      </c>
      <c r="I15" s="96"/>
      <c r="J15" s="2"/>
      <c r="K15" s="81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2"/>
      <c r="F16" s="2"/>
      <c r="G16" s="79" t="s">
        <v>36</v>
      </c>
      <c r="H16" s="131">
        <v>40</v>
      </c>
      <c r="I16" s="96"/>
      <c r="J16" s="2"/>
      <c r="K16" s="18" t="s">
        <v>37</v>
      </c>
      <c r="L16" s="19"/>
      <c r="M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2"/>
      <c r="F17" s="2"/>
      <c r="G17" s="79" t="s">
        <v>32</v>
      </c>
      <c r="H17" s="131">
        <v>1</v>
      </c>
      <c r="I17" s="96"/>
      <c r="J17" s="2"/>
      <c r="K17" s="82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2"/>
      <c r="F18" s="2"/>
      <c r="G18" s="79" t="s">
        <v>35</v>
      </c>
      <c r="H18" s="24"/>
      <c r="I18" s="96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2"/>
      <c r="F19" s="2"/>
      <c r="G19" s="79" t="s">
        <v>43</v>
      </c>
      <c r="H19" s="24"/>
      <c r="I19" s="96"/>
      <c r="J19" s="2"/>
      <c r="K19" s="18" t="s">
        <v>44</v>
      </c>
      <c r="L19" s="19"/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/>
      <c r="E20" s="2"/>
      <c r="F20" s="2"/>
      <c r="G20" s="79" t="s">
        <v>40</v>
      </c>
      <c r="H20" s="24"/>
      <c r="I20" s="96"/>
      <c r="J20" s="2"/>
      <c r="K20" s="81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2"/>
      <c r="F21" s="2"/>
      <c r="G21" s="79" t="s">
        <v>42</v>
      </c>
      <c r="H21" s="24"/>
      <c r="I21" s="96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2"/>
      <c r="F22" s="2"/>
      <c r="G22" s="79" t="s">
        <v>45</v>
      </c>
      <c r="H22" s="131">
        <v>1</v>
      </c>
      <c r="I22" s="96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2"/>
      <c r="F23" s="2"/>
      <c r="G23" s="79" t="s">
        <v>47</v>
      </c>
      <c r="H23" s="24"/>
      <c r="I23" s="96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2"/>
      <c r="F24" s="2"/>
      <c r="G24" s="79" t="s">
        <v>49</v>
      </c>
      <c r="H24" s="131">
        <v>1119</v>
      </c>
      <c r="I24" s="96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2"/>
      <c r="F25" s="2"/>
      <c r="G25" s="79" t="s">
        <v>51</v>
      </c>
      <c r="H25" s="24"/>
      <c r="I25" s="96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2"/>
      <c r="F26" s="2"/>
      <c r="G26" s="79" t="s">
        <v>53</v>
      </c>
      <c r="H26" s="24"/>
      <c r="I26" s="96"/>
      <c r="J26" s="2"/>
      <c r="K26" s="81" t="s">
        <v>58</v>
      </c>
      <c r="L26" s="19">
        <v>5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2"/>
      <c r="F27" s="2"/>
      <c r="G27" s="79" t="s">
        <v>55</v>
      </c>
      <c r="H27" s="24"/>
      <c r="I27" s="96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2"/>
      <c r="F28" s="2"/>
      <c r="G28" s="79" t="s">
        <v>57</v>
      </c>
      <c r="H28" s="24"/>
      <c r="I28" s="96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2"/>
      <c r="F29" s="2"/>
      <c r="G29" s="79" t="s">
        <v>59</v>
      </c>
      <c r="H29" s="24"/>
      <c r="I29" s="96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G30" s="82" t="s">
        <v>64</v>
      </c>
      <c r="H30" s="26"/>
      <c r="I30" s="97"/>
    </row>
    <row r="31" spans="2:17" x14ac:dyDescent="0.25">
      <c r="G31" s="98"/>
      <c r="H31" s="97"/>
      <c r="I31" s="97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topLeftCell="D10" workbookViewId="0">
      <selection activeCell="L22" sqref="L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142</v>
      </c>
      <c r="D2" s="151"/>
      <c r="E2" s="1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13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133"/>
      <c r="F5" s="2"/>
      <c r="G5" s="153" t="s">
        <v>5</v>
      </c>
      <c r="H5" s="153"/>
      <c r="I5" s="94"/>
      <c r="J5" s="2"/>
      <c r="K5" s="156" t="s">
        <v>6</v>
      </c>
      <c r="L5" s="156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140"/>
      <c r="F6" s="2"/>
      <c r="G6" s="10" t="s">
        <v>7</v>
      </c>
      <c r="H6" s="8" t="s">
        <v>8</v>
      </c>
      <c r="I6" s="140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2"/>
      <c r="F7" s="2"/>
      <c r="G7" s="139" t="s">
        <v>10</v>
      </c>
      <c r="H7" s="31"/>
      <c r="I7" s="96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2"/>
      <c r="F8" s="2"/>
      <c r="G8" s="139" t="s">
        <v>13</v>
      </c>
      <c r="H8" s="131"/>
      <c r="I8" s="96"/>
      <c r="J8" s="2"/>
      <c r="K8" s="18" t="s">
        <v>14</v>
      </c>
      <c r="L8" s="19"/>
      <c r="M8" s="2"/>
      <c r="N8" s="2"/>
      <c r="O8" s="2"/>
      <c r="P8" s="2"/>
      <c r="Q8" s="2"/>
    </row>
    <row r="9" spans="2:17" ht="35.25" customHeight="1" x14ac:dyDescent="0.25">
      <c r="B9" s="154" t="s">
        <v>15</v>
      </c>
      <c r="C9" s="155"/>
      <c r="D9" s="31"/>
      <c r="E9" s="2"/>
      <c r="F9" s="2"/>
      <c r="G9" s="139" t="s">
        <v>16</v>
      </c>
      <c r="H9" s="31"/>
      <c r="I9" s="96"/>
      <c r="J9" s="2"/>
      <c r="K9" s="139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2"/>
      <c r="F10" s="2"/>
      <c r="G10" s="139" t="s">
        <v>18</v>
      </c>
      <c r="H10" s="24"/>
      <c r="I10" s="96"/>
      <c r="J10" s="2"/>
      <c r="K10" s="18" t="s">
        <v>19</v>
      </c>
      <c r="L10" s="19"/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2"/>
      <c r="F11" s="2"/>
      <c r="G11" s="139" t="s">
        <v>21</v>
      </c>
      <c r="H11" s="131"/>
      <c r="I11" s="96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2"/>
      <c r="F12" s="2"/>
      <c r="G12" s="139" t="s">
        <v>24</v>
      </c>
      <c r="H12" s="24"/>
      <c r="I12" s="96"/>
      <c r="J12" s="2"/>
      <c r="K12" s="139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2"/>
      <c r="F13" s="2"/>
      <c r="G13" s="139" t="s">
        <v>27</v>
      </c>
      <c r="H13" s="31"/>
      <c r="I13" s="96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2"/>
      <c r="F14" s="2"/>
      <c r="G14" s="139" t="s">
        <v>30</v>
      </c>
      <c r="H14" s="24"/>
      <c r="I14" s="96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1.5" x14ac:dyDescent="0.25">
      <c r="B15" s="154" t="s">
        <v>32</v>
      </c>
      <c r="C15" s="155"/>
      <c r="D15" s="31"/>
      <c r="E15" s="2"/>
      <c r="F15" s="2"/>
      <c r="G15" s="139" t="s">
        <v>33</v>
      </c>
      <c r="H15" s="31"/>
      <c r="I15" s="96"/>
      <c r="J15" s="2"/>
      <c r="K15" s="139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2"/>
      <c r="F16" s="2"/>
      <c r="G16" s="139" t="s">
        <v>36</v>
      </c>
      <c r="H16" s="131"/>
      <c r="I16" s="96"/>
      <c r="J16" s="2"/>
      <c r="K16" s="18" t="s">
        <v>37</v>
      </c>
      <c r="L16" s="19"/>
      <c r="M16" s="2"/>
      <c r="O16" s="2"/>
      <c r="P16" s="2"/>
      <c r="Q16" s="2"/>
    </row>
    <row r="17" spans="2:17" ht="31.5" x14ac:dyDescent="0.25">
      <c r="B17" s="154" t="s">
        <v>38</v>
      </c>
      <c r="C17" s="155"/>
      <c r="D17" s="31"/>
      <c r="E17" s="2"/>
      <c r="F17" s="2"/>
      <c r="G17" s="139" t="s">
        <v>32</v>
      </c>
      <c r="H17" s="31"/>
      <c r="I17" s="96"/>
      <c r="J17" s="2"/>
      <c r="K17" s="139" t="s">
        <v>39</v>
      </c>
      <c r="L17" s="142">
        <v>15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2"/>
      <c r="F18" s="2"/>
      <c r="G18" s="139" t="s">
        <v>35</v>
      </c>
      <c r="H18" s="24"/>
      <c r="I18" s="96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2"/>
      <c r="F19" s="2"/>
      <c r="G19" s="139" t="s">
        <v>43</v>
      </c>
      <c r="H19" s="24"/>
      <c r="I19" s="96"/>
      <c r="J19" s="2"/>
      <c r="K19" s="18" t="s">
        <v>44</v>
      </c>
      <c r="L19" s="83">
        <v>1</v>
      </c>
      <c r="M19" s="2"/>
      <c r="N19" s="2"/>
      <c r="O19" s="2"/>
      <c r="P19" s="2"/>
      <c r="Q19" s="2"/>
    </row>
    <row r="20" spans="2:17" ht="31.5" x14ac:dyDescent="0.25">
      <c r="B20" s="154" t="s">
        <v>45</v>
      </c>
      <c r="C20" s="155"/>
      <c r="D20" s="31"/>
      <c r="E20" s="2"/>
      <c r="F20" s="2"/>
      <c r="G20" s="139" t="s">
        <v>40</v>
      </c>
      <c r="H20" s="24"/>
      <c r="I20" s="96"/>
      <c r="J20" s="2"/>
      <c r="K20" s="139" t="s">
        <v>46</v>
      </c>
      <c r="L20" s="83">
        <v>1</v>
      </c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/>
      <c r="E21" s="2"/>
      <c r="F21" s="2"/>
      <c r="G21" s="139" t="s">
        <v>42</v>
      </c>
      <c r="H21" s="24"/>
      <c r="I21" s="96"/>
      <c r="J21" s="2"/>
      <c r="K21" s="18" t="s">
        <v>48</v>
      </c>
      <c r="L21" s="83">
        <v>1</v>
      </c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/>
      <c r="E22" s="2"/>
      <c r="F22" s="2"/>
      <c r="G22" s="139" t="s">
        <v>45</v>
      </c>
      <c r="H22" s="131">
        <v>1</v>
      </c>
      <c r="I22" s="96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2"/>
      <c r="F23" s="2"/>
      <c r="G23" s="139" t="s">
        <v>47</v>
      </c>
      <c r="H23" s="131">
        <v>63064</v>
      </c>
      <c r="I23" s="96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2"/>
      <c r="F24" s="2"/>
      <c r="G24" s="139" t="s">
        <v>49</v>
      </c>
      <c r="H24" s="131">
        <v>120135</v>
      </c>
      <c r="I24" s="96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2"/>
      <c r="F25" s="2"/>
      <c r="G25" s="139" t="s">
        <v>51</v>
      </c>
      <c r="H25" s="131">
        <v>3</v>
      </c>
      <c r="I25" s="96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2"/>
      <c r="F26" s="2"/>
      <c r="G26" s="139" t="s">
        <v>53</v>
      </c>
      <c r="H26" s="131">
        <v>1743</v>
      </c>
      <c r="I26" s="96"/>
      <c r="J26" s="2"/>
      <c r="K26" s="139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2"/>
      <c r="F27" s="2"/>
      <c r="G27" s="139" t="s">
        <v>55</v>
      </c>
      <c r="H27" s="24"/>
      <c r="I27" s="96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/>
      <c r="E28" s="2"/>
      <c r="F28" s="2"/>
      <c r="G28" s="139" t="s">
        <v>57</v>
      </c>
      <c r="H28" s="24"/>
      <c r="I28" s="96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2"/>
      <c r="F29" s="2"/>
      <c r="G29" s="139" t="s">
        <v>59</v>
      </c>
      <c r="H29" s="24"/>
      <c r="I29" s="96"/>
      <c r="J29" s="2"/>
      <c r="K29" s="2"/>
      <c r="L29" s="2"/>
      <c r="M29" s="2"/>
      <c r="N29" s="2"/>
      <c r="O29" s="2"/>
      <c r="P29" s="2"/>
      <c r="Q29" s="2"/>
    </row>
    <row r="30" spans="2:17" ht="15.75" x14ac:dyDescent="0.25">
      <c r="G30" s="139" t="s">
        <v>64</v>
      </c>
      <c r="H30" s="26"/>
      <c r="I30" s="97"/>
    </row>
    <row r="31" spans="2:17" ht="47.25" x14ac:dyDescent="0.25">
      <c r="G31" s="139" t="s">
        <v>136</v>
      </c>
      <c r="H31" s="132">
        <v>11</v>
      </c>
      <c r="I31" s="97"/>
    </row>
    <row r="32" spans="2:17" ht="47.25" x14ac:dyDescent="0.25">
      <c r="G32" s="139" t="s">
        <v>137</v>
      </c>
      <c r="H32" s="83">
        <v>4</v>
      </c>
    </row>
    <row r="33" spans="7:8" ht="63" x14ac:dyDescent="0.25">
      <c r="G33" s="139" t="s">
        <v>138</v>
      </c>
      <c r="H33" s="19"/>
    </row>
    <row r="34" spans="7:8" ht="63" x14ac:dyDescent="0.25">
      <c r="G34" s="139" t="s">
        <v>139</v>
      </c>
      <c r="H34" s="1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" workbookViewId="0">
      <selection activeCell="L16" sqref="L16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 t="s">
        <v>67</v>
      </c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68</v>
      </c>
      <c r="D2" s="151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>
        <v>2</v>
      </c>
      <c r="E7" s="14"/>
      <c r="F7" s="2"/>
      <c r="G7" s="15" t="s">
        <v>10</v>
      </c>
      <c r="H7" s="24">
        <v>47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80</v>
      </c>
      <c r="E8" s="14"/>
      <c r="F8" s="2"/>
      <c r="G8" s="15" t="s">
        <v>13</v>
      </c>
      <c r="H8" s="24">
        <v>993</v>
      </c>
      <c r="I8" s="17"/>
      <c r="J8" s="2"/>
      <c r="K8" s="18" t="s">
        <v>14</v>
      </c>
      <c r="L8" s="19">
        <v>25</v>
      </c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>
        <v>1</v>
      </c>
      <c r="E9" s="14"/>
      <c r="F9" s="2"/>
      <c r="G9" s="15" t="s">
        <v>16</v>
      </c>
      <c r="H9" s="24">
        <v>3</v>
      </c>
      <c r="I9" s="17"/>
      <c r="J9" s="2"/>
      <c r="K9" s="18" t="s">
        <v>17</v>
      </c>
      <c r="L9" s="19">
        <v>20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>
        <v>120</v>
      </c>
      <c r="E10" s="14"/>
      <c r="F10" s="2"/>
      <c r="G10" s="15" t="s">
        <v>18</v>
      </c>
      <c r="H10" s="24">
        <v>275</v>
      </c>
      <c r="I10" s="17"/>
      <c r="J10" s="2"/>
      <c r="K10" s="18" t="s">
        <v>19</v>
      </c>
      <c r="L10" s="19">
        <v>5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>
        <v>0</v>
      </c>
      <c r="E11" s="14"/>
      <c r="F11" s="2"/>
      <c r="G11" s="15" t="s">
        <v>21</v>
      </c>
      <c r="H11" s="24">
        <v>34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>
        <v>0</v>
      </c>
      <c r="E12" s="14"/>
      <c r="F12" s="2"/>
      <c r="G12" s="15" t="s">
        <v>24</v>
      </c>
      <c r="H12" s="24">
        <v>7268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>
        <v>0</v>
      </c>
      <c r="E13" s="14"/>
      <c r="F13" s="2"/>
      <c r="G13" s="15" t="s">
        <v>27</v>
      </c>
      <c r="H13" s="24">
        <v>5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>
        <v>0</v>
      </c>
      <c r="E14" s="14"/>
      <c r="F14" s="2"/>
      <c r="G14" s="15" t="s">
        <v>30</v>
      </c>
      <c r="H14" s="24">
        <v>138</v>
      </c>
      <c r="I14" s="17"/>
      <c r="J14" s="2"/>
      <c r="K14" s="18" t="s">
        <v>31</v>
      </c>
      <c r="L14" s="19">
        <v>1</v>
      </c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>
        <v>0</v>
      </c>
      <c r="E15" s="14"/>
      <c r="F15" s="2"/>
      <c r="G15" s="15" t="s">
        <v>33</v>
      </c>
      <c r="H15" s="24">
        <v>2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>
        <v>0</v>
      </c>
      <c r="E16" s="14"/>
      <c r="F16" s="2"/>
      <c r="G16" s="15" t="s">
        <v>36</v>
      </c>
      <c r="H16" s="24">
        <v>37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0</v>
      </c>
      <c r="E17" s="14"/>
      <c r="F17" s="2"/>
      <c r="G17" s="15" t="s">
        <v>32</v>
      </c>
      <c r="H17" s="24">
        <v>5</v>
      </c>
      <c r="I17" s="17"/>
      <c r="J17" s="2"/>
      <c r="K17" s="21" t="s">
        <v>39</v>
      </c>
      <c r="L17" s="19">
        <v>95</v>
      </c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>
        <v>0</v>
      </c>
      <c r="E18" s="14"/>
      <c r="F18" s="2"/>
      <c r="G18" s="15" t="s">
        <v>35</v>
      </c>
      <c r="H18" s="24">
        <v>0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>
        <v>0</v>
      </c>
      <c r="E19" s="14"/>
      <c r="F19" s="2"/>
      <c r="G19" s="15" t="s">
        <v>43</v>
      </c>
      <c r="H19" s="24">
        <v>0</v>
      </c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>
        <v>0</v>
      </c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24071</v>
      </c>
      <c r="E21" s="14"/>
      <c r="F21" s="2"/>
      <c r="G21" s="15" t="s">
        <v>42</v>
      </c>
      <c r="H21" s="24">
        <v>0</v>
      </c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>
        <v>58807</v>
      </c>
      <c r="E22" s="14"/>
      <c r="F22" s="2"/>
      <c r="G22" s="15" t="s">
        <v>45</v>
      </c>
      <c r="H22" s="24">
        <v>0</v>
      </c>
      <c r="I22" s="17"/>
      <c r="J22" s="2"/>
      <c r="K22" s="21" t="s">
        <v>50</v>
      </c>
      <c r="L22" s="19">
        <v>2</v>
      </c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>
        <v>1</v>
      </c>
      <c r="E23" s="14"/>
      <c r="F23" s="2"/>
      <c r="G23" s="15" t="s">
        <v>47</v>
      </c>
      <c r="H23" s="24">
        <v>0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>
        <v>2157</v>
      </c>
      <c r="E24" s="14"/>
      <c r="F24" s="2"/>
      <c r="G24" s="15" t="s">
        <v>49</v>
      </c>
      <c r="H24" s="24">
        <v>0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>
        <v>207746</v>
      </c>
      <c r="E25" s="14"/>
      <c r="F25" s="2"/>
      <c r="G25" s="15" t="s">
        <v>51</v>
      </c>
      <c r="H25" s="24">
        <v>0</v>
      </c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>
        <v>0</v>
      </c>
      <c r="E26" s="14"/>
      <c r="F26" s="2"/>
      <c r="G26" s="15" t="s">
        <v>53</v>
      </c>
      <c r="H26" s="24">
        <v>0</v>
      </c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>
        <v>0</v>
      </c>
      <c r="E27" s="14"/>
      <c r="F27" s="2"/>
      <c r="G27" s="15" t="s">
        <v>55</v>
      </c>
      <c r="H27" s="24">
        <v>0</v>
      </c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1500</v>
      </c>
      <c r="E28" s="14"/>
      <c r="F28" s="2"/>
      <c r="G28" s="15" t="s">
        <v>57</v>
      </c>
      <c r="H28" s="24">
        <v>23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v>1100</v>
      </c>
      <c r="E29" s="14"/>
      <c r="F29" s="2"/>
      <c r="G29" s="15" t="s">
        <v>59</v>
      </c>
      <c r="H29" s="24">
        <v>259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>
        <v>1290</v>
      </c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3" workbookViewId="0">
      <selection activeCell="L20" sqref="L2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69</v>
      </c>
      <c r="D2" s="151"/>
      <c r="E2" s="1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51"/>
      <c r="D3" s="151"/>
      <c r="E3" s="13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31.5" customHeight="1" x14ac:dyDescent="0.25">
      <c r="B7" s="154" t="s">
        <v>9</v>
      </c>
      <c r="C7" s="155"/>
      <c r="D7" s="31">
        <v>5</v>
      </c>
      <c r="E7" s="14"/>
      <c r="F7" s="2"/>
      <c r="G7" s="15" t="s">
        <v>10</v>
      </c>
      <c r="H7" s="24">
        <v>12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300</v>
      </c>
      <c r="E8" s="14"/>
      <c r="F8" s="2"/>
      <c r="G8" s="15" t="s">
        <v>13</v>
      </c>
      <c r="H8" s="24">
        <v>776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>
        <v>3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>
        <v>162</v>
      </c>
      <c r="I10" s="17"/>
      <c r="J10" s="2"/>
      <c r="K10" s="18" t="s">
        <v>19</v>
      </c>
      <c r="L10" s="19">
        <v>1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7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24">
        <v>248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1.5" customHeight="1" x14ac:dyDescent="0.25">
      <c r="B13" s="154" t="s">
        <v>26</v>
      </c>
      <c r="C13" s="155"/>
      <c r="D13" s="31"/>
      <c r="E13" s="14"/>
      <c r="F13" s="2"/>
      <c r="G13" s="15" t="s">
        <v>27</v>
      </c>
      <c r="H13" s="24">
        <v>2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7.25" customHeight="1" x14ac:dyDescent="0.25">
      <c r="B14" s="154" t="s">
        <v>29</v>
      </c>
      <c r="C14" s="155"/>
      <c r="D14" s="31"/>
      <c r="E14" s="14"/>
      <c r="F14" s="2"/>
      <c r="G14" s="15" t="s">
        <v>30</v>
      </c>
      <c r="H14" s="24">
        <v>23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2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32">
        <v>45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15" t="s">
        <v>32</v>
      </c>
      <c r="H17" s="24">
        <v>2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15" t="s">
        <v>35</v>
      </c>
      <c r="H18" s="24">
        <v>2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>
        <v>2</v>
      </c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2</v>
      </c>
      <c r="E20" s="14"/>
      <c r="F20" s="2"/>
      <c r="G20" s="15" t="s">
        <v>40</v>
      </c>
      <c r="H20" s="24"/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2099</v>
      </c>
      <c r="E21" s="14"/>
      <c r="F21" s="2"/>
      <c r="G21" s="15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50.25" customHeight="1" x14ac:dyDescent="0.25">
      <c r="B22" s="154" t="s">
        <v>49</v>
      </c>
      <c r="C22" s="155"/>
      <c r="D22" s="31">
        <v>3856</v>
      </c>
      <c r="E22" s="14"/>
      <c r="F22" s="2"/>
      <c r="G22" s="15" t="s">
        <v>45</v>
      </c>
      <c r="H22" s="24"/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>
        <v>1</v>
      </c>
      <c r="E23" s="14"/>
      <c r="F23" s="2"/>
      <c r="G23" s="15" t="s">
        <v>47</v>
      </c>
      <c r="H23" s="24"/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1.5" customHeight="1" x14ac:dyDescent="0.25">
      <c r="B24" s="154" t="s">
        <v>53</v>
      </c>
      <c r="C24" s="155"/>
      <c r="D24" s="31">
        <v>373</v>
      </c>
      <c r="E24" s="14"/>
      <c r="F24" s="2"/>
      <c r="G24" s="15" t="s">
        <v>49</v>
      </c>
      <c r="H24" s="24"/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>
        <v>17136</v>
      </c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200</v>
      </c>
      <c r="E28" s="14"/>
      <c r="F28" s="2"/>
      <c r="G28" s="15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v>5250</v>
      </c>
      <c r="E29" s="14"/>
      <c r="F29" s="2"/>
      <c r="G29" s="15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" workbookViewId="0">
      <selection activeCell="L19" sqref="L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70</v>
      </c>
      <c r="D2" s="151"/>
      <c r="E2" s="3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>
        <v>10</v>
      </c>
      <c r="E7" s="14"/>
      <c r="F7" s="2"/>
      <c r="G7" s="15" t="s">
        <v>10</v>
      </c>
      <c r="H7" s="24">
        <v>8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212</v>
      </c>
      <c r="E8" s="14"/>
      <c r="F8" s="2"/>
      <c r="G8" s="15" t="s">
        <v>13</v>
      </c>
      <c r="H8" s="24">
        <v>497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>
        <v>1</v>
      </c>
      <c r="E9" s="14"/>
      <c r="F9" s="2"/>
      <c r="G9" s="15" t="s">
        <v>16</v>
      </c>
      <c r="H9" s="24">
        <v>2</v>
      </c>
      <c r="I9" s="17"/>
      <c r="J9" s="2"/>
      <c r="K9" s="18" t="s">
        <v>17</v>
      </c>
      <c r="L9" s="19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>
        <v>44</v>
      </c>
      <c r="E10" s="14"/>
      <c r="F10" s="2"/>
      <c r="G10" s="15" t="s">
        <v>18</v>
      </c>
      <c r="H10" s="24">
        <v>180</v>
      </c>
      <c r="I10" s="17"/>
      <c r="J10" s="2"/>
      <c r="K10" s="18" t="s">
        <v>19</v>
      </c>
      <c r="L10" s="19">
        <v>3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/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24"/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>
        <v>39</v>
      </c>
      <c r="E13" s="14"/>
      <c r="F13" s="2"/>
      <c r="G13" s="15" t="s">
        <v>27</v>
      </c>
      <c r="H13" s="24">
        <v>4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4">
        <v>5971</v>
      </c>
      <c r="E14" s="17"/>
      <c r="F14" s="2"/>
      <c r="G14" s="15" t="s">
        <v>30</v>
      </c>
      <c r="H14" s="24">
        <v>296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>
        <v>4</v>
      </c>
      <c r="E15" s="14"/>
      <c r="F15" s="2"/>
      <c r="G15" s="15" t="s">
        <v>33</v>
      </c>
      <c r="H15" s="24">
        <v>2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>
        <v>4</v>
      </c>
      <c r="E16" s="14"/>
      <c r="F16" s="2"/>
      <c r="G16" s="15" t="s">
        <v>36</v>
      </c>
      <c r="H16" s="24">
        <v>95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/>
      <c r="E17" s="14"/>
      <c r="F17" s="2"/>
      <c r="G17" s="15" t="s">
        <v>32</v>
      </c>
      <c r="H17" s="24">
        <v>2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>
        <v>11</v>
      </c>
      <c r="E18" s="14"/>
      <c r="F18" s="2"/>
      <c r="G18" s="15" t="s">
        <v>35</v>
      </c>
      <c r="H18" s="24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/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/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32978</v>
      </c>
      <c r="E21" s="14"/>
      <c r="F21" s="2"/>
      <c r="G21" s="15" t="s">
        <v>42</v>
      </c>
      <c r="H21" s="24"/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>
        <v>82756</v>
      </c>
      <c r="E22" s="14"/>
      <c r="F22" s="2"/>
      <c r="G22" s="15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24">
        <v>5399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15" t="s">
        <v>49</v>
      </c>
      <c r="H24" s="24">
        <v>8560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/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4"/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4"/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2392</v>
      </c>
      <c r="E28" s="14"/>
      <c r="F28" s="2"/>
      <c r="G28" s="15" t="s">
        <v>57</v>
      </c>
      <c r="H28" s="24"/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/>
      <c r="E29" s="14"/>
      <c r="F29" s="2"/>
      <c r="G29" s="15" t="s">
        <v>59</v>
      </c>
      <c r="H29" s="24"/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/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"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71</v>
      </c>
      <c r="D2" s="151"/>
      <c r="E2" s="7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66</v>
      </c>
      <c r="C3" s="151">
        <v>2018</v>
      </c>
      <c r="D3" s="151"/>
      <c r="E3" s="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32.25" customHeight="1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31.5" customHeight="1" x14ac:dyDescent="0.25">
      <c r="B7" s="154" t="s">
        <v>9</v>
      </c>
      <c r="C7" s="155"/>
      <c r="D7" s="31">
        <v>8</v>
      </c>
      <c r="E7" s="14"/>
      <c r="F7" s="2"/>
      <c r="G7" s="15" t="s">
        <v>10</v>
      </c>
      <c r="H7" s="24">
        <f>5+2+16+1</f>
        <v>24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>
        <v>320</v>
      </c>
      <c r="E8" s="14"/>
      <c r="F8" s="2"/>
      <c r="G8" s="15" t="s">
        <v>13</v>
      </c>
      <c r="H8" s="24">
        <f>312+152+400</f>
        <v>864</v>
      </c>
      <c r="I8" s="17"/>
      <c r="J8" s="2"/>
      <c r="K8" s="18" t="s">
        <v>14</v>
      </c>
      <c r="L8" s="19">
        <v>0</v>
      </c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>
        <v>3</v>
      </c>
      <c r="E9" s="14"/>
      <c r="F9" s="2"/>
      <c r="G9" s="15" t="s">
        <v>16</v>
      </c>
      <c r="H9" s="24">
        <f>1+1+1+1</f>
        <v>4</v>
      </c>
      <c r="I9" s="17"/>
      <c r="J9" s="2"/>
      <c r="K9" s="18" t="s">
        <v>17</v>
      </c>
      <c r="L9" s="19">
        <v>0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>
        <v>93</v>
      </c>
      <c r="E10" s="14"/>
      <c r="F10" s="2"/>
      <c r="G10" s="15" t="s">
        <v>18</v>
      </c>
      <c r="H10" s="24">
        <f>220+120+100</f>
        <v>440</v>
      </c>
      <c r="I10" s="17"/>
      <c r="J10" s="2"/>
      <c r="K10" s="18" t="s">
        <v>19</v>
      </c>
      <c r="L10" s="55">
        <v>5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>
        <v>0</v>
      </c>
      <c r="E11" s="14"/>
      <c r="F11" s="2"/>
      <c r="G11" s="15" t="s">
        <v>21</v>
      </c>
      <c r="H11" s="24">
        <v>0</v>
      </c>
      <c r="I11" s="17"/>
      <c r="J11" s="2"/>
      <c r="K11" s="18" t="s">
        <v>22</v>
      </c>
      <c r="L11" s="19">
        <v>0</v>
      </c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>
        <v>0</v>
      </c>
      <c r="E12" s="14"/>
      <c r="F12" s="2"/>
      <c r="G12" s="15" t="s">
        <v>24</v>
      </c>
      <c r="H12" s="24">
        <v>0</v>
      </c>
      <c r="I12" s="17"/>
      <c r="J12" s="2"/>
      <c r="K12" s="18" t="s">
        <v>25</v>
      </c>
      <c r="L12" s="19">
        <v>0</v>
      </c>
      <c r="M12" s="2"/>
      <c r="N12" s="2"/>
      <c r="O12" s="2"/>
      <c r="P12" s="2"/>
      <c r="Q12" s="2"/>
    </row>
    <row r="13" spans="2:17" ht="31.5" customHeight="1" x14ac:dyDescent="0.25">
      <c r="B13" s="154" t="s">
        <v>26</v>
      </c>
      <c r="C13" s="155"/>
      <c r="D13" s="31">
        <v>0</v>
      </c>
      <c r="E13" s="14"/>
      <c r="F13" s="2"/>
      <c r="G13" s="15" t="s">
        <v>27</v>
      </c>
      <c r="H13" s="24">
        <f>2+3+1</f>
        <v>6</v>
      </c>
      <c r="I13" s="17"/>
      <c r="J13" s="2"/>
      <c r="K13" s="18" t="s">
        <v>28</v>
      </c>
      <c r="L13" s="19">
        <v>0</v>
      </c>
      <c r="M13" s="2"/>
      <c r="N13" s="2"/>
      <c r="O13" s="2"/>
      <c r="P13" s="2"/>
      <c r="Q13" s="2"/>
    </row>
    <row r="14" spans="2:17" ht="47.25" customHeight="1" x14ac:dyDescent="0.25">
      <c r="B14" s="154" t="s">
        <v>29</v>
      </c>
      <c r="C14" s="155"/>
      <c r="D14" s="31">
        <v>0</v>
      </c>
      <c r="E14" s="14"/>
      <c r="F14" s="2"/>
      <c r="G14" s="15" t="s">
        <v>30</v>
      </c>
      <c r="H14" s="24">
        <f>30+120</f>
        <v>150</v>
      </c>
      <c r="I14" s="17"/>
      <c r="J14" s="2"/>
      <c r="K14" s="18" t="s">
        <v>31</v>
      </c>
      <c r="L14" s="19">
        <v>0</v>
      </c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>
        <v>0</v>
      </c>
      <c r="E15" s="14"/>
      <c r="F15" s="2"/>
      <c r="G15" s="15" t="s">
        <v>33</v>
      </c>
      <c r="H15" s="24">
        <f>1+1+1+1+1+1+1</f>
        <v>7</v>
      </c>
      <c r="I15" s="17"/>
      <c r="J15" s="2"/>
      <c r="K15" s="18" t="s">
        <v>34</v>
      </c>
      <c r="L15" s="19">
        <v>0</v>
      </c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>
        <v>0</v>
      </c>
      <c r="E16" s="14"/>
      <c r="F16" s="2"/>
      <c r="G16" s="15" t="s">
        <v>36</v>
      </c>
      <c r="H16" s="24">
        <f>34+25+40+20+30+20+45+35</f>
        <v>249</v>
      </c>
      <c r="I16" s="17"/>
      <c r="J16" s="2"/>
      <c r="K16" s="18" t="s">
        <v>37</v>
      </c>
      <c r="L16" s="19">
        <v>0</v>
      </c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0</v>
      </c>
      <c r="E17" s="14"/>
      <c r="F17" s="2"/>
      <c r="G17" s="15" t="s">
        <v>32</v>
      </c>
      <c r="H17" s="24">
        <v>7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>
        <v>0</v>
      </c>
      <c r="E18" s="14"/>
      <c r="F18" s="2"/>
      <c r="G18" s="15" t="s">
        <v>35</v>
      </c>
      <c r="H18" s="24">
        <v>0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>
        <v>0</v>
      </c>
      <c r="E19" s="14"/>
      <c r="F19" s="2"/>
      <c r="G19" s="15" t="s">
        <v>43</v>
      </c>
      <c r="H19" s="24">
        <v>1</v>
      </c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2</v>
      </c>
      <c r="E20" s="14"/>
      <c r="F20" s="2"/>
      <c r="G20" s="15" t="s">
        <v>40</v>
      </c>
      <c r="H20" s="24">
        <v>2</v>
      </c>
      <c r="I20" s="17"/>
      <c r="J20" s="2"/>
      <c r="K20" s="18" t="s">
        <v>46</v>
      </c>
      <c r="L20" s="19">
        <v>0</v>
      </c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f>13527+2361</f>
        <v>15888</v>
      </c>
      <c r="E21" s="14"/>
      <c r="F21" s="2"/>
      <c r="G21" s="15" t="s">
        <v>42</v>
      </c>
      <c r="H21" s="24">
        <v>400000</v>
      </c>
      <c r="I21" s="17"/>
      <c r="J21" s="2"/>
      <c r="K21" s="18" t="s">
        <v>48</v>
      </c>
      <c r="L21" s="19">
        <v>0</v>
      </c>
      <c r="M21" s="2"/>
      <c r="N21" s="2"/>
      <c r="O21" s="2"/>
      <c r="P21" s="2"/>
      <c r="Q21" s="2"/>
    </row>
    <row r="22" spans="2:17" ht="50.25" customHeight="1" x14ac:dyDescent="0.25">
      <c r="B22" s="154" t="s">
        <v>49</v>
      </c>
      <c r="C22" s="155"/>
      <c r="D22" s="31">
        <f>113588+3683</f>
        <v>117271</v>
      </c>
      <c r="E22" s="14"/>
      <c r="F22" s="2"/>
      <c r="G22" s="15" t="s">
        <v>45</v>
      </c>
      <c r="H22" s="24">
        <v>0</v>
      </c>
      <c r="I22" s="17"/>
      <c r="J22" s="2"/>
      <c r="K22" s="21" t="s">
        <v>50</v>
      </c>
      <c r="L22" s="19">
        <v>0</v>
      </c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>
        <v>0</v>
      </c>
      <c r="E23" s="14"/>
      <c r="F23" s="2"/>
      <c r="G23" s="15" t="s">
        <v>47</v>
      </c>
      <c r="H23" s="24">
        <v>0</v>
      </c>
      <c r="I23" s="17"/>
      <c r="J23" s="2"/>
      <c r="K23" s="18" t="s">
        <v>52</v>
      </c>
      <c r="L23" s="19">
        <v>0</v>
      </c>
      <c r="M23" s="2"/>
      <c r="N23" s="2"/>
      <c r="O23" s="2"/>
      <c r="P23" s="2"/>
      <c r="Q23" s="2"/>
    </row>
    <row r="24" spans="2:17" ht="31.5" customHeight="1" x14ac:dyDescent="0.25">
      <c r="B24" s="154" t="s">
        <v>53</v>
      </c>
      <c r="C24" s="155"/>
      <c r="D24" s="31">
        <v>0</v>
      </c>
      <c r="E24" s="14"/>
      <c r="F24" s="2"/>
      <c r="G24" s="15" t="s">
        <v>49</v>
      </c>
      <c r="H24" s="24">
        <v>0</v>
      </c>
      <c r="I24" s="17"/>
      <c r="J24" s="2"/>
      <c r="K24" s="18" t="s">
        <v>54</v>
      </c>
      <c r="L24" s="19">
        <v>0</v>
      </c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>
        <v>0</v>
      </c>
      <c r="E25" s="14"/>
      <c r="F25" s="2"/>
      <c r="G25" s="15" t="s">
        <v>51</v>
      </c>
      <c r="H25" s="24">
        <v>0</v>
      </c>
      <c r="I25" s="17"/>
      <c r="J25" s="2"/>
      <c r="K25" s="18" t="s">
        <v>56</v>
      </c>
      <c r="L25" s="19">
        <v>0</v>
      </c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>
        <v>0</v>
      </c>
      <c r="E26" s="14"/>
      <c r="F26" s="2"/>
      <c r="G26" s="15" t="s">
        <v>53</v>
      </c>
      <c r="H26" s="24">
        <v>0</v>
      </c>
      <c r="I26" s="17"/>
      <c r="J26" s="2"/>
      <c r="K26" s="18" t="s">
        <v>58</v>
      </c>
      <c r="L26" s="19">
        <v>0</v>
      </c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>
        <v>0</v>
      </c>
      <c r="E27" s="14"/>
      <c r="F27" s="2"/>
      <c r="G27" s="15" t="s">
        <v>55</v>
      </c>
      <c r="H27" s="24">
        <v>0</v>
      </c>
      <c r="I27" s="17"/>
      <c r="J27" s="2"/>
      <c r="K27" s="18" t="s">
        <v>60</v>
      </c>
      <c r="L27" s="19">
        <v>0</v>
      </c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0</v>
      </c>
      <c r="E28" s="14"/>
      <c r="F28" s="2"/>
      <c r="G28" s="15" t="s">
        <v>57</v>
      </c>
      <c r="H28" s="24">
        <v>1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33.75" customHeight="1" x14ac:dyDescent="0.25">
      <c r="B29" s="154" t="s">
        <v>72</v>
      </c>
      <c r="C29" s="155"/>
      <c r="D29" s="31">
        <v>1920</v>
      </c>
      <c r="E29" s="14"/>
      <c r="F29" s="2"/>
      <c r="G29" s="15" t="s">
        <v>59</v>
      </c>
      <c r="H29" s="24">
        <v>53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>
        <v>0</v>
      </c>
      <c r="I30" s="27"/>
    </row>
    <row r="31" spans="2:17" x14ac:dyDescent="0.25">
      <c r="G31" s="28"/>
      <c r="H31" s="29"/>
      <c r="I31" s="29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D1" workbookViewId="0">
      <selection activeCell="L19" sqref="L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5.75" x14ac:dyDescent="0.25">
      <c r="B2" s="1" t="s">
        <v>1</v>
      </c>
      <c r="C2" s="151" t="s">
        <v>73</v>
      </c>
      <c r="D2" s="151"/>
      <c r="E2" s="3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 x14ac:dyDescent="0.25">
      <c r="B3" s="1" t="s">
        <v>3</v>
      </c>
      <c r="C3" s="151"/>
      <c r="D3" s="151"/>
      <c r="E3" s="3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x14ac:dyDescent="0.25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12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31"/>
      <c r="E7" s="14"/>
      <c r="F7" s="2"/>
      <c r="G7" s="15" t="s">
        <v>10</v>
      </c>
      <c r="H7" s="24">
        <v>8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31"/>
      <c r="E8" s="14"/>
      <c r="F8" s="2"/>
      <c r="G8" s="15" t="s">
        <v>13</v>
      </c>
      <c r="H8" s="24">
        <v>391</v>
      </c>
      <c r="I8" s="17"/>
      <c r="J8" s="2"/>
      <c r="K8" s="18" t="s">
        <v>14</v>
      </c>
      <c r="L8" s="19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31"/>
      <c r="E9" s="14"/>
      <c r="F9" s="2"/>
      <c r="G9" s="15" t="s">
        <v>16</v>
      </c>
      <c r="H9" s="24">
        <v>12</v>
      </c>
      <c r="I9" s="17"/>
      <c r="J9" s="2"/>
      <c r="K9" s="18" t="s">
        <v>17</v>
      </c>
      <c r="L9" s="19">
        <v>1</v>
      </c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31"/>
      <c r="E10" s="14"/>
      <c r="F10" s="2"/>
      <c r="G10" s="15" t="s">
        <v>18</v>
      </c>
      <c r="H10" s="24">
        <v>1264</v>
      </c>
      <c r="I10" s="17"/>
      <c r="J10" s="2"/>
      <c r="K10" s="18" t="s">
        <v>19</v>
      </c>
      <c r="L10" s="19">
        <v>1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31"/>
      <c r="E11" s="14"/>
      <c r="F11" s="2"/>
      <c r="G11" s="15" t="s">
        <v>21</v>
      </c>
      <c r="H11" s="24">
        <v>16</v>
      </c>
      <c r="I11" s="17"/>
      <c r="J11" s="2"/>
      <c r="K11" s="18" t="s">
        <v>22</v>
      </c>
      <c r="L11" s="19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31"/>
      <c r="E12" s="14"/>
      <c r="F12" s="2"/>
      <c r="G12" s="15" t="s">
        <v>24</v>
      </c>
      <c r="H12" s="24">
        <v>171000</v>
      </c>
      <c r="I12" s="17"/>
      <c r="J12" s="2"/>
      <c r="K12" s="18" t="s">
        <v>25</v>
      </c>
      <c r="L12" s="19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31"/>
      <c r="E13" s="14"/>
      <c r="F13" s="2"/>
      <c r="G13" s="15" t="s">
        <v>27</v>
      </c>
      <c r="H13" s="24">
        <v>7</v>
      </c>
      <c r="I13" s="17"/>
      <c r="J13" s="2"/>
      <c r="K13" s="18" t="s">
        <v>28</v>
      </c>
      <c r="L13" s="19"/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31"/>
      <c r="E14" s="14"/>
      <c r="F14" s="2"/>
      <c r="G14" s="15" t="s">
        <v>30</v>
      </c>
      <c r="H14" s="24">
        <v>203</v>
      </c>
      <c r="I14" s="17"/>
      <c r="J14" s="2"/>
      <c r="K14" s="18" t="s">
        <v>31</v>
      </c>
      <c r="L14" s="19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31"/>
      <c r="E15" s="14"/>
      <c r="F15" s="2"/>
      <c r="G15" s="15" t="s">
        <v>33</v>
      </c>
      <c r="H15" s="24">
        <v>1</v>
      </c>
      <c r="I15" s="17"/>
      <c r="J15" s="2"/>
      <c r="K15" s="18" t="s">
        <v>34</v>
      </c>
      <c r="L15" s="19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31"/>
      <c r="E16" s="14"/>
      <c r="F16" s="2"/>
      <c r="G16" s="15" t="s">
        <v>36</v>
      </c>
      <c r="H16" s="24">
        <v>38</v>
      </c>
      <c r="I16" s="17"/>
      <c r="J16" s="2"/>
      <c r="K16" s="18" t="s">
        <v>37</v>
      </c>
      <c r="L16" s="19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31">
        <v>3</v>
      </c>
      <c r="E17" s="14"/>
      <c r="F17" s="2"/>
      <c r="G17" s="15" t="s">
        <v>32</v>
      </c>
      <c r="H17" s="24">
        <v>9</v>
      </c>
      <c r="I17" s="17"/>
      <c r="J17" s="2"/>
      <c r="K17" s="21" t="s">
        <v>39</v>
      </c>
      <c r="L17" s="19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31"/>
      <c r="E18" s="14"/>
      <c r="F18" s="2"/>
      <c r="G18" s="15" t="s">
        <v>35</v>
      </c>
      <c r="H18" s="24">
        <v>2</v>
      </c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31"/>
      <c r="E19" s="14"/>
      <c r="F19" s="2"/>
      <c r="G19" s="15" t="s">
        <v>43</v>
      </c>
      <c r="H19" s="24">
        <v>3</v>
      </c>
      <c r="I19" s="17"/>
      <c r="J19" s="2"/>
      <c r="K19" s="18" t="s">
        <v>44</v>
      </c>
      <c r="L19" s="19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31">
        <v>1</v>
      </c>
      <c r="E20" s="14"/>
      <c r="F20" s="2"/>
      <c r="G20" s="15" t="s">
        <v>40</v>
      </c>
      <c r="H20" s="24">
        <f>15+3</f>
        <v>18</v>
      </c>
      <c r="I20" s="17"/>
      <c r="J20" s="2"/>
      <c r="K20" s="18" t="s">
        <v>46</v>
      </c>
      <c r="L20" s="19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31">
        <v>21221</v>
      </c>
      <c r="E21" s="14"/>
      <c r="F21" s="2"/>
      <c r="G21" s="15" t="s">
        <v>42</v>
      </c>
      <c r="H21" s="20">
        <f>700+20000+1333</f>
        <v>22033</v>
      </c>
      <c r="I21" s="17"/>
      <c r="J21" s="2"/>
      <c r="K21" s="18" t="s">
        <v>48</v>
      </c>
      <c r="L21" s="19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31">
        <v>61544</v>
      </c>
      <c r="E22" s="14"/>
      <c r="F22" s="2"/>
      <c r="G22" s="15" t="s">
        <v>45</v>
      </c>
      <c r="H22" s="24">
        <v>1</v>
      </c>
      <c r="I22" s="17"/>
      <c r="J22" s="2"/>
      <c r="K22" s="21" t="s">
        <v>50</v>
      </c>
      <c r="L22" s="19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31"/>
      <c r="E23" s="14"/>
      <c r="F23" s="2"/>
      <c r="G23" s="15" t="s">
        <v>47</v>
      </c>
      <c r="H23" s="24">
        <v>21221</v>
      </c>
      <c r="I23" s="17"/>
      <c r="J23" s="2"/>
      <c r="K23" s="18" t="s">
        <v>52</v>
      </c>
      <c r="L23" s="19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31"/>
      <c r="E24" s="14"/>
      <c r="F24" s="2"/>
      <c r="G24" s="15" t="s">
        <v>49</v>
      </c>
      <c r="H24" s="24">
        <v>61544</v>
      </c>
      <c r="I24" s="17"/>
      <c r="J24" s="2"/>
      <c r="K24" s="18" t="s">
        <v>54</v>
      </c>
      <c r="L24" s="19"/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31"/>
      <c r="E25" s="14"/>
      <c r="F25" s="2"/>
      <c r="G25" s="15" t="s">
        <v>51</v>
      </c>
      <c r="H25" s="24">
        <v>2</v>
      </c>
      <c r="I25" s="17"/>
      <c r="J25" s="2"/>
      <c r="K25" s="18" t="s">
        <v>56</v>
      </c>
      <c r="L25" s="19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31"/>
      <c r="E26" s="14"/>
      <c r="F26" s="2"/>
      <c r="G26" s="15" t="s">
        <v>53</v>
      </c>
      <c r="H26" s="20">
        <f>10338</f>
        <v>10338</v>
      </c>
      <c r="I26" s="17"/>
      <c r="J26" s="2"/>
      <c r="K26" s="18" t="s">
        <v>58</v>
      </c>
      <c r="L26" s="19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31"/>
      <c r="E27" s="14"/>
      <c r="F27" s="2"/>
      <c r="G27" s="15" t="s">
        <v>55</v>
      </c>
      <c r="H27" s="20">
        <f>108000+1333</f>
        <v>109333</v>
      </c>
      <c r="I27" s="17"/>
      <c r="J27" s="2"/>
      <c r="K27" s="18" t="s">
        <v>60</v>
      </c>
      <c r="L27" s="19"/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31">
        <v>840</v>
      </c>
      <c r="E28" s="14"/>
      <c r="F28" s="2"/>
      <c r="G28" s="15" t="s">
        <v>57</v>
      </c>
      <c r="H28" s="24">
        <v>12</v>
      </c>
      <c r="I28" s="17"/>
      <c r="J28" s="2"/>
      <c r="K28" s="2"/>
      <c r="L28" s="2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31">
        <v>1289</v>
      </c>
      <c r="E29" s="14"/>
      <c r="F29" s="2"/>
      <c r="G29" s="15" t="s">
        <v>59</v>
      </c>
      <c r="H29" s="24">
        <v>876</v>
      </c>
      <c r="I29" s="17"/>
      <c r="J29" s="2"/>
      <c r="K29" s="2"/>
      <c r="L29" s="2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26">
        <v>1024</v>
      </c>
      <c r="I30" s="27"/>
    </row>
    <row r="31" spans="2:17" x14ac:dyDescent="0.25">
      <c r="G31" s="28"/>
      <c r="H31" s="29"/>
      <c r="I31" s="29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opLeftCell="D16" workbookViewId="0">
      <selection activeCell="L19" sqref="L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44" customWidth="1"/>
    <col min="5" max="5" width="8.42578125" customWidth="1"/>
    <col min="6" max="6" width="8.140625" customWidth="1"/>
    <col min="7" max="7" width="61.140625" customWidth="1"/>
    <col min="8" max="8" width="16.5703125" style="44" customWidth="1"/>
    <col min="9" max="9" width="9.28515625" customWidth="1"/>
    <col min="11" max="11" width="69.5703125" customWidth="1"/>
    <col min="12" max="12" width="16" style="46" customWidth="1"/>
  </cols>
  <sheetData>
    <row r="1" spans="2:17" ht="15.75" x14ac:dyDescent="0.25">
      <c r="B1" s="1" t="s">
        <v>0</v>
      </c>
      <c r="C1" s="1"/>
      <c r="D1" s="37"/>
      <c r="E1" s="2"/>
      <c r="F1" s="2"/>
      <c r="G1" s="2"/>
      <c r="H1" s="37"/>
      <c r="I1" s="2"/>
      <c r="J1" s="2"/>
      <c r="K1" s="2"/>
      <c r="L1" s="38"/>
      <c r="M1" s="2"/>
      <c r="N1" s="2"/>
      <c r="O1" s="2"/>
      <c r="P1" s="2"/>
      <c r="Q1" s="2"/>
    </row>
    <row r="2" spans="2:17" ht="15.75" x14ac:dyDescent="0.25">
      <c r="B2" s="1" t="s">
        <v>1</v>
      </c>
      <c r="C2" s="164" t="s">
        <v>74</v>
      </c>
      <c r="D2" s="164"/>
      <c r="E2" s="36"/>
      <c r="F2" s="2"/>
      <c r="G2" s="2"/>
      <c r="H2" s="37"/>
      <c r="I2" s="2"/>
      <c r="J2" s="2"/>
      <c r="K2" s="2"/>
      <c r="L2" s="38"/>
      <c r="M2" s="2"/>
      <c r="N2" s="2"/>
      <c r="O2" s="2"/>
      <c r="P2" s="2"/>
      <c r="Q2" s="2"/>
    </row>
    <row r="3" spans="2:17" ht="15.75" x14ac:dyDescent="0.25">
      <c r="B3" s="1" t="s">
        <v>66</v>
      </c>
      <c r="C3" s="164">
        <v>2018</v>
      </c>
      <c r="D3" s="164"/>
      <c r="E3" s="36"/>
      <c r="F3" s="2"/>
      <c r="G3" s="2"/>
      <c r="H3" s="37"/>
      <c r="I3" s="2"/>
      <c r="J3" s="2"/>
      <c r="K3" s="2"/>
      <c r="L3" s="38"/>
      <c r="M3" s="2"/>
      <c r="N3" s="2"/>
      <c r="O3" s="2"/>
      <c r="P3" s="2"/>
      <c r="Q3" s="2"/>
    </row>
    <row r="4" spans="2:17" ht="15.75" x14ac:dyDescent="0.25">
      <c r="B4" s="5"/>
      <c r="C4" s="5"/>
      <c r="D4" s="37"/>
      <c r="E4" s="2"/>
      <c r="F4" s="2"/>
      <c r="G4" s="2"/>
      <c r="H4" s="37"/>
      <c r="I4" s="2"/>
      <c r="J4" s="2"/>
      <c r="K4" s="2"/>
      <c r="L4" s="38"/>
      <c r="M4" s="2"/>
      <c r="N4" s="2"/>
      <c r="O4" s="2"/>
      <c r="P4" s="2"/>
      <c r="Q4" s="2"/>
    </row>
    <row r="5" spans="2:17" ht="15.75" x14ac:dyDescent="0.25">
      <c r="B5" s="152" t="s">
        <v>4</v>
      </c>
      <c r="C5" s="152"/>
      <c r="D5" s="152"/>
      <c r="E5" s="6"/>
      <c r="F5" s="2"/>
      <c r="G5" s="153" t="s">
        <v>5</v>
      </c>
      <c r="H5" s="153"/>
      <c r="I5" s="7"/>
      <c r="J5" s="2"/>
      <c r="K5" s="163" t="s">
        <v>6</v>
      </c>
      <c r="L5" s="163"/>
      <c r="M5" s="2"/>
      <c r="N5" s="2"/>
      <c r="O5" s="2"/>
      <c r="P5" s="2"/>
      <c r="Q5" s="2"/>
    </row>
    <row r="6" spans="2:17" ht="15.75" x14ac:dyDescent="0.25">
      <c r="B6" s="157" t="s">
        <v>7</v>
      </c>
      <c r="C6" s="158"/>
      <c r="D6" s="8" t="s">
        <v>8</v>
      </c>
      <c r="E6" s="9"/>
      <c r="F6" s="2"/>
      <c r="G6" s="10" t="s">
        <v>7</v>
      </c>
      <c r="H6" s="8" t="s">
        <v>8</v>
      </c>
      <c r="I6" s="9"/>
      <c r="J6" s="2"/>
      <c r="K6" s="11" t="s">
        <v>7</v>
      </c>
      <c r="L6" s="39" t="s">
        <v>8</v>
      </c>
      <c r="M6" s="2"/>
      <c r="N6" s="2"/>
      <c r="O6" s="2"/>
      <c r="P6" s="2"/>
      <c r="Q6" s="2"/>
    </row>
    <row r="7" spans="2:17" ht="15.75" x14ac:dyDescent="0.25">
      <c r="B7" s="154" t="s">
        <v>9</v>
      </c>
      <c r="C7" s="155"/>
      <c r="D7" s="40">
        <v>30</v>
      </c>
      <c r="E7" s="14"/>
      <c r="F7" s="2"/>
      <c r="G7" s="15" t="s">
        <v>10</v>
      </c>
      <c r="H7" s="41">
        <v>8</v>
      </c>
      <c r="I7" s="17"/>
      <c r="J7" s="2"/>
      <c r="K7" s="159" t="s">
        <v>11</v>
      </c>
      <c r="L7" s="160"/>
      <c r="M7" s="2"/>
      <c r="N7" s="2"/>
      <c r="O7" s="2"/>
      <c r="P7" s="2"/>
      <c r="Q7" s="2"/>
    </row>
    <row r="8" spans="2:17" ht="45" x14ac:dyDescent="0.25">
      <c r="B8" s="154" t="s">
        <v>12</v>
      </c>
      <c r="C8" s="155"/>
      <c r="D8" s="40">
        <v>348</v>
      </c>
      <c r="E8" s="14"/>
      <c r="F8" s="2"/>
      <c r="G8" s="15" t="s">
        <v>13</v>
      </c>
      <c r="H8" s="41">
        <v>708</v>
      </c>
      <c r="I8" s="17"/>
      <c r="J8" s="2"/>
      <c r="K8" s="18" t="s">
        <v>14</v>
      </c>
      <c r="L8" s="42"/>
      <c r="M8" s="2"/>
      <c r="N8" s="2"/>
      <c r="O8" s="2"/>
      <c r="P8" s="2"/>
      <c r="Q8" s="2"/>
    </row>
    <row r="9" spans="2:17" ht="30" x14ac:dyDescent="0.25">
      <c r="B9" s="154" t="s">
        <v>15</v>
      </c>
      <c r="C9" s="155"/>
      <c r="D9" s="40"/>
      <c r="E9" s="14"/>
      <c r="F9" s="2"/>
      <c r="G9" s="15" t="s">
        <v>16</v>
      </c>
      <c r="H9" s="41">
        <v>4</v>
      </c>
      <c r="I9" s="17"/>
      <c r="J9" s="2"/>
      <c r="K9" s="18" t="s">
        <v>17</v>
      </c>
      <c r="L9" s="42"/>
      <c r="M9" s="2"/>
      <c r="N9" s="2"/>
      <c r="O9" s="2"/>
      <c r="P9" s="2"/>
      <c r="Q9" s="2"/>
    </row>
    <row r="10" spans="2:17" ht="30" x14ac:dyDescent="0.25">
      <c r="B10" s="154" t="s">
        <v>18</v>
      </c>
      <c r="C10" s="155"/>
      <c r="D10" s="40"/>
      <c r="E10" s="14"/>
      <c r="F10" s="2"/>
      <c r="G10" s="15" t="s">
        <v>18</v>
      </c>
      <c r="H10" s="41">
        <v>240</v>
      </c>
      <c r="I10" s="17"/>
      <c r="J10" s="2"/>
      <c r="K10" s="18" t="s">
        <v>19</v>
      </c>
      <c r="L10" s="43">
        <v>3</v>
      </c>
      <c r="M10" s="2"/>
      <c r="N10" s="2"/>
      <c r="O10" s="2"/>
      <c r="P10" s="2"/>
      <c r="Q10" s="2"/>
    </row>
    <row r="11" spans="2:17" ht="45" x14ac:dyDescent="0.25">
      <c r="B11" s="154" t="s">
        <v>20</v>
      </c>
      <c r="C11" s="155"/>
      <c r="D11" s="40"/>
      <c r="E11" s="14"/>
      <c r="F11" s="2"/>
      <c r="G11" s="15" t="s">
        <v>21</v>
      </c>
      <c r="H11" s="41">
        <v>8</v>
      </c>
      <c r="I11" s="17"/>
      <c r="J11" s="2"/>
      <c r="K11" s="18" t="s">
        <v>22</v>
      </c>
      <c r="L11" s="43"/>
      <c r="M11" s="2"/>
      <c r="N11" s="2"/>
      <c r="O11" s="2"/>
      <c r="P11" s="2"/>
      <c r="Q11" s="2"/>
    </row>
    <row r="12" spans="2:17" ht="31.5" x14ac:dyDescent="0.25">
      <c r="B12" s="154" t="s">
        <v>23</v>
      </c>
      <c r="C12" s="155"/>
      <c r="D12" s="40"/>
      <c r="E12" s="14"/>
      <c r="F12" s="2"/>
      <c r="G12" s="15" t="s">
        <v>24</v>
      </c>
      <c r="H12" s="41">
        <v>67000</v>
      </c>
      <c r="I12" s="17"/>
      <c r="J12" s="2"/>
      <c r="K12" s="18" t="s">
        <v>25</v>
      </c>
      <c r="L12" s="42"/>
      <c r="M12" s="2"/>
      <c r="N12" s="2"/>
      <c r="O12" s="2"/>
      <c r="P12" s="2"/>
      <c r="Q12" s="2"/>
    </row>
    <row r="13" spans="2:17" ht="30" x14ac:dyDescent="0.25">
      <c r="B13" s="154" t="s">
        <v>26</v>
      </c>
      <c r="C13" s="155"/>
      <c r="D13" s="40">
        <v>3</v>
      </c>
      <c r="E13" s="14"/>
      <c r="F13" s="2"/>
      <c r="G13" s="15" t="s">
        <v>27</v>
      </c>
      <c r="H13" s="41"/>
      <c r="I13" s="17"/>
      <c r="J13" s="2"/>
      <c r="K13" s="18" t="s">
        <v>28</v>
      </c>
      <c r="L13" s="43">
        <v>1</v>
      </c>
      <c r="M13" s="2"/>
      <c r="N13" s="2"/>
      <c r="O13" s="2"/>
      <c r="P13" s="2"/>
      <c r="Q13" s="2"/>
    </row>
    <row r="14" spans="2:17" ht="45" x14ac:dyDescent="0.25">
      <c r="B14" s="154" t="s">
        <v>29</v>
      </c>
      <c r="C14" s="155"/>
      <c r="D14" s="40">
        <v>50000</v>
      </c>
      <c r="E14" s="14"/>
      <c r="F14" s="2"/>
      <c r="G14" s="15" t="s">
        <v>30</v>
      </c>
      <c r="H14" s="41"/>
      <c r="I14" s="17"/>
      <c r="J14" s="2"/>
      <c r="K14" s="18" t="s">
        <v>31</v>
      </c>
      <c r="L14" s="43"/>
      <c r="M14" s="2"/>
      <c r="N14" s="2"/>
      <c r="O14" s="2"/>
      <c r="P14" s="2"/>
      <c r="Q14" s="2"/>
    </row>
    <row r="15" spans="2:17" ht="30" x14ac:dyDescent="0.25">
      <c r="B15" s="154" t="s">
        <v>32</v>
      </c>
      <c r="C15" s="155"/>
      <c r="D15" s="40"/>
      <c r="E15" s="14"/>
      <c r="F15" s="2"/>
      <c r="G15" s="15" t="s">
        <v>33</v>
      </c>
      <c r="H15" s="41">
        <v>1</v>
      </c>
      <c r="I15" s="17"/>
      <c r="J15" s="2"/>
      <c r="K15" s="18" t="s">
        <v>34</v>
      </c>
      <c r="L15" s="42"/>
      <c r="M15" s="2"/>
      <c r="N15" s="2"/>
      <c r="O15" s="2"/>
      <c r="P15" s="2"/>
      <c r="Q15" s="2"/>
    </row>
    <row r="16" spans="2:17" ht="30" x14ac:dyDescent="0.25">
      <c r="B16" s="154" t="s">
        <v>35</v>
      </c>
      <c r="C16" s="155"/>
      <c r="D16" s="40"/>
      <c r="E16" s="14"/>
      <c r="F16" s="2"/>
      <c r="G16" s="15" t="s">
        <v>36</v>
      </c>
      <c r="H16" s="41">
        <v>20</v>
      </c>
      <c r="I16" s="17"/>
      <c r="J16" s="2"/>
      <c r="K16" s="18" t="s">
        <v>37</v>
      </c>
      <c r="L16" s="43"/>
      <c r="M16" s="2"/>
      <c r="N16" s="2"/>
      <c r="O16" s="2"/>
      <c r="P16" s="2"/>
      <c r="Q16" s="2"/>
    </row>
    <row r="17" spans="2:17" ht="30" x14ac:dyDescent="0.25">
      <c r="B17" s="154" t="s">
        <v>38</v>
      </c>
      <c r="C17" s="155"/>
      <c r="D17" s="40">
        <v>3</v>
      </c>
      <c r="E17" s="14"/>
      <c r="F17" s="2"/>
      <c r="G17" s="15" t="s">
        <v>32</v>
      </c>
      <c r="H17" s="41">
        <v>2</v>
      </c>
      <c r="I17" s="17"/>
      <c r="J17" s="2"/>
      <c r="K17" s="21" t="s">
        <v>39</v>
      </c>
      <c r="L17" s="43"/>
      <c r="M17" s="2"/>
      <c r="N17" s="2"/>
      <c r="O17" s="2"/>
      <c r="P17" s="2"/>
      <c r="Q17" s="2"/>
    </row>
    <row r="18" spans="2:17" ht="15.75" x14ac:dyDescent="0.25">
      <c r="B18" s="154" t="s">
        <v>40</v>
      </c>
      <c r="C18" s="155"/>
      <c r="D18" s="40"/>
      <c r="E18" s="14"/>
      <c r="F18" s="2"/>
      <c r="G18" s="15" t="s">
        <v>35</v>
      </c>
      <c r="H18" s="41"/>
      <c r="I18" s="17"/>
      <c r="J18" s="2"/>
      <c r="K18" s="161" t="s">
        <v>41</v>
      </c>
      <c r="L18" s="162"/>
      <c r="M18" s="2"/>
      <c r="N18" s="2"/>
      <c r="O18" s="2"/>
      <c r="P18" s="2"/>
      <c r="Q18" s="2"/>
    </row>
    <row r="19" spans="2:17" ht="45" x14ac:dyDescent="0.25">
      <c r="B19" s="154" t="s">
        <v>42</v>
      </c>
      <c r="C19" s="155"/>
      <c r="D19" s="40"/>
      <c r="E19" s="14"/>
      <c r="F19" s="2"/>
      <c r="G19" s="15" t="s">
        <v>43</v>
      </c>
      <c r="H19" s="41">
        <v>3</v>
      </c>
      <c r="I19" s="17"/>
      <c r="J19" s="2"/>
      <c r="K19" s="18" t="s">
        <v>44</v>
      </c>
      <c r="L19" s="42">
        <v>1</v>
      </c>
      <c r="M19" s="2"/>
      <c r="N19" s="2"/>
      <c r="O19" s="2"/>
      <c r="P19" s="2"/>
      <c r="Q19" s="2"/>
    </row>
    <row r="20" spans="2:17" ht="30" x14ac:dyDescent="0.25">
      <c r="B20" s="154" t="s">
        <v>45</v>
      </c>
      <c r="C20" s="155"/>
      <c r="D20" s="40">
        <v>1</v>
      </c>
      <c r="E20" s="14"/>
      <c r="F20" s="2"/>
      <c r="G20" s="15" t="s">
        <v>40</v>
      </c>
      <c r="H20" s="41">
        <v>3</v>
      </c>
      <c r="I20" s="17"/>
      <c r="J20" s="2"/>
      <c r="K20" s="18" t="s">
        <v>46</v>
      </c>
      <c r="L20" s="42"/>
      <c r="M20" s="2"/>
      <c r="N20" s="2"/>
      <c r="O20" s="2"/>
      <c r="P20" s="2"/>
      <c r="Q20" s="2"/>
    </row>
    <row r="21" spans="2:17" ht="15.75" x14ac:dyDescent="0.25">
      <c r="B21" s="154" t="s">
        <v>47</v>
      </c>
      <c r="C21" s="155"/>
      <c r="D21" s="40">
        <v>5239</v>
      </c>
      <c r="E21" s="14"/>
      <c r="F21" s="2"/>
      <c r="G21" s="15" t="s">
        <v>42</v>
      </c>
      <c r="H21" s="41">
        <v>683000</v>
      </c>
      <c r="I21" s="17"/>
      <c r="J21" s="2"/>
      <c r="K21" s="18" t="s">
        <v>48</v>
      </c>
      <c r="L21" s="42"/>
      <c r="M21" s="2"/>
      <c r="N21" s="2"/>
      <c r="O21" s="2"/>
      <c r="P21" s="2"/>
      <c r="Q21" s="2"/>
    </row>
    <row r="22" spans="2:17" ht="60" x14ac:dyDescent="0.25">
      <c r="B22" s="154" t="s">
        <v>49</v>
      </c>
      <c r="C22" s="155"/>
      <c r="D22" s="40">
        <v>11233</v>
      </c>
      <c r="E22" s="14"/>
      <c r="F22" s="2"/>
      <c r="G22" s="15" t="s">
        <v>45</v>
      </c>
      <c r="H22" s="41">
        <v>1</v>
      </c>
      <c r="I22" s="17"/>
      <c r="J22" s="2"/>
      <c r="K22" s="21" t="s">
        <v>50</v>
      </c>
      <c r="L22" s="43"/>
      <c r="M22" s="2"/>
      <c r="N22" s="2"/>
      <c r="O22" s="2"/>
      <c r="P22" s="2"/>
      <c r="Q22" s="2"/>
    </row>
    <row r="23" spans="2:17" ht="30" x14ac:dyDescent="0.25">
      <c r="B23" s="154" t="s">
        <v>51</v>
      </c>
      <c r="C23" s="155"/>
      <c r="D23" s="40"/>
      <c r="E23" s="14"/>
      <c r="F23" s="2"/>
      <c r="G23" s="15" t="s">
        <v>47</v>
      </c>
      <c r="H23" s="41">
        <v>2204</v>
      </c>
      <c r="I23" s="17"/>
      <c r="J23" s="2"/>
      <c r="K23" s="18" t="s">
        <v>52</v>
      </c>
      <c r="L23" s="42"/>
      <c r="M23" s="2"/>
      <c r="N23" s="2"/>
      <c r="O23" s="2"/>
      <c r="P23" s="2"/>
      <c r="Q23" s="2"/>
    </row>
    <row r="24" spans="2:17" ht="30" x14ac:dyDescent="0.25">
      <c r="B24" s="154" t="s">
        <v>53</v>
      </c>
      <c r="C24" s="155"/>
      <c r="D24" s="40"/>
      <c r="E24" s="14"/>
      <c r="F24" s="2"/>
      <c r="G24" s="15" t="s">
        <v>49</v>
      </c>
      <c r="H24" s="41">
        <v>3763</v>
      </c>
      <c r="I24" s="17"/>
      <c r="J24" s="2"/>
      <c r="K24" s="18" t="s">
        <v>54</v>
      </c>
      <c r="L24" s="43">
        <v>24</v>
      </c>
      <c r="M24" s="2"/>
      <c r="N24" s="2"/>
      <c r="O24" s="2"/>
      <c r="P24" s="2"/>
      <c r="Q24" s="2"/>
    </row>
    <row r="25" spans="2:17" ht="45" x14ac:dyDescent="0.25">
      <c r="B25" s="154" t="s">
        <v>55</v>
      </c>
      <c r="C25" s="155"/>
      <c r="D25" s="40"/>
      <c r="E25" s="14"/>
      <c r="F25" s="2"/>
      <c r="G25" s="15" t="s">
        <v>51</v>
      </c>
      <c r="H25" s="41"/>
      <c r="I25" s="17"/>
      <c r="J25" s="2"/>
      <c r="K25" s="18" t="s">
        <v>56</v>
      </c>
      <c r="L25" s="43"/>
      <c r="M25" s="2"/>
      <c r="N25" s="2"/>
      <c r="O25" s="2"/>
      <c r="P25" s="2"/>
      <c r="Q25" s="2"/>
    </row>
    <row r="26" spans="2:17" ht="31.5" x14ac:dyDescent="0.25">
      <c r="B26" s="154" t="s">
        <v>57</v>
      </c>
      <c r="C26" s="155"/>
      <c r="D26" s="40"/>
      <c r="E26" s="14"/>
      <c r="F26" s="2"/>
      <c r="G26" s="15" t="s">
        <v>53</v>
      </c>
      <c r="H26" s="41"/>
      <c r="I26" s="17"/>
      <c r="J26" s="2"/>
      <c r="K26" s="18" t="s">
        <v>58</v>
      </c>
      <c r="L26" s="43"/>
      <c r="M26" s="2"/>
      <c r="N26" s="2"/>
      <c r="O26" s="2"/>
      <c r="P26" s="2"/>
      <c r="Q26" s="2"/>
    </row>
    <row r="27" spans="2:17" ht="31.5" x14ac:dyDescent="0.25">
      <c r="B27" s="154" t="s">
        <v>59</v>
      </c>
      <c r="C27" s="155"/>
      <c r="D27" s="40"/>
      <c r="E27" s="14"/>
      <c r="F27" s="2"/>
      <c r="G27" s="15" t="s">
        <v>55</v>
      </c>
      <c r="H27" s="41"/>
      <c r="I27" s="17"/>
      <c r="J27" s="2"/>
      <c r="K27" s="18" t="s">
        <v>60</v>
      </c>
      <c r="L27" s="43">
        <v>5</v>
      </c>
      <c r="M27" s="2"/>
      <c r="N27" s="2"/>
      <c r="O27" s="2"/>
      <c r="P27" s="2"/>
      <c r="Q27" s="2"/>
    </row>
    <row r="28" spans="2:17" ht="15.75" x14ac:dyDescent="0.25">
      <c r="B28" s="154" t="s">
        <v>61</v>
      </c>
      <c r="C28" s="155"/>
      <c r="D28" s="40">
        <v>78</v>
      </c>
      <c r="E28" s="14"/>
      <c r="F28" s="2"/>
      <c r="G28" s="15" t="s">
        <v>57</v>
      </c>
      <c r="H28" s="41">
        <v>4</v>
      </c>
      <c r="I28" s="17"/>
      <c r="J28" s="2"/>
      <c r="K28" s="2"/>
      <c r="L28" s="38"/>
      <c r="M28" s="2"/>
      <c r="N28" s="2"/>
      <c r="O28" s="2"/>
      <c r="P28" s="2"/>
      <c r="Q28" s="2"/>
    </row>
    <row r="29" spans="2:17" ht="15.75" x14ac:dyDescent="0.25">
      <c r="B29" s="154" t="s">
        <v>63</v>
      </c>
      <c r="C29" s="155"/>
      <c r="D29" s="40" t="s">
        <v>75</v>
      </c>
      <c r="E29" s="14" t="s">
        <v>76</v>
      </c>
      <c r="F29" s="2"/>
      <c r="G29" s="15" t="s">
        <v>59</v>
      </c>
      <c r="H29" s="41">
        <v>159</v>
      </c>
      <c r="I29" s="17"/>
      <c r="J29" s="2"/>
      <c r="K29" s="2"/>
      <c r="L29" s="38"/>
      <c r="M29" s="2"/>
      <c r="N29" s="2"/>
      <c r="O29" s="2"/>
      <c r="P29" s="2"/>
      <c r="Q29" s="2"/>
    </row>
    <row r="30" spans="2:17" x14ac:dyDescent="0.25">
      <c r="B30" s="25"/>
      <c r="C30" s="25"/>
      <c r="G30" s="21" t="s">
        <v>64</v>
      </c>
      <c r="H30" s="45" t="s">
        <v>77</v>
      </c>
      <c r="I30" s="27" t="s">
        <v>76</v>
      </c>
    </row>
    <row r="31" spans="2:17" x14ac:dyDescent="0.25">
      <c r="G31" s="28"/>
      <c r="H31" s="47"/>
      <c r="I31" s="29"/>
    </row>
    <row r="32" spans="2:17" ht="15.75" x14ac:dyDescent="0.25">
      <c r="B32" s="48" t="s">
        <v>78</v>
      </c>
      <c r="G32" s="48" t="s">
        <v>78</v>
      </c>
      <c r="H32" s="46"/>
    </row>
    <row r="33" spans="8:8" x14ac:dyDescent="0.25">
      <c r="H33" s="46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36</vt:i4>
      </vt:variant>
    </vt:vector>
  </HeadingPairs>
  <TitlesOfParts>
    <vt:vector size="36" baseType="lpstr">
      <vt:lpstr>Podsumowanie</vt:lpstr>
      <vt:lpstr>Dolnośląski JR</vt:lpstr>
      <vt:lpstr>Kujawsko-pomorska JR</vt:lpstr>
      <vt:lpstr>Lubelska JR</vt:lpstr>
      <vt:lpstr>Lubuska</vt:lpstr>
      <vt:lpstr>Łódzka JR</vt:lpstr>
      <vt:lpstr>Małopolska JR</vt:lpstr>
      <vt:lpstr>Mazowiecka JR</vt:lpstr>
      <vt:lpstr>Opolska JR</vt:lpstr>
      <vt:lpstr>Podkarpacka JR</vt:lpstr>
      <vt:lpstr>Podlaska JR</vt:lpstr>
      <vt:lpstr>Pomorska JR</vt:lpstr>
      <vt:lpstr>Śląska JR</vt:lpstr>
      <vt:lpstr>Świętokrzyska JR</vt:lpstr>
      <vt:lpstr>Warmińsko-mazurska JR</vt:lpstr>
      <vt:lpstr>Wielkopolska JR</vt:lpstr>
      <vt:lpstr>Zachodniopomorska JR</vt:lpstr>
      <vt:lpstr>MRiRW</vt:lpstr>
      <vt:lpstr>CDR (SIR)</vt:lpstr>
      <vt:lpstr>Dolnośląski ODR</vt:lpstr>
      <vt:lpstr>Kujawsko-pomorski ODR</vt:lpstr>
      <vt:lpstr>Lubelski ODR</vt:lpstr>
      <vt:lpstr>Lubuski ODR</vt:lpstr>
      <vt:lpstr>Łódzki ODR</vt:lpstr>
      <vt:lpstr>Małopolski ODR</vt:lpstr>
      <vt:lpstr>Mazowiecki ODR</vt:lpstr>
      <vt:lpstr>Opolski ODR</vt:lpstr>
      <vt:lpstr>Podkarpacki ODR</vt:lpstr>
      <vt:lpstr>Podlaski ODR</vt:lpstr>
      <vt:lpstr>Pomorski ODR</vt:lpstr>
      <vt:lpstr>Ślaski ODR</vt:lpstr>
      <vt:lpstr>Świętokrzyski ODR</vt:lpstr>
      <vt:lpstr>Warmińsko-mazurski ODR</vt:lpstr>
      <vt:lpstr>Wielkopolski ODR</vt:lpstr>
      <vt:lpstr>Zachodniopomorski ODR</vt:lpstr>
      <vt:lpstr>Jednostka Centralna KSOW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krzysztof</cp:lastModifiedBy>
  <dcterms:created xsi:type="dcterms:W3CDTF">2019-03-05T13:25:29Z</dcterms:created>
  <dcterms:modified xsi:type="dcterms:W3CDTF">2019-03-25T10:50:35Z</dcterms:modified>
</cp:coreProperties>
</file>