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en_skoroszyt"/>
  <mc:AlternateContent xmlns:mc="http://schemas.openxmlformats.org/markup-compatibility/2006">
    <mc:Choice Requires="x15">
      <x15ac:absPath xmlns:x15ac="http://schemas.microsoft.com/office/spreadsheetml/2010/11/ac" url="Z:\GRUPA ROBOCZA\Grupa Robocza ds. KSOW\GR ds. KSOW_2020 rok\6. Uchwała nr 54_zmiana PO 2020-2021_protokół z XI posiedzenia_tryb obiegowy\5. Uchwała nr 54_po akceptacji GR ds. KSOW\"/>
    </mc:Choice>
  </mc:AlternateContent>
  <xr:revisionPtr revIDLastSave="0" documentId="13_ncr:1_{4316960F-DDE4-44B0-911B-44390744ABDB}" xr6:coauthVersionLast="45" xr6:coauthVersionMax="45" xr10:uidLastSave="{00000000-0000-0000-0000-000000000000}"/>
  <bookViews>
    <workbookView xWindow="-120" yWindow="-120" windowWidth="29040" windowHeight="15840" xr2:uid="{00000000-000D-0000-FFFF-FFFF00000000}"/>
  </bookViews>
  <sheets>
    <sheet name="Podsumowanie" sheetId="19" r:id="rId1"/>
    <sheet name="Dolnośląska JR" sheetId="21" r:id="rId2"/>
    <sheet name="Kujawsko-pomorska JR" sheetId="22" r:id="rId3"/>
    <sheet name="Lubelska JR" sheetId="23" r:id="rId4"/>
    <sheet name="Lubuska JR" sheetId="24" r:id="rId5"/>
    <sheet name="Łódzka JR" sheetId="25" r:id="rId6"/>
    <sheet name="Małopolska JR" sheetId="26" r:id="rId7"/>
    <sheet name="Mazowiecka JR" sheetId="27" r:id="rId8"/>
    <sheet name="Opolska JR" sheetId="28" r:id="rId9"/>
    <sheet name="Podkarpacka JR" sheetId="29" r:id="rId10"/>
    <sheet name="Podlaska JR" sheetId="30" r:id="rId11"/>
    <sheet name="Pomorska JR" sheetId="31" r:id="rId12"/>
    <sheet name="Śląska JR" sheetId="32" r:id="rId13"/>
    <sheet name="Świętokrzyska JR" sheetId="33" r:id="rId14"/>
    <sheet name="Warmińsko-mazurska JR" sheetId="34" r:id="rId15"/>
    <sheet name="Wielkopolska JR" sheetId="35" r:id="rId16"/>
    <sheet name="Zachodniopomorska JR" sheetId="36" r:id="rId17"/>
    <sheet name="CDR (KSOW)" sheetId="20" r:id="rId18"/>
    <sheet name="MRiRW" sheetId="37" r:id="rId19"/>
    <sheet name="CDR (SIR)" sheetId="39" r:id="rId20"/>
    <sheet name="Dolnośląski ODR" sheetId="40" r:id="rId21"/>
    <sheet name="Kujawsko-pomorski ODR" sheetId="41" r:id="rId22"/>
    <sheet name="Lubelski ODR" sheetId="42" r:id="rId23"/>
    <sheet name="Lubuski ODR" sheetId="43" r:id="rId24"/>
    <sheet name="Łódzki ODR" sheetId="44" r:id="rId25"/>
    <sheet name="Małopolski ODR" sheetId="45" r:id="rId26"/>
    <sheet name="Mazowiecki ODR" sheetId="46" r:id="rId27"/>
    <sheet name="Opolski ODR" sheetId="47" r:id="rId28"/>
    <sheet name="Podkarpacki ODR" sheetId="48" r:id="rId29"/>
    <sheet name="Podlaski ODR" sheetId="49" r:id="rId30"/>
    <sheet name="Pomorski ODR" sheetId="50" r:id="rId31"/>
    <sheet name="Śląski ODR" sheetId="51" r:id="rId32"/>
    <sheet name="Świętokrzyski ODR" sheetId="52" r:id="rId33"/>
    <sheet name="Warmińsko-mazurski ODR" sheetId="53" r:id="rId34"/>
    <sheet name="Wielkopolski ODR" sheetId="54" r:id="rId35"/>
    <sheet name="Zachodniopomorski ODR" sheetId="55" r:id="rId36"/>
  </sheets>
  <definedNames>
    <definedName name="_xlnm.Print_Area" localSheetId="19">'CDR (SIR)'!#REF!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0" i="55" l="1"/>
  <c r="O30" i="55"/>
  <c r="P43" i="53"/>
  <c r="O40" i="52"/>
  <c r="D40" i="19" l="1"/>
  <c r="C40" i="19"/>
  <c r="O36" i="54"/>
  <c r="P36" i="54"/>
  <c r="O43" i="53"/>
  <c r="P28" i="51"/>
  <c r="Q28" i="51"/>
  <c r="O43" i="50"/>
  <c r="P43" i="50"/>
  <c r="O7" i="48"/>
  <c r="O8" i="48"/>
  <c r="O9" i="48"/>
  <c r="Q13" i="48"/>
  <c r="Q18" i="48" s="1"/>
  <c r="R13" i="48"/>
  <c r="R18" i="48" s="1"/>
  <c r="O10" i="48"/>
  <c r="O13" i="48"/>
  <c r="O18" i="48"/>
  <c r="O19" i="48"/>
  <c r="O20" i="48"/>
  <c r="P24" i="48"/>
  <c r="O35" i="47"/>
  <c r="P35" i="47"/>
  <c r="O7" i="46"/>
  <c r="O9" i="46"/>
  <c r="O10" i="46"/>
  <c r="O12" i="46"/>
  <c r="O14" i="46"/>
  <c r="O16" i="46"/>
  <c r="O18" i="46"/>
  <c r="O20" i="46"/>
  <c r="O22" i="46"/>
  <c r="O23" i="46"/>
  <c r="O24" i="46"/>
  <c r="O28" i="46"/>
  <c r="O30" i="46"/>
  <c r="O32" i="46"/>
  <c r="O34" i="46"/>
  <c r="O36" i="46"/>
  <c r="O37" i="46"/>
  <c r="O40" i="46"/>
  <c r="P41" i="46"/>
  <c r="O42" i="46"/>
  <c r="O46" i="46"/>
  <c r="O48" i="46"/>
  <c r="O49" i="46"/>
  <c r="P51" i="46"/>
  <c r="P52" i="46"/>
  <c r="P53" i="46"/>
  <c r="O26" i="45"/>
  <c r="O21" i="44"/>
  <c r="P21" i="44"/>
  <c r="N42" i="43"/>
  <c r="O42" i="43"/>
  <c r="M35" i="42"/>
  <c r="O35" i="42"/>
  <c r="O47" i="42" s="1"/>
  <c r="P30" i="41"/>
  <c r="O21" i="40"/>
  <c r="O102" i="39"/>
  <c r="P102" i="39"/>
  <c r="P60" i="46" l="1"/>
  <c r="O60" i="46"/>
  <c r="R10" i="48"/>
  <c r="Q10" i="48"/>
  <c r="O24" i="37"/>
  <c r="O14" i="37"/>
  <c r="P11" i="37"/>
  <c r="P33" i="37" s="1"/>
  <c r="O11" i="37"/>
  <c r="O33" i="37" l="1"/>
  <c r="O22" i="34"/>
  <c r="O14" i="25"/>
  <c r="P101" i="20" l="1"/>
  <c r="O101" i="20"/>
  <c r="O15" i="35" l="1"/>
  <c r="O11" i="33" l="1"/>
  <c r="O34" i="31" l="1"/>
  <c r="O14" i="30" l="1"/>
  <c r="P23" i="30" s="1"/>
  <c r="O19" i="29" l="1"/>
  <c r="O19" i="28" l="1"/>
  <c r="O34" i="27" l="1"/>
  <c r="O20" i="24" l="1"/>
  <c r="O18" i="23" l="1"/>
  <c r="O19" i="22" l="1"/>
  <c r="O9" i="21" l="1"/>
  <c r="O19" i="21" s="1"/>
  <c r="M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Kamila Kirowska</author>
  </authors>
  <commentList>
    <comment ref="I9" authorId="0" shapeId="0" xr:uid="{00000000-0006-0000-0300-000001000000}">
      <text>
        <r>
          <rPr>
            <b/>
            <sz val="9"/>
            <color indexed="81"/>
            <rFont val="Tahoma"/>
            <family val="2"/>
            <charset val="238"/>
          </rPr>
          <t>Kamila Kirowska:</t>
        </r>
        <r>
          <rPr>
            <sz val="9"/>
            <color indexed="81"/>
            <rFont val="Tahoma"/>
            <family val="2"/>
            <charset val="238"/>
          </rPr>
          <t xml:space="preserve">
zmieniono nie tylko tytuł operacji ale również liczbę wystawców z 30 na 31, czy to aktualizacja czy błąd?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Iwona</author>
  </authors>
  <commentList>
    <comment ref="F10" authorId="0" shapeId="0" xr:uid="{00000000-0006-0000-1C00-000001000000}">
      <text>
        <r>
          <rPr>
            <b/>
            <sz val="9"/>
            <color indexed="81"/>
            <rFont val="Tahoma"/>
            <family val="2"/>
          </rPr>
          <t>Iwona:</t>
        </r>
        <r>
          <rPr>
            <sz val="9"/>
            <color indexed="81"/>
            <rFont val="Tahoma"/>
            <family val="2"/>
          </rPr>
          <t xml:space="preserve">
Każdy ODR musi sam kreślić kto wejdzie w skład LPW. Zapis tej komórki musi być spójny z kolumną J "grupa docelowa"</t>
        </r>
      </text>
    </comment>
    <comment ref="J10" authorId="0" shapeId="0" xr:uid="{00000000-0006-0000-1C00-000002000000}">
      <text>
        <r>
          <rPr>
            <b/>
            <sz val="9"/>
            <color indexed="81"/>
            <rFont val="Tahoma"/>
            <family val="2"/>
          </rPr>
          <t>Iwona:</t>
        </r>
        <r>
          <rPr>
            <sz val="9"/>
            <color indexed="81"/>
            <rFont val="Tahoma"/>
            <family val="2"/>
          </rPr>
          <t xml:space="preserve">
Grupę docelową każdy ODR wpisuje sam, w zależności od tego kto będzie wchodził w skład pilotażowego LPW. Ja wzięłam ten spis z "Projektu tworzenia lokalnych partnerstw do spraw wody (LPW)" opracowanego przez CDR i prezentowanego koordynatorom "wodnym" 9 czerwca br.</t>
        </r>
      </text>
    </comment>
  </commentList>
</comments>
</file>

<file path=xl/sharedStrings.xml><?xml version="1.0" encoding="utf-8"?>
<sst xmlns="http://schemas.openxmlformats.org/spreadsheetml/2006/main" count="5191" uniqueCount="2018">
  <si>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</si>
  <si>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</si>
  <si>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</si>
  <si>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</si>
  <si>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</si>
  <si>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</si>
  <si>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</si>
  <si>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</si>
  <si>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</si>
  <si>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</si>
  <si>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</si>
  <si>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</si>
  <si>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</si>
  <si>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</si>
  <si>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</si>
  <si>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</si>
  <si>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</si>
  <si>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</si>
  <si>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</si>
  <si>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</si>
  <si>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</si>
  <si>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</si>
  <si>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</si>
  <si>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</si>
  <si>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</si>
  <si>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</si>
  <si>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</si>
  <si>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</si>
  <si>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</si>
  <si>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</si>
  <si>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</si>
  <si>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</si>
  <si>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</si>
  <si>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</si>
  <si>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I-IV</t>
  </si>
  <si>
    <t>Operacje własne</t>
  </si>
  <si>
    <t>Liczba</t>
  </si>
  <si>
    <t>Kwota</t>
  </si>
  <si>
    <t>-</t>
  </si>
  <si>
    <t>III-IV</t>
  </si>
  <si>
    <t>II-III</t>
  </si>
  <si>
    <t>I</t>
  </si>
  <si>
    <t>1</t>
  </si>
  <si>
    <t>seminarium</t>
  </si>
  <si>
    <t>III</t>
  </si>
  <si>
    <t>wyjazd studyjny</t>
  </si>
  <si>
    <t>II-IV</t>
  </si>
  <si>
    <t>40</t>
  </si>
  <si>
    <t>II</t>
  </si>
  <si>
    <t>I - IV</t>
  </si>
  <si>
    <t>szkolenie</t>
  </si>
  <si>
    <t>liczba uczestników wyjazdu studyjnego</t>
  </si>
  <si>
    <t>wystawa</t>
  </si>
  <si>
    <t>liczba konferencji</t>
  </si>
  <si>
    <t>liczba uczestników konferencji</t>
  </si>
  <si>
    <t xml:space="preserve">publikacja </t>
  </si>
  <si>
    <t>IV</t>
  </si>
  <si>
    <t>Konferencja, konkursy</t>
  </si>
  <si>
    <t>publikacja</t>
  </si>
  <si>
    <t>spotkanie</t>
  </si>
  <si>
    <t xml:space="preserve">liczba uczestników </t>
  </si>
  <si>
    <t>konkurs</t>
  </si>
  <si>
    <t>liczba konkursów</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</si>
  <si>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</si>
  <si>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</si>
  <si>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</si>
  <si>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</si>
  <si>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</si>
  <si>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</si>
  <si>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</si>
  <si>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</si>
  <si>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</si>
  <si>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</si>
  <si>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</si>
  <si>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</si>
  <si>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</si>
  <si>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</si>
  <si>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</si>
  <si>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</si>
  <si>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</si>
  <si>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</si>
  <si>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Centrum Doradztwa Rolniczego 
w Brwinowie (JC)</t>
  </si>
  <si>
    <t xml:space="preserve">Operacje własne jednostek wsparcia sieci z wyłączeniem działania 8 Plan komunikacyjny </t>
  </si>
  <si>
    <t>II, VI</t>
  </si>
  <si>
    <t>Międzynarodowe Targi Rolno-Spożywcze Internationale Grune Woche</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</si>
  <si>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</si>
  <si>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stoisko wystawiennicze na targach</t>
  </si>
  <si>
    <t>targi, wystawy, imprezy lokalne, regionalne, krajowe i międzynarodowe</t>
  </si>
  <si>
    <t xml:space="preserve">osoby zainteresowane żywnością regionalną, ekologiczną, rękodziełem </t>
  </si>
  <si>
    <t xml:space="preserve"> -</t>
  </si>
  <si>
    <t>Urząd Marszałkowski Województwa Dolnośląskiego</t>
  </si>
  <si>
    <t>Wybrzeże Słowackiego 12-14, 50-411 Wrocław</t>
  </si>
  <si>
    <t>liczba wystawców</t>
  </si>
  <si>
    <t>5</t>
  </si>
  <si>
    <t>przedstawiciele Kół Gospodyń Wiejskich</t>
  </si>
  <si>
    <t>I-II</t>
  </si>
  <si>
    <t>Prezentacja  Tradycyjnych Stołów Wigilijnych w Wałbrzychu</t>
  </si>
  <si>
    <t>zaktywizowanie mieszkańców obszarów wiejskich do współpracy i budowania partnerskich relacji, kultywowanie tradycji okresu bożonarodzeniowego, kultywowanie dziedzictwa kulturowego i kulinarnego, wymiana wiedzy i doświadczeń między członkami Kół Gospodyń Wiejskich, które będą uczestnikami prezentacji; promocja jakości życia na wsi lub promocja wsi jako miejsca do życia i rozwoju zawodowego;</t>
  </si>
  <si>
    <t>liczba upominków</t>
  </si>
  <si>
    <t>uczestnicy konkursów</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</si>
  <si>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</si>
  <si>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</si>
  <si>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</si>
  <si>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przedstawiciele grup odnowy wsi, liderzy wiejscy, przedstawiciele samorządów gminnych</t>
  </si>
  <si>
    <t>liczba nagród finansowych</t>
  </si>
  <si>
    <t>liczba upominków rzeczowych</t>
  </si>
  <si>
    <t>Konkurs "Wieś na weekend'2020"</t>
  </si>
  <si>
    <t>aktywizacja organizacji i instytucji do działania partnerskiego podczas organizacji lokalnych imprez, upowszechniających przykłady nowatorskich rozwiązań i promujących dobre praktyki zrealizowane w ramach priorytetów PROW 2014-2020.</t>
  </si>
  <si>
    <t>szt.</t>
  </si>
  <si>
    <t xml:space="preserve">instytucje i organizacje działające na terenach wiejskich </t>
  </si>
  <si>
    <t>Województwo Kujawsko-Pomorskie</t>
  </si>
  <si>
    <t>pl. Teatralny 2, 87-100 Toruń</t>
  </si>
  <si>
    <t>aktywizacja mieszkańców wsi na rzecz podejmowania inicjatyw w zakresie rozwoju obszarów wiejskich, wdrażanie lokalnych strategii rozwoju</t>
  </si>
  <si>
    <t>wizyta studyjna</t>
  </si>
  <si>
    <t>osoba</t>
  </si>
  <si>
    <t>członkowie lokalnych grup działania oraz przedstawiciele
instytucji i organizacji zaangażowanych w rozwój obszarów wiejskich</t>
  </si>
  <si>
    <t xml:space="preserve">Wizyta studyjna krajowa dla przedstawicieli lokalnych grup działania z kujawsko-pomorskiego </t>
  </si>
  <si>
    <t>podniesienie kompetencji pracowników biur odpowiedzialnych za przeprowadzenie procedur związanych z wdrażaniem lokalnych strategii rozwoju</t>
  </si>
  <si>
    <t>pracownicy biur lokalnych grup działania oraz przedstawiciele
organów lgd</t>
  </si>
  <si>
    <t xml:space="preserve">I-IV </t>
  </si>
  <si>
    <t>Technologie naturalne: Biologizacja rolnictwa</t>
  </si>
  <si>
    <t>popularyzacja działań i inicjatyw na rzecz zrównoważonego rozwoju oraz upowszechnianie innowacyjnych rozwiązań chroniących bioróżnorodność i środowisko naturalne</t>
  </si>
  <si>
    <t>przedstawiciele związków rolników, organizacji rolniczych, izb branżowych, rolnicy, przestawiciele szkół rolniczych, studencimi uczniowie szkół o profilu nauczania rolnictwo</t>
  </si>
  <si>
    <t>Marketing kulinarny sposobem na rozwój sektora rolno-spozywczego</t>
  </si>
  <si>
    <t>popularyzacja działań i inicjatyw na rzecz zrównoważonego rozwoju oraz zwiększanie napływu turystów do regionu</t>
  </si>
  <si>
    <t>przedstawiciele Sieci Kulinarnego Dziedzictwa, sfery HoReGa, właściciele gospodarstw agroturystycznych, lokalnych organizacji turystycznych oraz  przestawiciele szkół rolniczych</t>
  </si>
  <si>
    <t>stoisko wystawiennicze</t>
  </si>
  <si>
    <t>producenci żywności tradycyjnej i regionalnej</t>
  </si>
  <si>
    <t xml:space="preserve">III-IV </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</si>
  <si>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</si>
  <si>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</si>
  <si>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felietony</t>
  </si>
  <si>
    <t>mieszkańcy Regionu Kujaw i Pomorza</t>
  </si>
  <si>
    <t>4</t>
  </si>
  <si>
    <t>Impreza plenerowa, konkursy</t>
  </si>
  <si>
    <t>Samorząd Województwa Lubelskiego</t>
  </si>
  <si>
    <t>Artura Grottgera 4, 20-029 Lublin</t>
  </si>
  <si>
    <t>Informowanie społeczeństwa o rozowju obszarów wiejskich "Kalendarz Imprez 2020 - dobre praktyki na obszarach wiejskich</t>
  </si>
  <si>
    <t xml:space="preserve">Celem operacji jest wspieranie rozwoju obszarów wijskich poprzez gromadzenie i przekazywanie dobrych praktyk w publikacjach lub materiałach drukowanych </t>
  </si>
  <si>
    <t>opracowanienie, druk</t>
  </si>
  <si>
    <t>egzemplarze</t>
  </si>
  <si>
    <t>potencjalni beneficjenci</t>
  </si>
  <si>
    <t>Gala Kobieta Gospodarna Wyjątkowa</t>
  </si>
  <si>
    <t>Organizacja konkursu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</si>
  <si>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liczba uczestników wydarzenia</t>
  </si>
  <si>
    <t>Stowarzyszenia, koła gospodyń, rolnicy</t>
  </si>
  <si>
    <t>Impreza plenerowa ma na celu aktywizację mieszkańców obszarów wiejskich w celu tworzenia partnerstw na rzecz realizacji projektów nakierowanych na rozwój tych obszarów, realizacji wspólnych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</si>
  <si>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wystawcy</t>
  </si>
  <si>
    <t>Producenci ziół, rolnicy, stowarzyszenia</t>
  </si>
  <si>
    <t>Konkurs plastyczny dla dzieci</t>
  </si>
  <si>
    <t>Konkurs plastyczny mający na celu  promocję jakości życia na wsi lub promocję wsi jako miejsca do życia i rozwoju zawodowego wśród dzieci i młodziezy szkolnej.</t>
  </si>
  <si>
    <t>dzieci i młodzież z wiejskich szkół podstawowych województwa lubelskiego</t>
  </si>
  <si>
    <t>Informowanie społeczeństwa o rozowju obszarów wiejskich.</t>
  </si>
  <si>
    <t>Celem operacji jest wydanie publikacji podsumowującej badania Porejestrowego Doświadczalnictwa Odmianowego, realizowane przez Centralny Ośrodek Badania Odmian Roślin Uprawnych Stacja Doświadczalna Oceny odmian w Ciciborze Dużym</t>
  </si>
  <si>
    <t>nakład/szt.</t>
  </si>
  <si>
    <t>Wykonanie publikacji nt. najciekawszych projektów zrealizowanych w ramach PROW 2014 -2020</t>
  </si>
  <si>
    <t xml:space="preserve">Uwidocznienie roli Wspólnoty we współfinansowaniu rozwoju obszarów wiejskich w Polsce oraz zbudowanie i utrzymanie wysokiej rozpoznawalności EFRROW i PROW 2014-2020 na tle innych programów oraz funduszy europejskich. Publikacja da możliwość podsumowania i zebrania w jednym miejscu wykonanych z dofinansowania PROW ciekawych projektów. </t>
  </si>
  <si>
    <t>ilość publikacji</t>
  </si>
  <si>
    <t>ogół społeczeństwa</t>
  </si>
  <si>
    <t>I-II kwartał</t>
  </si>
  <si>
    <t>Samorząd Województwa Lubuskiego</t>
  </si>
  <si>
    <t>ul. Podgórna 7, 65-057 Zielona Góra</t>
  </si>
  <si>
    <t>Wydanie broszury/ulotki podsumowującej działlność JR KSOW woj. Lubuskiego</t>
  </si>
  <si>
    <t>Promocja i podsumowanie działalności JR KSOW w  Województwie Lubuskim.</t>
  </si>
  <si>
    <t>ogół społeczeństwa, beneficjenci, potencjalni beneficjenci</t>
  </si>
  <si>
    <t>Dni Otwartych Farm</t>
  </si>
  <si>
    <t>Pokazanie uczestnikom najciekawszych gospodarstw agroturystycznych, ekologicznych, rolnych z terenu województwa</t>
  </si>
  <si>
    <t>cykl spotkań w gospodarstwach</t>
  </si>
  <si>
    <t xml:space="preserve"> ilość uczestników</t>
  </si>
  <si>
    <t xml:space="preserve"> ogół społeczeństwa z naciskiem na młodzież i dzieci z terenów wiejskich</t>
  </si>
  <si>
    <t>Ogół społeczeństwa, beneficjenci, potencjalni beneficjenci, instytucje zaangażowane pośrednio we wdrażanie Programu</t>
  </si>
  <si>
    <t>Promocja produktów regionalnych podczas imprez</t>
  </si>
  <si>
    <t>Promowanie regionalnych producentów żywności, wytwórców produktów lokalnych, lokalnych twórców i artystów, produktów regionalnych, tradycyjnych</t>
  </si>
  <si>
    <t xml:space="preserve"> degustacje</t>
  </si>
  <si>
    <t xml:space="preserve"> ilość przeprowadzonych degustacji</t>
  </si>
  <si>
    <t>Organizacja i udział w imprezach tematycznych, warsztatach, jarmarkach.</t>
  </si>
  <si>
    <t>Promowanie polskich produktów żywnościowych, kultury wiejskiej, dziedzictwa kulturowego oraz nowych technologii. Wymiana doświadczeń, nawiązanie kontaktów i promocja polskich rozwiązań</t>
  </si>
  <si>
    <t xml:space="preserve"> punkt informacyjny na imprezie plenerowej oraz materiały promocyjne - gadżety</t>
  </si>
  <si>
    <t>ilość punktów/ilość materiałów promocyjnych</t>
  </si>
  <si>
    <t>Przewodnik po lubuskich, najpiękniejszych wsiach</t>
  </si>
  <si>
    <t>Podsumowanie 10 lecia konkursu Najpiękniejsza Wieś Lubuska, poprzez wydanie przewodnika po miejscowościah, które były laureatami, wyróżnionymi itd. Pokazanie jak dane wsie zmieniły się, co dał im konkurs, jakie nowe inwestcyje powstały na ich terenie, jak rozwinęły się, jak wykorzystały nagrody.</t>
  </si>
  <si>
    <t xml:space="preserve">Urząd Marszałkowski  Województwa Mazowieckiego w Warszawie </t>
  </si>
  <si>
    <t>ul. Jagiellońska 26, 03-719 Warszawa</t>
  </si>
  <si>
    <t xml:space="preserve">Kampania promocyjna „WIEŚci z Mazowsza” </t>
  </si>
  <si>
    <t>identyfikacja i rozpowszechnianie przykładów operacji zrealizowanych w ramach priorytetów Programu Rozwoju Obszarów Wiejskich, ze szczególnym uwzględnieniem: promocji jakości życia na wsi; promocji wsi jako miejsca do życia i rozwoju zawodowego; planowania rozwoju lokalnego z uwzględnieniem potencjału ekonomicznego, społecznego  i środowiska danego obszaru; wykorzystania odnawialnych źródeł energii na obszarach wiejskich; przykłady dobrych praktyk dotyczących pozarolniczej działalności gospodarczej na obszarach wiejskich</t>
  </si>
  <si>
    <t>Audycje, programy, spoty w radio, telewizji i internecie</t>
  </si>
  <si>
    <t>minimum 10 maksimum 30</t>
  </si>
  <si>
    <t>mieszkańcy województwa mazowieckiego, w szczególności zainteresowani tematyką rolną oraz zagadnieniami z nimi związanymi, m.in. rolnicy, mieszkańcy obszarów wiejskich, władze samorządowe, organizacje rolnicze, beneficjenci i potencjalni beneficjenci środków UE</t>
  </si>
  <si>
    <t>Słuchalność/oglądalność audycji, programów, spotów</t>
  </si>
  <si>
    <t>minimum            50 000 maksimum 500 000</t>
  </si>
  <si>
    <t>Fora internetowe, media 
społecznościowe itp.</t>
  </si>
  <si>
    <t>Unikalni użytkownicy forów internetowych, mediów społecznościowych itp.</t>
  </si>
  <si>
    <t>minimum        5 000 maksimum 20 000</t>
  </si>
  <si>
    <t>min.15 maksimum 43</t>
  </si>
  <si>
    <t>Szkolenia/seminaria/inne formy szkoleniowe</t>
  </si>
  <si>
    <t>Uczestnicy szkoleń/seminariów/innych form szkoleniowych</t>
  </si>
  <si>
    <t xml:space="preserve">VI </t>
  </si>
  <si>
    <t>Konkurs na najaktywniejsze sołectwo</t>
  </si>
  <si>
    <t xml:space="preserve">pobudzenie aktywności lokalnej i nagrodzenie dobrych praktyk w zakresie rozwoju "małych ojczyzn" i wykorzystania funduszu sołeckiego </t>
  </si>
  <si>
    <t>konkurs z nagrodami</t>
  </si>
  <si>
    <t>Konkursy</t>
  </si>
  <si>
    <t>sołtysi, rolnicy z Mazowsza</t>
  </si>
  <si>
    <t>Uczestnicy konkursów</t>
  </si>
  <si>
    <t>minimum 10 maksimum 50</t>
  </si>
  <si>
    <t xml:space="preserve">Konkurs na najaktywniejszą liderkę wiejską w województwie mazowieckim </t>
  </si>
  <si>
    <t xml:space="preserve">popularyzacja dobrych praktyk w zakresie działalności kobiet na obszarach wiejskich </t>
  </si>
  <si>
    <t xml:space="preserve">liczba konkursów </t>
  </si>
  <si>
    <t>mieszkańcy obszarów wiejskich, liderki obszarów wiejskich Mazowsza</t>
  </si>
  <si>
    <t xml:space="preserve">liczba uczestników konkursów </t>
  </si>
  <si>
    <t>minimum 10; maksimum 40</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</si>
  <si>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</si>
  <si>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</si>
  <si>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mieszkańcy Mazowsza, orkiestry dęte z Mazowsza, kapelmistrzowie</t>
  </si>
  <si>
    <t>minimum 200; maksimum 500</t>
  </si>
  <si>
    <t xml:space="preserve"> promowanie i popularyzacja regionalnego dziedzictwa kulinarnego i kulturowego; budowanie więzi wśród lokalnej społeczności poprzez wspólne działania na rzecz rozwoju regionu; przykłady dobrych praktyk dotyczących pozarolniczej działalności gospodarczej na obszarach wiejskich </t>
  </si>
  <si>
    <t>mieszkańcy Mazowsza, członkowie KGW</t>
  </si>
  <si>
    <t>Konkurs dla Kół Gospodyń Wiejskich</t>
  </si>
  <si>
    <t>Książka kucharska KGW</t>
  </si>
  <si>
    <t xml:space="preserve">rozpowszechnienie regionalnego dziedzictwa kulinarnego Mazowsza </t>
  </si>
  <si>
    <t xml:space="preserve">Tytuły publikacji wydanych w formie papierowej </t>
  </si>
  <si>
    <t>1 publikacja/ nakład: minimum 1000 maksimum 4000</t>
  </si>
  <si>
    <t xml:space="preserve">ogół społeczeństwa ze szczególnym uwzględnieniem mieszkańców obszarów wiejskich województwa mazowieckiego </t>
  </si>
  <si>
    <t xml:space="preserve">Mapa interaktywna projektów </t>
  </si>
  <si>
    <t xml:space="preserve">rozpowszechnienie informacji nt. projektów realizowanych z PROW 2014-2020 oraz w ramach Mazowieckiego Instrumentu Aktywizacji Sołectw (MIAS Mazowsze); przykłady dobrych praktyk dotyczących pozarolniczej działalności gospodarczej na obszarach wiejskich </t>
  </si>
  <si>
    <t xml:space="preserve">informacje i publikacje w internecie </t>
  </si>
  <si>
    <t xml:space="preserve">Tytuły publikacji wydawanych w formie elektronicznej </t>
  </si>
  <si>
    <t>ogół społeczeństwa ze szczególnym uwzględnieniem mieszkańców obszarów wiejskich województwa mazowieckiego; beneficjenci i potencjalni beneficjenci środków PROW 2014-2020</t>
  </si>
  <si>
    <t xml:space="preserve">Publikacja nt. serowarstwa </t>
  </si>
  <si>
    <t>wspieranie rozwoju przedsiębiorczości na obszarach wiejskich przez podnoszenie poziomu i umiejętności w zakresie małego przetwórstwa lokalnego na przykładzie przyzagrodowej sztuki serowarskiej; promocja produktu lokalnego i sprzedaży bezpośredniej</t>
  </si>
  <si>
    <t>Tytuły publikacji wydanych w formie papierowej</t>
  </si>
  <si>
    <t>1 publikacja/ nakład:             minimum 1000 maksimum 3000</t>
  </si>
  <si>
    <t xml:space="preserve">lokalna społeczność obszarów wiejskich Mazowsza, w tym rolnicy, rolnicy ekologiczni, rolnicy prowadzący działalność agroturystyczną, uczniowie szkół rolniczych, przedstawiciele samorządów i LGD </t>
  </si>
  <si>
    <t>Promocja sprzedaży bezpośredniej od producenta do klienta</t>
  </si>
  <si>
    <t xml:space="preserve">wsparcie dla producentów rolnych w zakresie zbytu produktów oraz  zmian/rozszerzenia form sprzedaży bezpośredniej; upowszechnianie wiedzy w zakresie tworzenia krótkich łańcuchów dostaw w sektorze rolno-spożywczym </t>
  </si>
  <si>
    <t>producenci rolni i mieszkańcy  Mazowsza</t>
  </si>
  <si>
    <t xml:space="preserve">Tytuły publikacji wydanych w formie elektronicznej </t>
  </si>
  <si>
    <t>Materiały promocyjne - komplety (w tym produkty tradycyjne i regionalne)</t>
  </si>
  <si>
    <t xml:space="preserve">audycje na kanale YouTube, profil w mediach społecznościowych, płatne elementy promocji w mediach społecznościowych, audycje radiowe, promocja na regionalnych portalach internetowych  </t>
  </si>
  <si>
    <t>minimum 200; maksimum 1500</t>
  </si>
  <si>
    <t>Lp.</t>
  </si>
  <si>
    <t>Szkolenia i działania na rzecz tworzenia sieci kontaktów dla Lokalnych Grup Działania (LGD), w tym zapewnienie pomocy technicznej w zakresie współpracy międzyterytorialnej</t>
  </si>
  <si>
    <t>CEL: Wsparcie LGD w zakresie poszukiwania partnerów do współpracy międzyterytorialnej oraz podniesienie kompetencji w zakresie wykonywania przez nie zadań, związanych z wdrażaniem strategii rozwoju lokalnego; PRZEDMIOT: organizacja szkoleń, spotkań, warsztatów, seminariów etc - wg potrzeb zgłaszanych przez LGD; TEMAT 1: Aktywizacja mieszkańców obszarów wiejskich w celu tworzenia partnerstw na rzecz realizacji projektów nakierowanych na rozwój tych obszarów, w skład których wchodzą przedstawiciele sektora publicznego, sektora prywatnego oraz organizacji pozarządowych; 2. Wspieranie tworzenia sieci współpracy partnerskiej dotyczącej rolnictwa i obszarów wiejskich przez podnoszenie poziomu wiedzy w tym zakresie; 3. Upowszechnianie wiedzy w zakresie planowania rozwoju lokalnego z uwzględnieniem potencjału ekonomicznego, społecznego i środowiskowego danego obszaru</t>
  </si>
  <si>
    <t>Szkolenie, spotkanie, warsztat, seminarium - wg potrzeb zgłaszanych przez LGD</t>
  </si>
  <si>
    <t xml:space="preserve">liczba szkoleń / spotkań </t>
  </si>
  <si>
    <t>2</t>
  </si>
  <si>
    <t>Przedstawiciele LGD i jednostki regionalnej KSOW województwa opolskiego</t>
  </si>
  <si>
    <t>Urząd Marszałkowski Województwa Opolskiego</t>
  </si>
  <si>
    <t>ul. Piastowska 14, 45-082 Opole</t>
  </si>
  <si>
    <t>liczba uczestników szkoleń</t>
  </si>
  <si>
    <t>Smacznie po nowemu, zdrowo po staremu - czyli mój SPK - BOX</t>
  </si>
  <si>
    <t xml:space="preserve">CEL: zachowanie i wypromowanie kulinarnych walorów województwa opolskiego na obszarach wiejskich. Wyeksponowana zostanie kultura z jej różnorodnością i dziedzictwem lokalnych społeczności. Operacja zmierza do propagowania i promowania postaw ekologicznych, zdrowego stylu życia oraz wpłynie na aktywizację i integrację mieszkańców wsi. PRZEDMIOT: organizacja warsztatów kulinarnych dla dzieci i młodzieży z województwa opolskiego, które przybliżą odbiorcom wiedzę na temat produktów loklanych i tradycyjnych z regionu, tradycji kulinarnych oraz zdrowego trybu życia i działań proekologicznych wpływających na poprawę jakości życia mieszkańców i wizerunku wsi.  TEMAT: 1. Promocja jakości życia na wsi lub promocja wsi jako miejsca do życia i rozwoju zawodowego. 2. Upowszechnianie wiedzy w zakresie planowania rozwoju lokalnego z uwzględnieniem potencjalu ekonomicznego, społecznego i środowiskowego danego obszaru. </t>
  </si>
  <si>
    <t xml:space="preserve">szkolenie / seminarium / warsztat / spotkanie </t>
  </si>
  <si>
    <t>liczba warsztatów</t>
  </si>
  <si>
    <t>Dzieci i młodzież z województwa opolskiego oraz ich opiekunowie</t>
  </si>
  <si>
    <t>liczba uczestników warsztatów</t>
  </si>
  <si>
    <t xml:space="preserve">Opolska wieś atrakcyjnym miejscem do życia i rozwoju </t>
  </si>
  <si>
    <t>publikacja / materiał drukowany</t>
  </si>
  <si>
    <t>liczba tytułów publikacji / materiałów drukowanych</t>
  </si>
  <si>
    <t>Mieszkańcy województwa opolskiego, w tym m.in. przedstawiciele: samorządu wojewódzkiego i gminnego, sołectw - w tym uczestniczących w Programie Odnowy Wsi, instytucji okołorolniczych, Sieci Dziedzictwo Kulinarne Opolskie,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t>
  </si>
  <si>
    <t>konferencja / kongres</t>
  </si>
  <si>
    <t>III, IV</t>
  </si>
  <si>
    <t>6</t>
  </si>
  <si>
    <t>"Opolskie - aktywnie i smacznie"</t>
  </si>
  <si>
    <t xml:space="preserve">Informacje i publikacje w internecie </t>
  </si>
  <si>
    <t xml:space="preserve">liczba informacji </t>
  </si>
  <si>
    <t>mieszkańcy województwa, turyści krajowi i zagraniczni poszukujący ofert spędzenia wolnego czasu poza miejscem zamieszkania</t>
  </si>
  <si>
    <t>Z podwórka na biosko</t>
  </si>
  <si>
    <t xml:space="preserve">Organizacja wydarzenia ma na celu aktywizacje mieszkanców obszarów wiejskich w celu tworzenia partnerstw na rzecz realizacji projektów nakierowanych na rozwój tych obszarów. Integracja pokoleniowa. Promocja jakości życia na wsi oraz promocja wsi jako miejsca do życia i rozwoju zawodowego będzie stymulacja dla różnych grup odbiorców. Nastąpi zwiekszenie udziału zainteresowanych stron we wdrażaniu inicjatyw na rzecz rozwoju obszarów wiejskich. </t>
  </si>
  <si>
    <t>Wydarzenie</t>
  </si>
  <si>
    <t>Mieszkańcy obszarów wiejskich</t>
  </si>
  <si>
    <t>Lubelskie Rowerowe z KSOW-em</t>
  </si>
  <si>
    <t xml:space="preserve">Zwiększenie udziału zainteresowanych stron we wdrażaniu inicjatyw na rzecz rozwoju obszarów wiejskich.  </t>
  </si>
  <si>
    <t xml:space="preserve">Mieszkańcy obszarów wieejskich </t>
  </si>
  <si>
    <t>50</t>
  </si>
  <si>
    <t>ilość uczestników</t>
  </si>
  <si>
    <t>Razem po zmianie</t>
  </si>
  <si>
    <t xml:space="preserve">Warsztaty szkoleniowe pn. „Lean Inspiracja” </t>
  </si>
  <si>
    <t>Promocja najlepszyche działań kreujacych przedsiębiorczość na obszarach wiejskich. Konkurs  organizowany przez Centrum Doradztwa Rolniczego w Brwinowie, który powołuje komisję, wyłaniającą laureatów. Nagroda dla laureata z woj. kujawsko-pomorskiego</t>
  </si>
  <si>
    <t>przedsiębiorcy działający na obszarach wiejskich, tworzący nowe miejsca pracy oraz mieszkańcy regionu, którzy będą mogli zapoznać się z działalnością laureata z Kujaw i Pomorza</t>
  </si>
  <si>
    <t>cykl szkoleń i wykładów</t>
  </si>
  <si>
    <t>210</t>
  </si>
  <si>
    <t>"Nasze kulinarne dziedzictwo - Smaki regionów"</t>
  </si>
  <si>
    <t xml:space="preserve">promocja sektora rolnego regionu oraz prezentacja producentów żywności wysokiej jakości, popularyzacja konkursu "Nasze kulinarne dziedzictwo", jego laureatów </t>
  </si>
  <si>
    <t xml:space="preserve">"Z kilmatem i pasją" </t>
  </si>
  <si>
    <t>promocja producentów żywności wysokiej jakości zrzeszonych w Regionalnej Sieci Kulinarnego Dziedzictwa Kujawy i Pomorze</t>
  </si>
  <si>
    <t>cykl felietonów</t>
  </si>
  <si>
    <t>producenci żywności tradycyjnej i regionalnej zrzeszeni w Regionalnej Sieci Kulinarnego Dziedzictwa</t>
  </si>
  <si>
    <t>Wojewódzkie Święto Ziół</t>
  </si>
  <si>
    <t>konkurs, materiał promocyjno - informacyjny</t>
  </si>
  <si>
    <t xml:space="preserve">liczba laureatów konkursu, ilość materiał promocyjno - informacyjny </t>
  </si>
  <si>
    <t>46/1000</t>
  </si>
  <si>
    <t>"Kobieta Gospodarna Wyjatkowa" - publikacja</t>
  </si>
  <si>
    <t>Opracowanie, druk</t>
  </si>
  <si>
    <t>Potencjalni beneficjenci, mieszkancy obszarów iwejskich, KGW</t>
  </si>
  <si>
    <r>
      <t>II</t>
    </r>
    <r>
      <rPr>
        <b/>
        <sz val="11"/>
        <rFont val="Calibri"/>
        <family val="2"/>
        <charset val="238"/>
        <scheme val="minor"/>
      </rPr>
      <t>-IV</t>
    </r>
  </si>
  <si>
    <t>Promocja produktów regionalnych w mediach</t>
  </si>
  <si>
    <t>Promowanie lubuskich produktów regionalnych, tradycyjnych, promocja kultury winiarskiej, promocja Lubuskich producentów.</t>
  </si>
  <si>
    <t>akcje promocyjne/artykyły prasowe/filmy promocyjne</t>
  </si>
  <si>
    <t>ilość artykułów/ilość filmów promocyjnych</t>
  </si>
  <si>
    <t>2/4/16</t>
  </si>
  <si>
    <t>n.d.</t>
  </si>
  <si>
    <t>Urząd Marszałkowski Województwa Lubuskiego</t>
  </si>
  <si>
    <t>Jarmark Bożonarodzeniowy</t>
  </si>
  <si>
    <t>Promocja współpracy w sektorze rolnym</t>
  </si>
  <si>
    <t>Stoisko wystawiennicze, punkt informacyjny na imprezie plenerowej,</t>
  </si>
  <si>
    <t>Wyjazd studyjny dot. Sieci Dziedzictwa Kulinarnego</t>
  </si>
  <si>
    <t xml:space="preserve">Wymina dobrych prakty we wdrażaniu założeń Europejskiej Sieci Dziedzictwa Kulinarnego </t>
  </si>
  <si>
    <t>ilość wyjazdów</t>
  </si>
  <si>
    <t>przedstawiciele samorządów, przedstawiciele LGD z terenu Województwa, przedstawiciele rolników oraz wytwórców lubuskich</t>
  </si>
  <si>
    <t xml:space="preserve">konkurs z nagrodami </t>
  </si>
  <si>
    <t>0</t>
  </si>
  <si>
    <t>audycje na kanale YouTube, profil w mediach społecznościowych, płatne elementy promocji w mediach społecznościowych, audycje radiowe</t>
  </si>
  <si>
    <t>minimum 2 maksimum 5</t>
  </si>
  <si>
    <t>minimum 5 maksimum 10</t>
  </si>
  <si>
    <t xml:space="preserve">minimum            25 000 maksimum 500 000 </t>
  </si>
  <si>
    <t>Opolskie ze smakiem</t>
  </si>
  <si>
    <r>
      <t>CEL:</t>
    </r>
    <r>
      <rPr>
        <sz val="10"/>
        <rFont val="Calibri"/>
        <family val="2"/>
        <charset val="238"/>
        <scheme val="minor"/>
      </rPr>
      <t xml:space="preserve"> promocja obszarów wiejskich województwa opolskiego poprzez m.in. prezentację potencjału opolskiej marki konnej oraz dziedzictwa kulinarnego Opolszczyzny, oferty usługowej opolskich gospodarstw agroturystycznych, przedsiębiorców w zakresie turystyki, sportu i rekreacji, a także innych form pozwalających na rozwój gospodarczy terenów wiejskich. Operacja przyczyni się do promowania lokalnych produktów żywieniowych, zdrowego stylu życia i aktywnego wypoczynku oraz pogłębienia wiedzy potencjalnych turystów o możliwościach uprawiania turystyki konnej na Śląsku Opolskim.</t>
    </r>
    <r>
      <rPr>
        <b/>
        <sz val="10"/>
        <rFont val="Calibri"/>
        <family val="2"/>
        <charset val="238"/>
        <scheme val="minor"/>
      </rPr>
      <t xml:space="preserve"> PRZEDMIOT:</t>
    </r>
    <r>
      <rPr>
        <sz val="10"/>
        <rFont val="Calibri"/>
        <family val="2"/>
        <charset val="238"/>
        <scheme val="minor"/>
      </rPr>
      <t xml:space="preserve"> realizacja filmowych spotów informacyjnych związanych z promocją  dziedzictwa kulinarnego, turystyki konnej, popularyzacją agroturystyki, turystyki wiejskiej, czynnego wypoczynku na obszarach wiejskich, co wpłynie na zmianę postrzegania opolskiej wsi, jej dorobku i wpływu na wiele gałęzi gospodarki.</t>
    </r>
    <r>
      <rPr>
        <b/>
        <sz val="10"/>
        <rFont val="Calibri"/>
        <family val="2"/>
        <charset val="238"/>
        <scheme val="minor"/>
      </rPr>
      <t xml:space="preserve"> TEMAT:</t>
    </r>
    <r>
      <rPr>
        <sz val="10"/>
        <rFont val="Calibri"/>
        <family val="2"/>
        <charset val="238"/>
        <scheme val="minor"/>
      </rPr>
      <t xml:space="preserve"> promocja jakości życia na wsi lub promocja wsi jako miejsca do życia i rozwoju zawodowego. </t>
    </r>
  </si>
  <si>
    <t>Publikacja gromadząca przykłady operacji realizowanych w ramach Programu Rozwoju Obszarów Wiejskich 2014-2020 w województwie podkarpackim</t>
  </si>
  <si>
    <t>Publikacja</t>
  </si>
  <si>
    <t>liczba publikacji</t>
  </si>
  <si>
    <t>Ogół społeczeństwa</t>
  </si>
  <si>
    <t>Urząd Marszałkowski Województwa Podkarpackiego</t>
  </si>
  <si>
    <t>program telewizyjny</t>
  </si>
  <si>
    <t>liczba programów</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</si>
  <si>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</si>
  <si>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</si>
  <si>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liczba szkoleń</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</si>
  <si>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</si>
  <si>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</si>
  <si>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liczba wystaw</t>
  </si>
  <si>
    <t>Ogół społeczeństwa, wytwórcy oraz podmioty zainteresowane produktem ekologicznym i tradycyjnym.</t>
  </si>
  <si>
    <t>Stoiska wystawiennicze w formie online.</t>
  </si>
  <si>
    <t>Zaprojektowanie i wykonanie strony internetowej wraz z zintegrowanym systemem rejestracji: ekogala.eu</t>
  </si>
  <si>
    <t xml:space="preserve">Forma realizacji operacji: strona internetowa </t>
  </si>
  <si>
    <t>liczba stron</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</si>
  <si>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</si>
  <si>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 xml:space="preserve">III/IV </t>
  </si>
  <si>
    <t>Forma realizowanej operacji: udział w wystawie</t>
  </si>
  <si>
    <t>Dożynki Prezydenckie</t>
  </si>
  <si>
    <t>Konkurs  "Najlepsza Pasieka Podkarpacia 2020"</t>
  </si>
  <si>
    <t>Konkursy dla dzieci przedszkolnych, uczniów, przedszkoli i szkół z województwa podkarpackiego z zakresu rozwoju obszarów wiejskich, w tym promocji dziedzictwa kulturowego i kulinarnego oraz ekologii.</t>
  </si>
  <si>
    <t>Forma realizacji operacji: konkursy</t>
  </si>
  <si>
    <t>Liczba konkursów</t>
  </si>
  <si>
    <t xml:space="preserve">Dzieci przedszkolne i Uczniowie szkół podstawowych i średnich z rodzicami, przedszkola, szkoły podstawowe i średnie </t>
  </si>
  <si>
    <t xml:space="preserve">Konkurs „Piękna Wieś Podkarpacka 2020” </t>
  </si>
  <si>
    <t xml:space="preserve">Konkurs ma na celu: pokazanie szerszemu kręgowi odbiorców piękna wiejskiego krajobrazu,  promowanie idei wspólnego działania społeczności wiejskiej nastawionego na  uzyskanie wspólnej korzyści w postaci przyjaznej dla mieszkańców, zadbanej, pięknej wsi stanowiącej wizytówkę nie tylko społeczności lokalnej ale również regionu.
Celem konkursu jest również wspieranie rozwoju wsi poprzez pobudzanie aktywności gospodarczej, kulturalnej i społecznej, oraz promować i nagradzać sołectwa z terenu województwa podkarpackiego, których mieszkańcy dbają o kształtowanie ładu przestrzennego oraz pielęgnują środowisko naturalne, wyróżniają się poprzez podejmowanie działań na rzecz podnoszenia estetyki wsi, chronią lokalne dobra kultury i krajobraz oraz aktywizują społeczność sołectwa do wspólnych działań. 
</t>
  </si>
  <si>
    <t>Forma realizacji operacji: konkurs</t>
  </si>
  <si>
    <t>Tematyka konkursów dotyczy obszarów wiejskich, dziedzictwa kulturowego i kulinarnego oraz ekologii.
Celem Konkursów jest:
Propagowanie folkloru, ludowych zwyczajów, ukazanie bogactwa podkarpackiej muzyki ludowej, promocja lokalnych tradycji.
Podniesienie atrakcyjności treści programowych o tematy związane z: tradycją ludową i folklorem, postawami proekologicznym, dbaniem o środowisko, aktywnością prozdrowotną.
Propagowanie zdrowego stylu życia i aktywnego wypoczynku.
Propagowanie aktywnej formy wypoczynku na świeżym powietrzu i promocja lokalnych atrakcji przyrodniczych.
Propagowanie proekologicznego zachowania, dbania o środowisko naturalne.
Promowanie ponadprogramowej aktywności uczniów i stworzenie im szansy prezentacji swojej twórczości na szerszym forum.</t>
  </si>
  <si>
    <t>Cykl warsztatów praktycznych dla uczniów i kadr szkół rolniczych oraz rolników z województwa podlaskiego w zakresie doboru odmian</t>
  </si>
  <si>
    <t>Warsztaty/ Audycje telewizyjne i radiowe wraz z emisją</t>
  </si>
  <si>
    <t>Liczba warsztatów/ uczestnicy warsztatów/Audycje telewizyjne i radiowe</t>
  </si>
  <si>
    <t>2/147/min. 5</t>
  </si>
  <si>
    <t>Uczniowie i nauczyciele szkół rolniczych oraz rolnicy z województwa podlaskiego</t>
  </si>
  <si>
    <t>Urząd Marszałkowski Województwa Podlaskiego</t>
  </si>
  <si>
    <t xml:space="preserve">Białystok,
ul. Kard. S. Wyszyńskiego 1,
15-888 Białystok
</t>
  </si>
  <si>
    <t>Popularyzacja przetwórstwa jako dodatkowego źródła dochodu w gospodarstwach rolnych</t>
  </si>
  <si>
    <t>Warsztaty</t>
  </si>
  <si>
    <t>Liczba warsztatów/ uczestnicy warsztatów</t>
  </si>
  <si>
    <t>Osoby rozważające podjęcie działalności gospodarczej w zakresie turystyki wiejskiej lub małego przetwórstwa zamieszkujące obszary wiejskie województwa podlaskiego, koła gospodyń wiejskich</t>
  </si>
  <si>
    <t>2 /59</t>
  </si>
  <si>
    <t>Olimpiada Aktywności Wiejskiej</t>
  </si>
  <si>
    <t>Konkurs</t>
  </si>
  <si>
    <t>Liczba konkursów/ uczestnicy konkursów</t>
  </si>
  <si>
    <t>1/min. 25</t>
  </si>
  <si>
    <t>Lokalni liderzy wiejscy, sołtysi, reprezentanci organizacji pozarządowych, przedstawiciele samorządu gminnego oraz środowiska zainteresowane rozwojem obszarów wiejskich województwa podlaskiego</t>
  </si>
  <si>
    <t>„Sery Korycińskie – jak je ugryźć ?”</t>
  </si>
  <si>
    <t xml:space="preserve">Liczba tytułów publikacji/ Nakład </t>
  </si>
  <si>
    <t>1/2500</t>
  </si>
  <si>
    <t>Prezentacja osiągnięć i promocja podlaskiego rolnictwa</t>
  </si>
  <si>
    <t>Targi/ wystawy</t>
  </si>
  <si>
    <t>Liczba targów/wystaw</t>
  </si>
  <si>
    <t>Odwiedzający targi, potencjalni konsumenci  produktów rolno- spożywczych, producenci żywności wysokiej jakości - wystawcy podczas targów</t>
  </si>
  <si>
    <t>II - IV</t>
  </si>
  <si>
    <t>Elastyczność prawa żywnościowego w zakresie produkcji lokalnej - spotkanie poświęcone wymianie wiedzy tematycznej związanej z przepisami higienicznymi mającymi wpływ na rozwój obszarów wiejskich ze szczególnym uwzględnieniem rolniczego handlu detalicznego oraz inkubatorów kuchennych</t>
  </si>
  <si>
    <t>Konferencja</t>
  </si>
  <si>
    <t>Liczba konferencji/ liczba uczestników</t>
  </si>
  <si>
    <t>Przedstawiciele inspekcji nadzoru w zakresie bezpieczeństwa żywności.</t>
  </si>
  <si>
    <t>Gromadzenie przykładów operacji realizowanych  w ramach Programu Rozwoju Obszarów Wiejskich 2014-2020 w województwie podlaskim</t>
  </si>
  <si>
    <t>Audycje telewizyjne wraz z emisją</t>
  </si>
  <si>
    <t xml:space="preserve">Audycje telewizyjne – forma elektroniczna dostępna w internecie/ i/ lub telewizji </t>
  </si>
  <si>
    <t>min .4</t>
  </si>
  <si>
    <t xml:space="preserve">Mieszkańcy terenów wiejskich, rolnicy, doradcy rolniczy, przedstawiciele samorządu lokalnego oraz podmiotów wspierających rozwój obszarów wiejskich.  </t>
  </si>
  <si>
    <t xml:space="preserve">Produkt lokalny - dobre praktyki </t>
  </si>
  <si>
    <t>Cykl artykułów prasowych i audycji</t>
  </si>
  <si>
    <t>Rolnicy, obecni i potencjalni producenci</t>
  </si>
  <si>
    <t>Rolnicy, obecni i potencjalni producenci, mieszkańcy obszarów wiejskich</t>
  </si>
  <si>
    <t>Wojewódzka Olimpiada Wiedzy o Pszczelarstwie</t>
  </si>
  <si>
    <t>Uczniowie szkół z województwa podlaskiego</t>
  </si>
  <si>
    <t>Wojewódzka olimpiada wiedzy z zakresu uprawy roślin bobowatych grubonasiennych 
i soi</t>
  </si>
  <si>
    <t>1/min. 10</t>
  </si>
  <si>
    <t>Uczniowie szkół o profilu rolniczym  z województwa podlaskiego</t>
  </si>
  <si>
    <t>Promocja walorów gęsiny</t>
  </si>
  <si>
    <t>Liczba audycji</t>
  </si>
  <si>
    <t>"Higiena wytwarzania produktów pszczelich" - druk poradnika zawierającego wiedzę tematyczną sprzyjającą rozwijaniu pasiek lokalnych mających wpływ na rozwój obszarów wiejskich</t>
  </si>
  <si>
    <t>1/2000</t>
  </si>
  <si>
    <t>Pszczelarze, inspekcja weterynaryjna</t>
  </si>
  <si>
    <t>Artykuły/wkładki w prasie i w internecie/ Audycje telewizyjne/ i / lub radiowe</t>
  </si>
  <si>
    <t>min. 10/ min. 5</t>
  </si>
  <si>
    <r>
      <t xml:space="preserve">Cel operacji: </t>
    </r>
    <r>
      <rPr>
        <sz val="11"/>
        <rFont val="Calibri"/>
        <family val="2"/>
        <charset val="238"/>
        <scheme val="minor"/>
      </rPr>
      <t xml:space="preserve">Propagowanie szeroko pojętej wiedzy rolniczej, zarówno teoretycznej jak i praktycznej.  Rozwijanie zainteresowań uczniów rolnictwem, upowszechnianie wzorców racjonalnego gospodarowania gruntami rolnymi. Nawiązanie współpracy pomiędzy szkołami. </t>
    </r>
    <r>
      <rPr>
        <b/>
        <sz val="11"/>
        <rFont val="Calibri"/>
        <family val="2"/>
        <charset val="238"/>
        <scheme val="minor"/>
      </rPr>
      <t xml:space="preserve">Przedmiot operacji: </t>
    </r>
    <r>
      <rPr>
        <sz val="11"/>
        <rFont val="Calibri"/>
        <family val="2"/>
        <charset val="238"/>
        <scheme val="minor"/>
      </rPr>
      <t xml:space="preserve">Propagowanie wśród młodych rolników/przyszłych producentów racjonalnego gospodarowania gruntami rolnymi, uświadomienie im czym jest rekomendacja odmian.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</si>
  <si>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r>
      <t>Cel operacji:</t>
    </r>
    <r>
      <rPr>
        <sz val="11"/>
        <rFont val="Calibri"/>
        <family val="2"/>
        <charset val="238"/>
        <scheme val="minor"/>
      </rPr>
      <t xml:space="preserve"> Celem operacji jest ułatwienie wymiany wiedzy w zakresie wytwarzania produktów z dostępnych w gospodarstwie rolnym surowców oraz popularyzacja przetwórstwa, jako dodatkowego źródła dochodu. </t>
    </r>
    <r>
      <rPr>
        <b/>
        <sz val="11"/>
        <rFont val="Calibri"/>
        <family val="2"/>
        <charset val="238"/>
        <scheme val="minor"/>
      </rPr>
      <t xml:space="preserve">Przedmiot operacji: </t>
    </r>
    <r>
      <rPr>
        <sz val="11"/>
        <rFont val="Calibri"/>
        <family val="2"/>
        <charset val="238"/>
        <scheme val="minor"/>
      </rPr>
      <t xml:space="preserve"> Zapoznanie uczestników warsztatów z metodami wytwarzania produktów spożywczych i przemysłowych w warunkach domowych oraz zachęcenie osób zamieszkujących obszary wiejskie do rozpoczęcia  działalność, w zakresie działalności związanej z turystyką wiejską lub małym przetwórstwem.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</si>
  <si>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r>
      <t>Cel operacji:</t>
    </r>
    <r>
      <rPr>
        <sz val="11"/>
        <rFont val="Calibri"/>
        <family val="2"/>
        <charset val="238"/>
        <scheme val="minor"/>
      </rPr>
      <t xml:space="preserve"> Aktywizacja oraz wzmocnienie potencjału społecznego mieszkańców obszarów wiejskich. </t>
    </r>
    <r>
      <rPr>
        <b/>
        <sz val="11"/>
        <rFont val="Calibri"/>
        <family val="2"/>
        <charset val="238"/>
        <scheme val="minor"/>
      </rPr>
      <t>Przedmiot operacji:</t>
    </r>
    <r>
      <rPr>
        <sz val="11"/>
        <rFont val="Calibri"/>
        <family val="2"/>
        <charset val="238"/>
        <scheme val="minor"/>
      </rPr>
      <t xml:space="preserve"> Ukazanie najlepszych praktyk związanych z rozwojem obszarów wiejskich. </t>
    </r>
    <r>
      <rPr>
        <b/>
        <sz val="11"/>
        <rFont val="Calibri"/>
        <family val="2"/>
        <charset val="238"/>
        <scheme val="minor"/>
      </rPr>
      <t>Temat operacji:</t>
    </r>
    <r>
      <rPr>
        <sz val="11"/>
        <rFont val="Calibri"/>
        <family val="2"/>
        <charset val="238"/>
        <scheme val="minor"/>
      </rPr>
      <t xml:space="preserve"> Wspieranie rozwoju przedsiębiorczości na obszarach wiejskich przez podnoszenie poziomu wiedzy i umiejętności w obszarach innych niż wskazane w pkt. 4.6.   </t>
    </r>
  </si>
  <si>
    <r>
      <t xml:space="preserve">Cel operacji: </t>
    </r>
    <r>
      <rPr>
        <sz val="11"/>
        <rFont val="Calibri"/>
        <family val="2"/>
        <charset val="238"/>
        <scheme val="minor"/>
      </rPr>
      <t>Zwiększenie wiedzy na temat praktycznego wykorzystania sera korycińskiego</t>
    </r>
    <r>
      <rPr>
        <b/>
        <sz val="11"/>
        <rFont val="Calibri"/>
        <family val="2"/>
        <charset val="238"/>
        <scheme val="minor"/>
      </rPr>
      <t>. Przedmiot operacji:</t>
    </r>
    <r>
      <rPr>
        <sz val="11"/>
        <rFont val="Calibri"/>
        <family val="2"/>
        <charset val="238"/>
        <scheme val="minor"/>
      </rPr>
      <t xml:space="preserve">  Przedmiotem operacji jest druk książki pn. „Sery Korycińskie – jak je ugryźć ?”, z przepisami na potrawy z serem korycińskim. W publikacji zostało zebranych ponad sto przepisów na potrawy z serem korycińskim.</t>
    </r>
    <r>
      <rPr>
        <b/>
        <sz val="11"/>
        <rFont val="Calibri"/>
        <family val="2"/>
        <charset val="238"/>
        <scheme val="minor"/>
      </rPr>
      <t xml:space="preserve"> Temat operacji:</t>
    </r>
    <r>
      <rPr>
        <sz val="11"/>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t>
    </r>
    <r>
      <rPr>
        <b/>
        <sz val="11"/>
        <rFont val="Calibri"/>
        <family val="2"/>
        <charset val="238"/>
        <scheme val="minor"/>
      </rPr>
      <t xml:space="preserve"> </t>
    </r>
  </si>
  <si>
    <r>
      <t xml:space="preserve">Cel operacji: </t>
    </r>
    <r>
      <rPr>
        <sz val="11"/>
        <rFont val="Calibri"/>
        <family val="2"/>
        <charset val="238"/>
        <scheme val="minor"/>
      </rPr>
      <t xml:space="preserve">Prezentacja i promocja ekologicznych, tradycyjnych i regionalnych produktów żywnościowych wysokiej jakości z województwa podlaskiego oraz promocja dziedzictwa kulturowego i ginących zawodów związanych z woj. podlaskim. </t>
    </r>
    <r>
      <rPr>
        <b/>
        <sz val="11"/>
        <rFont val="Calibri"/>
        <family val="2"/>
        <charset val="238"/>
        <scheme val="minor"/>
      </rPr>
      <t xml:space="preserve">Przedmiot operacji: </t>
    </r>
    <r>
      <rPr>
        <sz val="11"/>
        <rFont val="Calibri"/>
        <family val="2"/>
        <charset val="238"/>
        <scheme val="minor"/>
      </rPr>
      <t xml:space="preserve">Zaprezentowanie dorobku podlaskiego rolnictwa szczególnie w obszarze dziedzictwa kulturowego i kulinarnego.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r>
      <rPr>
        <sz val="11"/>
        <rFont val="Calibri"/>
        <family val="2"/>
        <charset val="238"/>
        <scheme val="minor"/>
      </rPr>
      <t xml:space="preserve">    </t>
    </r>
  </si>
  <si>
    <r>
      <t>Cel operacji:</t>
    </r>
    <r>
      <rPr>
        <sz val="11"/>
        <rFont val="Calibri"/>
        <family val="2"/>
        <charset val="238"/>
        <scheme val="minor"/>
      </rPr>
      <t xml:space="preserve"> Propagowanie elastycznego podejścia do respektowania przepisów higienicznych. </t>
    </r>
    <r>
      <rPr>
        <b/>
        <sz val="11"/>
        <rFont val="Calibri"/>
        <family val="2"/>
        <charset val="238"/>
        <scheme val="minor"/>
      </rPr>
      <t>Przedmiot operacji:</t>
    </r>
    <r>
      <rPr>
        <sz val="11"/>
        <rFont val="Calibri"/>
        <family val="2"/>
        <charset val="238"/>
        <scheme val="minor"/>
      </rPr>
      <t xml:space="preserve"> Zorganizowanie konferencji związanej z propagowaniem podejścia do producenta, które zapewnia odpowiedni poziom higieny, a jednocześnie jest możliwy do respektowania przez małych producentów. </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</si>
  <si>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r>
      <t>Cel operacji:</t>
    </r>
    <r>
      <rPr>
        <sz val="11"/>
        <rFont val="Calibri"/>
        <family val="2"/>
        <charset val="238"/>
        <scheme val="minor"/>
      </rPr>
      <t xml:space="preserve"> Celem operacji jest wzrost świadomości społeczeństwa w zakresie polityki rozwoju obszarów wiejskich i możliwości uzyskania dofinansowania przedsięwzięć mających wpływ na rozwój tych obszarów poprzez zaprezentowanie przykładów wykorzystania funduszy UE w woj. podlaskim. </t>
    </r>
    <r>
      <rPr>
        <b/>
        <sz val="11"/>
        <rFont val="Calibri"/>
        <family val="2"/>
        <charset val="238"/>
        <scheme val="minor"/>
      </rPr>
      <t xml:space="preserve">Przedmiot operacji: </t>
    </r>
    <r>
      <rPr>
        <sz val="11"/>
        <rFont val="Calibri"/>
        <family val="2"/>
        <charset val="238"/>
        <scheme val="minor"/>
      </rPr>
      <t xml:space="preserve">Identyfikacja, zgromadzenie i upowszechnienie przykładów operacji zrealizowanych ze środków PROW 2014-2020, dzięki którym potencjalni beneficjenci programu będą mogli zapoznać się z zastosowanymi rozwiązaniami. </t>
    </r>
    <r>
      <rPr>
        <b/>
        <sz val="11"/>
        <rFont val="Calibri"/>
        <family val="2"/>
        <charset val="238"/>
        <scheme val="minor"/>
      </rPr>
      <t xml:space="preserve">Temat operacji: </t>
    </r>
    <r>
      <rPr>
        <sz val="11"/>
        <rFont val="Calibri"/>
        <family val="2"/>
        <charset val="238"/>
        <scheme val="minor"/>
      </rPr>
      <t>Upowszechnianie wiedzy dotyczącej zarządzania projektami z zakresu rozwoju obszarów wiejskich,</t>
    </r>
    <r>
      <rPr>
        <b/>
        <sz val="11"/>
        <rFont val="Calibri"/>
        <family val="2"/>
        <charset val="238"/>
        <scheme val="minor"/>
      </rPr>
      <t xml:space="preserve">  </t>
    </r>
    <r>
      <rPr>
        <sz val="11"/>
        <rFont val="Calibri"/>
        <family val="2"/>
        <charset val="238"/>
        <scheme val="minor"/>
      </rPr>
      <t>Upowszechnianie wiedzy w zakresie planowania rozwoju lokalnego z uwzględnieniem potencjału ekonomicznego, społecznego i środowiskowego danego obszaru.</t>
    </r>
  </si>
  <si>
    <r>
      <t>Cel operacji:</t>
    </r>
    <r>
      <rPr>
        <sz val="11"/>
        <rFont val="Calibri"/>
        <family val="2"/>
        <charset val="238"/>
        <scheme val="minor"/>
      </rPr>
      <t xml:space="preserve">  Celem operacji jest zwiększenie wiedzy producentów o możliwościach promocji i rozwoju lokalnych łańcuchów dystrybucji żywności. </t>
    </r>
    <r>
      <rPr>
        <b/>
        <sz val="11"/>
        <rFont val="Calibri"/>
        <family val="2"/>
        <charset val="238"/>
        <scheme val="minor"/>
      </rPr>
      <t xml:space="preserve">Przedmiot operacji: </t>
    </r>
    <r>
      <rPr>
        <sz val="11"/>
        <rFont val="Calibri"/>
        <family val="2"/>
        <charset val="238"/>
        <scheme val="minor"/>
      </rPr>
      <t xml:space="preserve">Identyfikacja, zgromadzenie i upowszechnienie w województwie podlaskim dobrych praktyk sprzyjających propagowaniu przetwórstwa w krótkim łańcuchu dystrybucji. </t>
    </r>
    <r>
      <rPr>
        <b/>
        <sz val="11"/>
        <rFont val="Calibri"/>
        <family val="2"/>
        <charset val="238"/>
        <scheme val="minor"/>
      </rPr>
      <t xml:space="preserve">Temat operacji: </t>
    </r>
    <r>
      <rPr>
        <sz val="11"/>
        <rFont val="Calibri"/>
        <family val="2"/>
        <charset val="238"/>
        <scheme val="minor"/>
      </rPr>
      <t>Wspieranie inicjowania inicjatyw na obszarach wiejskich związanych z polityką jakości żywności.</t>
    </r>
  </si>
  <si>
    <r>
      <t>Cel operacji:</t>
    </r>
    <r>
      <rPr>
        <sz val="11"/>
        <rFont val="Calibri"/>
        <family val="2"/>
        <charset val="238"/>
        <scheme val="minor"/>
      </rPr>
      <t xml:space="preserve"> Upowszechnianie wiedzy w zakresie pszczelarstwa.</t>
    </r>
    <r>
      <rPr>
        <b/>
        <sz val="11"/>
        <rFont val="Calibri"/>
        <family val="2"/>
        <charset val="238"/>
        <scheme val="minor"/>
      </rPr>
      <t xml:space="preserve"> Przedmiot operacji:</t>
    </r>
    <r>
      <rPr>
        <sz val="11"/>
        <rFont val="Calibri"/>
        <family val="2"/>
        <charset val="238"/>
        <scheme val="minor"/>
      </rPr>
      <t xml:space="preserve"> Zachęcenie młodzieży do czynnego angażowania się w rozwój pszczelarstwa.</t>
    </r>
    <r>
      <rPr>
        <b/>
        <sz val="11"/>
        <rFont val="Calibri"/>
        <family val="2"/>
        <charset val="238"/>
        <scheme val="minor"/>
      </rPr>
      <t xml:space="preserve"> Temat operacji: </t>
    </r>
    <r>
      <rPr>
        <sz val="11"/>
        <rFont val="Calibri"/>
        <family val="2"/>
        <charset val="238"/>
        <scheme val="minor"/>
      </rPr>
      <t xml:space="preserve">Wspieranie rozwoju przedsiębiorczości na obszarach wiejskich przez podnoszenie poziomu wiedzy i umiejętności w obszarach innych niż wskazane w pkt. 4.6.   </t>
    </r>
  </si>
  <si>
    <r>
      <t xml:space="preserve">Cel operacji: </t>
    </r>
    <r>
      <rPr>
        <sz val="11"/>
        <rFont val="Calibri"/>
        <family val="2"/>
        <charset val="238"/>
        <scheme val="minor"/>
      </rPr>
      <t xml:space="preserve">Propagowanie szeroko pojętej wiedzy rolniczej, zarówno teoretycznej jak i praktycznej z zakresu uprawy roślin bobowatych grubonasiennych i soi.  Rozwijanie zainteresowań uczniów rolnictwem, upowszechnianie wzorców racjonalnego gospodarowania gruntami rolnymi.  </t>
    </r>
    <r>
      <rPr>
        <b/>
        <sz val="11"/>
        <rFont val="Calibri"/>
        <family val="2"/>
        <charset val="238"/>
        <scheme val="minor"/>
      </rPr>
      <t xml:space="preserve">Przedmiot operacji: </t>
    </r>
    <r>
      <rPr>
        <sz val="11"/>
        <rFont val="Calibri"/>
        <family val="2"/>
        <charset val="238"/>
        <scheme val="minor"/>
      </rPr>
      <t xml:space="preserve">Propagowanie wśród młodych rolników/przyszłych producentów racjonalnego gospodarowania gruntami rolnymi, uświadomienie im czym jest rekomendacja odmian.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</si>
  <si>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r>
      <t xml:space="preserve">Cel operacji: </t>
    </r>
    <r>
      <rPr>
        <sz val="11"/>
        <rFont val="Calibri"/>
        <family val="2"/>
        <charset val="238"/>
        <scheme val="minor"/>
      </rPr>
      <t xml:space="preserve">Celem przedsięwzięcia jest upowszechnianie walorów zdrowotnych i smakowych gęsiny w ofercie żywieniowej gospodarstw agroturystycznych, mieszkańców, jak również poszerzenie ofert restauratorów oraz propagowanie gęsi jako produktu regionalnego, w tym zachęcenie mieszkańców regionu do zmiany nawyków żywieniowych. </t>
    </r>
    <r>
      <rPr>
        <b/>
        <sz val="11"/>
        <rFont val="Calibri"/>
        <family val="2"/>
        <charset val="238"/>
        <scheme val="minor"/>
      </rPr>
      <t>Przedmiot operacji:</t>
    </r>
    <r>
      <rPr>
        <sz val="11"/>
        <rFont val="Calibri"/>
        <family val="2"/>
        <charset val="238"/>
        <scheme val="minor"/>
      </rPr>
      <t xml:space="preserve"> Identyfikacja, zgromadzenie i upowszechnienie w województwie podlaskim dobrych praktyk sprzyjających propagowaniu przetwórstwa. </t>
    </r>
    <r>
      <rPr>
        <b/>
        <sz val="11"/>
        <rFont val="Calibri"/>
        <family val="2"/>
        <charset val="238"/>
        <scheme val="minor"/>
      </rPr>
      <t xml:space="preserve">Temat operacji: </t>
    </r>
    <r>
      <rPr>
        <sz val="11"/>
        <rFont val="Calibri"/>
        <family val="2"/>
        <charset val="238"/>
        <scheme val="minor"/>
      </rPr>
      <t>Wspieranie inicjowania inicjatyw na obszarach wiejskich związanych z polityką jakości żywności.</t>
    </r>
  </si>
  <si>
    <r>
      <rPr>
        <b/>
        <sz val="11"/>
        <rFont val="Calibri"/>
        <family val="2"/>
        <charset val="238"/>
        <scheme val="minor"/>
      </rPr>
      <t>Cel operacji:</t>
    </r>
    <r>
      <rPr>
        <sz val="11"/>
        <rFont val="Calibri"/>
        <family val="2"/>
        <charset val="238"/>
        <scheme val="minor"/>
      </rPr>
      <t xml:space="preserve"> Propagowanie elastycznego podejścia do respektowania przepisów higienicznych. </t>
    </r>
    <r>
      <rPr>
        <b/>
        <sz val="11"/>
        <rFont val="Calibri"/>
        <family val="2"/>
        <charset val="238"/>
        <scheme val="minor"/>
      </rPr>
      <t>Przedmiot operacji:</t>
    </r>
    <r>
      <rPr>
        <sz val="11"/>
        <rFont val="Calibri"/>
        <family val="2"/>
        <charset val="238"/>
        <scheme val="minor"/>
      </rPr>
      <t xml:space="preserve"> Zorganizowanie konferencji związanej z propagowaniem podejścia do producenta, które zapewnia odpowiedni poziom higieny, a jednocześnie jest możliwy do respektowania przez małych producentów. </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</si>
  <si>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t>Dobre praktyki na obszarach wiejskich województwa pomorskiego</t>
  </si>
  <si>
    <t>sztuk/1</t>
  </si>
  <si>
    <t>Urząd Marszałkowski Województwa Pomorskiego</t>
  </si>
  <si>
    <t>ul. Okopowa 21/27, 80-810 Gdańsk</t>
  </si>
  <si>
    <t>mieszkańcy województwa pomorskiego</t>
  </si>
  <si>
    <t>osoba/50</t>
  </si>
  <si>
    <t xml:space="preserve">Celem operacji jest przedstawienie społeczeństwu, że fundusze europejskie są ogólnodostępne i przyczyniają się w wymierny oraz konkretny sposób do rozwoju obszarów wiejskich województwa pomorskiego. Projekt obejmować będzie zadania związane z promocją i rozpowszechnianiem dobrych przykładów/rozwiązań zrealizowanych i sfinansowanych ze środków PROW.  Operacja zostanie zrealizowana poprzez organizację konkursu. Konkurs fotograficzny ma na celu zainteresowanie mieszkańców województwa pomorskiego tematyką funduszy europejskich oraz zapewnienie niekonwencjonalnego sposobu promowania i informowania o wpływie Unii Europejskiej na rozwój społeczny, kulturalny i gospodarczy obszarów wiejskich województwa pomorskiego oraz pokazania korzyści z wykorzystania funduszy unijnych na rzecz polepszenia jakości życia na obszarach wiejskich i tym samym promocji pomorskiej wsi jako miejsca do życia, odpoczynku i rozwoju zawodowego. </t>
  </si>
  <si>
    <t>Wymiana wiedzy oraz rezultatów działań pomiędzy podmiotami uczestniczącymi w rozwoju obszarów wiejskich</t>
  </si>
  <si>
    <t>konferencja</t>
  </si>
  <si>
    <t xml:space="preserve">W ramach przedmiotowej operacji zaplanowano zadania mające służyć wymianie wiedzy pomiędzy podmiotami uczestniczącymi w rozwoju obszarów wiejskich  i promowaniu integracji oraz współpracy między nimi. Planuje się, iż w ramach operacji zorganizowana zostanie konferencja, której celem będzie przybliżenie tematyki związanej z rozwojem i aktywizacją samorządów lokalnych i gospodarczych. Ponadto operacja obejmie również organizację konkursu  "Piękna Wieś Pomorska". Konkurs ma na celu ukazanie zarówno piękna wiejskiego krajobrazu, jak i wspólne działanie społeczności wiejskiej. Ponadto identyfikację i promocję najlepszych wzorców działania zorganizowanych lokalnych społeczności, jak i indywidualnych mieszkańców obszarów wiejskich prowadzących działalność rolniczą, w tym również agroturystyczną, w celu uzyskania wspólnej korzyści, jaką jest przyjazna dla mieszkańca, zadbana wieś i zagroda, stanowiąca wizytówkę regionu. Rolą konkursu jest wyłanianie i promowanie najlepszych wzorców działania, których autorami są poszczególne sołectwa i właściciele czynnych gospodarstw rolnych z województwa pomorskiego. </t>
  </si>
  <si>
    <t>sztuka/1</t>
  </si>
  <si>
    <t>jst, mieszkańcy obszarów wiejskich, właściciele gospodarstw wiejskich</t>
  </si>
  <si>
    <t>osoba/podmioty/50</t>
  </si>
  <si>
    <t>2,3</t>
  </si>
  <si>
    <t>Promocja regionu</t>
  </si>
  <si>
    <t>targi</t>
  </si>
  <si>
    <t>sztuka/40</t>
  </si>
  <si>
    <t>liczba odwiedzających</t>
  </si>
  <si>
    <t>osoba/100000</t>
  </si>
  <si>
    <t>liczba dni targowych</t>
  </si>
  <si>
    <t>dzień/25</t>
  </si>
  <si>
    <t>impreza plenerowa</t>
  </si>
  <si>
    <t>liczba imprez plenerowych</t>
  </si>
  <si>
    <t xml:space="preserve">Celem operacji jest promocja regionu, jego walorów i osiągnięć pomorskiego rolnictwa, a także lokalnych i tradycyjnych produktów żywnościowych. Operacja zostanie zrealizowana poprzez organizację wydarzeń o charakterze targowo-wystawienniczym oraz produkcję filmu promującego. Pomorskie jest regionem wielokulturowym co sprawia, że produkty kulinarne z Kaszub, Kociewia, Żuław, Powiśla czy Ziemi Słupskiej to niezliczone bogactwo. Działania te sprzyjać będą wymianie doświadczeń, nawiązywaniu kontaktów oraz wzmacnianiu identyfikacji lokalnej żywności wysokiej jakości oraz produktów wpisanych na Listę Produktów Tradycyjnych.  W ramach przedmiotowej operacji zaplanowano zadanie mające służyć prezentacji osiągnieć i promocji polskiej wsi w kraju i zagranicą poprzez promowanie regionalnych producentów żywności i wytwórców produktów lokalnych. Celem projektu jest promocja pomorskiej żywności wysokiej jakości oferowanej m.in. przez członków sieci Dziedzictwo Kulinarne Pomorskie. Promocja żywności wysokiej jakości ma zachęcić konsumentów do spożywania tradycyjnych  i lokalnych produktów żywnościowych pochodzących z najbliższego otoczenia.                                                                                  </t>
  </si>
  <si>
    <t xml:space="preserve">grupa bezpośrednia: wystawcy (producenci lokalnych wyrobów żywnościowych, w tym produktów tradycyjnych, przedstawiciele firm gastronomicznych, lokalni przedsiębiorcy związani z sektorem rolno-spożywczym, członkowie sieci dziedzictwo kulinarne; rolnicy, kgw) grupa pośrednia: ogół społeczeństwa, w tym turyści i mieszkańcy Pomorza, </t>
  </si>
  <si>
    <t>spot promocyjny</t>
  </si>
  <si>
    <t>liczba spotów</t>
  </si>
  <si>
    <t xml:space="preserve">Celem konkursu jest zachęcenie pomorskich rolników do przetwórstwa wyprodukowanej przez siebie żywności i sprzedaż tych przetworzonych produktów. Ideą  konkursu jest również identyfikacja lokalnych tradycyjnych produktów żywnościowych, charakterystycznych dla województwa pomorskiego. </t>
  </si>
  <si>
    <t xml:space="preserve"> rolnicy, koła gospodyń wiejskich </t>
  </si>
  <si>
    <t>1, 3</t>
  </si>
  <si>
    <t>liczba uczestników</t>
  </si>
  <si>
    <t>III - IV</t>
  </si>
  <si>
    <t>Al. IX Wieków Kielc 3; 25-516 Kielce</t>
  </si>
  <si>
    <t>Wyjazd studyjny</t>
  </si>
  <si>
    <t xml:space="preserve">IV </t>
  </si>
  <si>
    <t>Wydawnictwo - Dziedzictwo Kulinarne Świętokrzyskie</t>
  </si>
  <si>
    <t>ilość egzemplarzy</t>
  </si>
  <si>
    <t>Mieszkańcy województwa świętokrzyskiego ze szczególnym uwzględnieniem mieszkańców wsi</t>
  </si>
  <si>
    <t xml:space="preserve">II- III </t>
  </si>
  <si>
    <t>Urząd Marszałkowski Województwa Świętokrzyskiego</t>
  </si>
  <si>
    <t>14  514,00</t>
  </si>
  <si>
    <t>1, 2</t>
  </si>
  <si>
    <t>Biuletyn informacyjny 
"Nasza euroPROWincja" 
w wersji polskiej i angielskiej</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</si>
  <si>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</si>
  <si>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publikacji
Całkowity nakład</t>
  </si>
  <si>
    <t>1
6800</t>
  </si>
  <si>
    <t>ogół społeczeństwa, potencjalni beneficjenci oraz beneficjenci</t>
  </si>
  <si>
    <t>Urząd Marszałkowski Województwa Wielkopolskiego</t>
  </si>
  <si>
    <t xml:space="preserve"> Al. Niepodległości 34
61-714 Poznań</t>
  </si>
  <si>
    <t>Strona promocyjna PROW 2014-2020 w Magazynie Samorządowym "Monitor Wielkopolski"</t>
  </si>
  <si>
    <t>Prasa</t>
  </si>
  <si>
    <t>Liczba wydań prasowych</t>
  </si>
  <si>
    <t>Al. Niepodległości 34
61-714 Poznań</t>
  </si>
  <si>
    <t>Międzynarodowe Targi Przemysłu Spożywczego, Rolnictwa i Ogrodnictwa "Grüne Woche 2020" w Berlinie</t>
  </si>
  <si>
    <t>Udział w targach za granicą w celu realizacji przez rolników wspólnych inwestycji w szczególności poprzez zwiększenie zainteresowania producentów rolnych zrzeszaniem się w organizacje, grupy producenckie, tworzenie struktur handlowych oraz powiązań organizacyjnych lub innych form współpracy</t>
  </si>
  <si>
    <t>targi, spotkania</t>
  </si>
  <si>
    <t>liczba targów</t>
  </si>
  <si>
    <t>Gromadzenie i upowszechnianie przykładów dobrych praktyk realizacji PROW 2014-2020 oraz PROW 2007-2013 poprzez organizację konkursu fotograficznego</t>
  </si>
  <si>
    <t>Organizacja konkursu fotograficznego ma na celu identyfikację projektów zrealizowanych przy wsparciu ze środków EFRROW. Uczestnicy projektu - mieszkańcy województwa wielkopolskiego wykonają fotografie zakątków wiejskich województwa wielkopolskiego, w których zrealizowano operacje w ramach PROW 2014-2020 lub PROW 2007-2013. Autorom najciekawszych prac zostaną wręczone nagrody w postaci bonów do sklepów ze  sprzętem fotograficznym. Koszt operacji uwzględnia również promocję konkursu w prasie lokalnej oraz Internecie.</t>
  </si>
  <si>
    <t>liczba konkursów
liczba laureatów</t>
  </si>
  <si>
    <t>1
9</t>
  </si>
  <si>
    <t>ogół społeczeństwa, mieszkańcy województwa wielkopolskiego</t>
  </si>
  <si>
    <t>Celem informacji jest zapoznanie opinii publicznej, w tym potencjalnych beneficjentów PROW 2014-2020 oraz partnerów KSOW z możliwościami realizacji przedsięwzięć na obszarach wiejskich finansowanych ze środków zewnętrznych, w tym głównie w ramach PROW 2014-2020 oraz prezentacja efektów podejmowanych działań poprzez realizację spotów/wywiadów radiowych na antenach rozgłośni o zasięgu lokalnym i regionalnym</t>
  </si>
  <si>
    <t>spot w radiu</t>
  </si>
  <si>
    <t>Urząd Marszałkowski Województwa Zachodniopomorskiego</t>
  </si>
  <si>
    <t>ul. Korsarzy 34,       70 - 540 Szczecin</t>
  </si>
  <si>
    <t>10</t>
  </si>
  <si>
    <t>Aleja Zachodniopomorskie Smaki - Produkty Tradycyjne Pomorza Zachodniego w ramach "Pikniku nad Odrą"</t>
  </si>
  <si>
    <t>Promocja produktów tradycyjnych i regionalnych producentów z województwa zachodniopomorskiego</t>
  </si>
  <si>
    <t>Operacja o charakterze promocyjno-wystawienniczym</t>
  </si>
  <si>
    <t>Liczba imprez plenerowych</t>
  </si>
  <si>
    <t>Zwiedzający stoiska wystawiennicze lokalnych wytwórców produktów tradycyjnych, regionalnych i ekologicznych Pomorza Zachodniego na imprezie plenerowej, potencjalni kontrahenci wystawców</t>
  </si>
  <si>
    <t xml:space="preserve">Liczba wystawców </t>
  </si>
  <si>
    <t>12</t>
  </si>
  <si>
    <t>11</t>
  </si>
  <si>
    <t>20</t>
  </si>
  <si>
    <t xml:space="preserve"> „Moja sytuacja w czasie koronawirusa”</t>
  </si>
  <si>
    <t>Celem operacji jest przeprowadzenie badania, przy wykorzystaniu ankiety internetowej, dotyczącego sytuacji mieszkańców obszarów wiejskich, w tym rolników, w czasach pandemii koronawirusa COVID-19, w szczególności w kontekście: poziomu zagrożenia ubóstwem, zmian preferencji zakupowych konsumentów żywności (asortyment/dostępność towarów), sprzedaży bezpośredniej produktów rolnych.</t>
  </si>
  <si>
    <t>Badanie</t>
  </si>
  <si>
    <t>Liczba badań</t>
  </si>
  <si>
    <t>Mieszkańcy obszarów wiejskich, w tym rolnicy oraz konsumenci żywności</t>
  </si>
  <si>
    <t xml:space="preserve">Centrum Doradztwa Rolniczego w Brwinowie, Oddział Warszawa </t>
  </si>
  <si>
    <t>ul. Wspólna 30, 00-930 Warszawa</t>
  </si>
  <si>
    <t>Alternatywne źródła dochodu dla małych gospodarstw</t>
  </si>
  <si>
    <t xml:space="preserve">Przedmiotem operacji jest upowszechnianie wiedzy na temat  innowacyjnych przedsięwzięć na obszarach wiejskich oraz upowszechnienie informacji oraz dobrych praktyk w tym zakresie. </t>
  </si>
  <si>
    <t>Doradcy z ośrodków doradztwa rolniczego, izb rolniczych, prywatnych podmiotów doradczych,  nauczyciele szkół rolniczych, przedstawiciele Instytutów, uczelni rolniczych, rolnicy</t>
  </si>
  <si>
    <t>ul. Pszczelińska 99, 05-840 Brwinów</t>
  </si>
  <si>
    <t>broszura</t>
  </si>
  <si>
    <t>liczba broszur</t>
  </si>
  <si>
    <t>nakład</t>
  </si>
  <si>
    <t>szkolenia</t>
  </si>
  <si>
    <t xml:space="preserve">Promocja przedsiębiorczości na obszarach wiejskich </t>
  </si>
  <si>
    <t>Konferencja jubileuszowa i gala finałowa konkursu</t>
  </si>
  <si>
    <t>Przedstawiciele: 
-przedsiębiorców, w tym laureatów konkursu Sposób na Sukces wszystkich edycji,
- doradców rolniczych,
- pracowników ośrodków doradztwa rolniczego,
- mieszkańców obszarów wiejskich,
- organizatorów oraz partnerów konkursu, - instytucji publicznych, 
- przedstawicieli organizacji społecznych, 
- samorządów, 
- podmiotów gospodarczych- lokalne grupy działania oraz
 - media skupione wokół idei promocji i rozwoju przedsiębiorczości na obszarach wiejskich</t>
  </si>
  <si>
    <t>Wydawnictwo konkursowe (1) i broszura okolicznościowa (1)</t>
  </si>
  <si>
    <t>wydawnictwo</t>
  </si>
  <si>
    <t>e-wydawnictwo</t>
  </si>
  <si>
    <t xml:space="preserve">1, 2, 3, 4, 5, 6 </t>
  </si>
  <si>
    <t xml:space="preserve">Dobre praktyki w gospodarowaniu wodą w rolnictwie i na obszarach wiejskich </t>
  </si>
  <si>
    <t>Broszura/ zeszyt tematyczny</t>
  </si>
  <si>
    <t>broszura/ nakład</t>
  </si>
  <si>
    <t>6/3000</t>
  </si>
  <si>
    <t>konferencja dwudniowa</t>
  </si>
  <si>
    <t>150-200</t>
  </si>
  <si>
    <t>„Przedsiębiorczość w praktyce – LEADER na rzecz przedsiębiorczości i dziedzictwa kulturowego”</t>
  </si>
  <si>
    <t>Cel: Porównanie metod/systemów tradycyjnych z  innowacyjnymi prowadzenia działalności przez rolników i organizacje NGO na terenach wiejskich. Przedstawienie modelowych sposobów współpracy z wykorzystaniem nowatorskich sposobów dystrybucji i marketingu między rolnikami i innymi podmiotami prowadzącymi działalność na terenie obszarów wiejskich, dzięki którym rozwija się przedsiębiorczość na wsi. Restauratorzy i podmioty agroturystyczne w wizytowanych regionach korzystają głównie z dostarczanych przez miejscowych producentów produktów rolnych, zachęcając tym samym rolników do ciągłego prowadzenia gospodarstw rolnych, które stają się atrakcyjne pod względem ekonomicznym. Jednocześnie gospodarstwa, o których mowa idąc naprzeciw swoim odbiorcom starają się aby ich produkcja była jak najbardziej zbliżona do ekologicznej. Skrócenie łańcucha dostaw daje pewność konsumentom co do jakości i świeżości półproduktów, z których przygotowywane są finalne produkty. Kulinaria wizytowanych obiektów przyciągają turystów z całego kraju, jest to więc dobry przykład dla poszukujących alternatywnej bądź podstawowej działalności. Działanie to ma również na celu umożliwianie realizacji polityki rozwoju MRiRW, kładącej duży nacisk na rozwój, różnicowanie działalności i poprawę konkurencyjności gospodarstwa na terenach wiejskich.</t>
  </si>
  <si>
    <t>szkolenie z wyjazdem studyjnym</t>
  </si>
  <si>
    <t>wyjazdy studyjne</t>
  </si>
  <si>
    <t>Doradcy ODR zajmujący się tematyką przedsiębiorczości wiejskiej, na co dzień pracujący na rzecz przedsiębiorców; przedstawiciele CDR zajmujący się tą tematyką, przedstawiciele Lokalnych Grup Działania z terenu całej Polski, samorządowcy, przedsiębiorcy, mieszkańcy wsi zainteresowani działaniami gospodarczymi i współpracą z LGD.</t>
  </si>
  <si>
    <t>ul. Winogrady 63, 61-659 Poznań</t>
  </si>
  <si>
    <t xml:space="preserve">Rozwój górskich i podgórskich terenów wiejskich w oparciu o potencjał obszaru i produkty markowe
</t>
  </si>
  <si>
    <t>Celem operacji jest wsparcie rozwoju miejscowości obszarów górskich i podgórskich poprzez upowszechnienie  wiedzy i  dobrych praktyk z zakresu wykorzystania potencjału przyrodniczego i kulturowego w rozwoju  inicjatyw przedsiębiorczych.
Przedmiotem operacji jest identyfikacja, gromadzenie i upowszechniane przykładów rozwoju działań przedsiębiorczych  na  obszarach górskich w oparciu o walory naturalne i zasoby lokalne, w tym służących realizacji priorytetów Programu Rozwoju Obszarów Wiejskich. W tym zakresie zostanie przygotowane opracowanie  dotyczące identyfikacji  dobrych przykładów, a następnie przygotowane zostaną i przeprowadzone szkolenia  e-learningowe z zakresu tworzenia i funkcjonowania marki lokalnej oraz rozwoju działalności rolniczej i pozarolniczej na obszarach górskich i podgórskich. W dalszej kolejności  zostanie zorganizowany wyjazd studyjny  prezentujący od strony praktycznej inicjatywy przedsiębiorcze na obszarach górskich i podgórskich, w tym przykłady służące realizacji priorytetów PROW. W ostatnim etapie, w celu upowszechnienia wiedzy tematycznej i dobrych przykładów zorganizowana zostanie konferencja.</t>
  </si>
  <si>
    <t xml:space="preserve">Analiza/ekspertyza/badanie
(Informacje i publikacje w internecie) </t>
  </si>
  <si>
    <t>liczba analiz</t>
  </si>
  <si>
    <t>Mieszkańcy obszarów wiejskich, rolnicy, przedsiębiorcy, przedstawiciele podmiotów doradczych, przedstawiciele organizacji pozarządowych, jednostek samorządu terytorialnego, jednostek naukowych oraz inne osoby lub przedstawiciele podmiotów zaineresowanych tematyką operacji.</t>
  </si>
  <si>
    <t>Centrum Doradztwa Rolniczego w Brwinowie oddział w Krakowie</t>
  </si>
  <si>
    <t>ul. Meiselsa 1, 31-063 Kraków</t>
  </si>
  <si>
    <t>liczba wyjazdów studyjnych</t>
  </si>
  <si>
    <t>Szkolenie (e-learning, elektroniczna platforma szkoleniowa)</t>
  </si>
  <si>
    <t xml:space="preserve"> liczba uczestników w każdym szkoleniu</t>
  </si>
  <si>
    <t>VI Ogólnopolski Zlot Zagród Edukacyjnych</t>
  </si>
  <si>
    <t>Wirtualna konferencja synchroniczno-asynchroniczna</t>
  </si>
  <si>
    <t xml:space="preserve">Rolnicy i przedsiębiorcy z branży rolno-spożywczej prowadzący  lub przygotowujący  się do prowadzenia gospodarstwa, w szczególności członkowie Ogólnopolskiej Sieci Zagród Edukacyjnych.
Przedstawiciele jednostek doradztwa rolniczego (ODR, CDR).
Przedstawicieli ośrodków naukowych, wspierających wielofunkcyjny rozwój obszarów wiejskich.
Przedstawicieli administracji rządowej, w szczególności reprezentujących resorty rolnictwa, polityki społecznej, edukacji i turystyki. </t>
  </si>
  <si>
    <t>Kompetentny trener turystyki wiejskiej</t>
  </si>
  <si>
    <t>cykl szkoleń</t>
  </si>
  <si>
    <t>doradcy rolniczy oraz liderzy stowarzyszeń agroturystycznych w Polsce</t>
  </si>
  <si>
    <t xml:space="preserve">I-III   </t>
  </si>
  <si>
    <t>podręcznik trenera</t>
  </si>
  <si>
    <t>XIX Ogólnopolskie Sympozjum Agroturystyczne</t>
  </si>
  <si>
    <t>Konferencja, publikacja/materiał drukowany</t>
  </si>
  <si>
    <t xml:space="preserve">Przedstawiciele instytucji naukowych, doradztwa rolniczego, organizacji pozarządowych (w tym Lokalnych Grup Działania), lokalnych i regionalnych organizacji turystycznych, administracji państwowej i samorządowej. </t>
  </si>
  <si>
    <t>publikacja naukowa</t>
  </si>
  <si>
    <t>Odpoczywaj na wsi BEZPIECZNIE</t>
  </si>
  <si>
    <t>liczba egzemplarzy</t>
  </si>
  <si>
    <t>I-III</t>
  </si>
  <si>
    <t>film instruktażowy</t>
  </si>
  <si>
    <t>e-doradztwo</t>
  </si>
  <si>
    <t>liczba beneficjentów</t>
  </si>
  <si>
    <t xml:space="preserve"> liczba</t>
  </si>
  <si>
    <t xml:space="preserve">Tradycyjne praktyki kulinarne szansą dla współczesnych wiejskich gospodarstw domowych </t>
  </si>
  <si>
    <t xml:space="preserve">Celem operacji jest identyfikacja i upowszechnienie dobrych praktyk zrównoważonego i tradycyjnego gospodarstwa wiejskiego w celu poprawy zdolności współczesnych wiejskich gospodarstw domowych do łagodzenia sytuacji kryzysowych wywołanych zewnętrznymi czynnikami globalnymi, takimi jak pandemia. Szczególny nacisk zostanie położony na tradycyjne uprawy, hodowle, przetwórstwo domowe i praktyki kulinarne zapewniające samozaopatrzenie lub  dodatkowe źródło dochodu gospodarstw wiejskich. Dodatkowym aspektem będzie popularyzowanie i promowanie idei i postaw niemarnowania żywności.  W ramach operacji planuje się następujące działania:
• Analiza i ekspertyza teoretyczna na podstawie badań literaturowych i wiedzy eksperckiej, prowadzące do rekonstrukcji zestawu dobrych praktyk kultury kulinarnej w zakresie produktów roślinnych i odzwierzęcych. 
• Konkurs dla mieszkańców wsi na najlepsze praktyki w tradycyjnej kulturze kulinarnej wsi. 
Kluczowym kryterium oceny praktyk będzie możliwość ich zastosowania w zrównoważonym (proekologicznym) rolnictwie oraz w zrównoważonej diecie. Planuje się organizację jednego ogólnopolskiego konkursu.
• Atlas tradycyjnych i zrównoważonych praktyk kultury kulinarnej - wydawnictwo drukowane i elektroniczne, opracowane na  podstawie wcześniejszych działań projektowych tj. rekonstrukcji stanowiących rezultat analizy i ekspertyzy oraz dobrych praktyk zebranych w wyniku konkursu.  Atlas będzie miał formę w formie instruktywnej publikacji, w atrakcyjnej formie graficznej i układzie treści.   
• Konferencja upowszechnieniowo-promocyjna. Celem konferencji  będzie zaprezentowanie i upowszechnienie rezultatów projektu. Konferencja będzie okazją  wymiany wiedzy, opinii i doświadczeń pomiędzy grupami beneficjentów projektu oraz środowiskami naukowymi i eksperckimi oraz ułatwienie nawiązania współpracy między nimi.
• Cykl programów medialnych poświęconych promocji tradycji kulinarnych i potraw bazujących na tych tradycjach oraz tradycyjnych i naturalnych produktach rolnych. Planowane jest 10 programów.
</t>
  </si>
  <si>
    <t>analizy i ekspertyzy</t>
  </si>
  <si>
    <t>sztuka</t>
  </si>
  <si>
    <t>Mieszkańcy wsi, rolnicy, doradcy ODR, Koła Gospodyń Wiejskich, Lokalne Grupy Działania</t>
  </si>
  <si>
    <t>egz.</t>
  </si>
  <si>
    <t xml:space="preserve">liczba </t>
  </si>
  <si>
    <t>programy medialne</t>
  </si>
  <si>
    <t>liczba</t>
  </si>
  <si>
    <t xml:space="preserve">Przykłady organizacji łańcuchów dostaw żywności
</t>
  </si>
  <si>
    <t xml:space="preserve">Broszura </t>
  </si>
  <si>
    <t xml:space="preserve">liczba broszur </t>
  </si>
  <si>
    <t>Centrum Doradztwa Rolniczego w Brwinowie, Oddział  w Krakowie</t>
  </si>
  <si>
    <t xml:space="preserve"> Gospodarstwa rolne i małe zakłady przetwórstwa rolno-spożywczego i ich znaczenie w rozwoju krótkich łańcuchów dostaw żywności</t>
  </si>
  <si>
    <t>Konferencja krajowa  z wyjazdem studyjnym</t>
  </si>
  <si>
    <t xml:space="preserve">liczba konferencji </t>
  </si>
  <si>
    <t xml:space="preserve"> Rolnicy, doradcy,  przedsiębiorcy, administracja rządowa i samorządowa</t>
  </si>
  <si>
    <t>Centrum Doradztwa Rolniczgo w Brwinowie oddział w Radomiu</t>
  </si>
  <si>
    <t>ul. Chorzowska 16/18, 26-600 Radom</t>
  </si>
  <si>
    <t>100</t>
  </si>
  <si>
    <t xml:space="preserve">liczba wyjazdów </t>
  </si>
  <si>
    <t>Rolnicy, doradcy,  przedsiębiorcy, administracja rządowa i samorządowa</t>
  </si>
  <si>
    <t xml:space="preserve">Dożynki Prezydenckie w Spale </t>
  </si>
  <si>
    <t xml:space="preserve">liczba stoisk informacyjno -promocyjnych </t>
  </si>
  <si>
    <t xml:space="preserve">uczestnicy dożynek </t>
  </si>
  <si>
    <t xml:space="preserve">Dożynki Jasnogórskie w Częstochowie </t>
  </si>
  <si>
    <t>Wideo Konferencja</t>
  </si>
  <si>
    <t>Konkurs krajowy na najlepszą tradycyjną wędzarnię</t>
  </si>
  <si>
    <t>konkurs krajowy</t>
  </si>
  <si>
    <t>Rolnicy , przetwórcy</t>
  </si>
  <si>
    <t>Produkcja i sprzedaż żywności z gospodarstwa w warunkach zagrożenia epidemiologicznego</t>
  </si>
  <si>
    <t>Celem operacji jest przekazanie wiedzy  rolnikom, producentom żywności i doradcom w zakresie  produkcji i sprzedaży produktów żywnościowych z gospodarstwa w warunkach  podwyższonego ryzyka wystąpienia zagrożeń i wobec zmian w postawach i zachowaniach konsumentów. Operacja ma za zadanie zebranie i przeanalizowanie i przedstawienie przykładów inicjatyw w zakresie aktywizacji sprzedaży lokalnej żywności oraz analizę uwarunkowań prowadzenia takiej sprzedaży i przygotowanie wytycznych, które przyczynią się do rozwoju różnych kanałów dystrybucji tej żywności.</t>
  </si>
  <si>
    <t xml:space="preserve">liczba opracowań </t>
  </si>
  <si>
    <t xml:space="preserve">liczba publikacji </t>
  </si>
  <si>
    <t>Co to jest KSOW? Film promujący KSOW.</t>
  </si>
  <si>
    <t xml:space="preserve">Celem operacji  jest rozpowszechnianie informacji o Krajowej Sieci Obszarów Wiejskich, o jej strukturze, zasadach i metodach działania  w tym  o potrzebie gromadzeniu dobrych praktyk jako inspiracji w działalności podmiotów na obszarach wiejskich. </t>
  </si>
  <si>
    <t>film do zamieszczenia w internecie</t>
  </si>
  <si>
    <t xml:space="preserve">film </t>
  </si>
  <si>
    <t>Centrum Doradztwa Rolniczego w Brwinowie Oddział w Warszawie</t>
  </si>
  <si>
    <t>Sieci tematyczne funkcjonujące na obszarach wiejskich</t>
  </si>
  <si>
    <t xml:space="preserve">Celem operacji  jest przeprowadzenie badania i zidentyfikowanie oraz zebranie informacji dotyczących sieci tematycznych, funkcjonujących na obszarach wiejskich.  </t>
  </si>
  <si>
    <t>analiza / ekspertyza / badanie</t>
  </si>
  <si>
    <t xml:space="preserve"> Jednostki wsparcia sieci KSOW oraz podmioty działające w ramach sieci tematycznych. </t>
  </si>
  <si>
    <t>2, 6</t>
  </si>
  <si>
    <t>Agroturystyka na nowo</t>
  </si>
  <si>
    <t xml:space="preserve">szkolenia, badanie </t>
  </si>
  <si>
    <t>liczba analiz / ekspertyz</t>
  </si>
  <si>
    <t>III, IV, V, VI</t>
  </si>
  <si>
    <t>konferencja, konkurs, reportaż</t>
  </si>
  <si>
    <t>Liczba konferencji</t>
  </si>
  <si>
    <t>II- IV</t>
  </si>
  <si>
    <t>Liczba uczestników konferencji</t>
  </si>
  <si>
    <t xml:space="preserve"> na każdej 120</t>
  </si>
  <si>
    <t xml:space="preserve">liczba reportaży </t>
  </si>
  <si>
    <t>po 1 każdego roku</t>
  </si>
  <si>
    <t xml:space="preserve">liczba nagród </t>
  </si>
  <si>
    <t xml:space="preserve">w każdym konkursie 12  </t>
  </si>
  <si>
    <t>Europejski Parlament Wiejski 2021</t>
  </si>
  <si>
    <t>Celem operacji jest organizacja Europejskiego Parlamentu Wiejskiego 2021, jako forum dyskusji – wymiany doświadczeń europejskich organizacji działających na rzecz rozwoju obszarów wiejskich.</t>
  </si>
  <si>
    <t xml:space="preserve">liczba spotkań </t>
  </si>
  <si>
    <t>Grupą docelową będą przedstawiciele krajowych i europejskich instytucji i organizacji publicznych, naukowych, społecznych, gospodarczych działających na rzecz rozwoju obszarów wiejskich.</t>
  </si>
  <si>
    <t>liczba uczestników spotkania</t>
  </si>
  <si>
    <t>liczba stoisk wystawienniczych</t>
  </si>
  <si>
    <t>liczba odwiedzających stoiska wystawiennicze</t>
  </si>
  <si>
    <t>liczba kampanii promujących w internecie</t>
  </si>
  <si>
    <t>liczba reportaży EPW</t>
  </si>
  <si>
    <t>konkurs na projekty współpracy międzyterytorialnej i na projekty współpracy transgranicznej</t>
  </si>
  <si>
    <t>liczba nagrodzonych projektów /spotkanie poświęcone wręczeniu nagród  / broszura o projektach</t>
  </si>
  <si>
    <t>20; 1; 1</t>
  </si>
  <si>
    <t xml:space="preserve">1, 2 </t>
  </si>
  <si>
    <t xml:space="preserve">Badanie – warsztaty dotyczące długofalowej wizji rozwoju obszarów wiejskich </t>
  </si>
  <si>
    <t>Cel główny badania – wypracowanie idei, wniosków i pomysłów dotyczących długofalowej wizji rozwoju obszarów wiejskich</t>
  </si>
  <si>
    <t>badanie</t>
  </si>
  <si>
    <t>liczba warsztatów badawczych</t>
  </si>
  <si>
    <t xml:space="preserve">Celem operacji jest zgromadzenie w ramach publikacji oraz upowszechnianie operacji zrealizowanych w ramach Programu Rozwoju Obszarów Wiejskich w województwie podkarpackim, realizujących poszczególne priorytety programu. Publikacja przyczyni się do zidentyfikowania i upowszechnienia przykładów operacji, które realizują priorytety PROW. </t>
  </si>
  <si>
    <t>szt. 1</t>
  </si>
  <si>
    <t>Al. Łukasza Cieplińskiego 4,              35-010 Rzeszów</t>
  </si>
  <si>
    <t>Program telewizyjny promujące przykłady operacji realizujących poszczególne priorytety PROW 2014-2020</t>
  </si>
  <si>
    <t>Celem operacji jest dotarcie do jak największej liczby odbiorców w celu zaprezentowania przykładów operacji  zrealizowanych w ramach PROW 2014- 2020 i realizujących  priorytety tego programu zgromadzonych w formie programu telewizyjnego. Program przedstawiał będzie przykłady operacji  z terenu województwa podkarpackiego. Dzięki temu działaniu odbiorcy Programu będą mieć możliwość zapoznania się z rozwiązaniami, które zostały w ostatnim okresie zrealizowane i możliwe są do stosowania i korzystnie wpływają na rozwój obszarów wiejskich.</t>
  </si>
  <si>
    <t>Lokalne Grupy Działania</t>
  </si>
  <si>
    <t xml:space="preserve">Celem operacji jest  przygotowanie strony internetowej wraz z możliwością rejestrowania na potrzeby realizacji operacji pn. EKOGAL międzynarodowe targi produktów i żywności wysokiej jakości. Celem targów jest  promocja produktów i żywności wysokiej jakości oraz agroturystki, turystki wiejskiej oraz zagród edukacyjnych. </t>
  </si>
  <si>
    <t>Celem operacji 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</si>
  <si>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Formy realizowanej operacji to: konkurs, ogłoszenie o konkursie, audycja radiowa.</t>
  </si>
  <si>
    <t>Ogół społeczeństwa, wytwórcy oraz podmioty zainteresowane produktami pszczelimi i miodem oraz produkcją pasieczną</t>
  </si>
  <si>
    <t>szt. 6</t>
  </si>
  <si>
    <t xml:space="preserve">Publikacja ma służyć upowszechnianiu wiedzy o dziedzictwie kulinarnym oraz pokazywać możliwości wykorzystywania walorów tradycyjnych, regionalnych i lokalnych produktów i potraw w ofercie gospodarstw agroturystycznych, w turystyce wiejskiej i lokalnej gastronomii. Może być również źródłem inspiracji do tworzenia nowatorskiej kuchni, opartej na lokalnych produktach, użytych w niekonwencjonalny sposób, zaspokajającej oczekiwania najbardziej wymagających konsumentów. </t>
  </si>
  <si>
    <t xml:space="preserve">JST, organizacje pozarządowe, podmioty działające na rzecz rozwoju obszarów wiejskich,  przedsiębiorcy z obszarów wiejskich,  </t>
  </si>
  <si>
    <t xml:space="preserve">Wspieranie współpracy i upowszechnianie wiedzy w zakresie produkcji żywności </t>
  </si>
  <si>
    <t xml:space="preserve">ogół społeczeństwa, rolnicy, przedstawiciele branży rolno-spożywczej, członkowie Sieci Dziedzictwa Kulinarnego Wielkopolska,
</t>
  </si>
  <si>
    <t>Podnoszenie wiedzy mieszkańców województwa wielkopolskiego na temat PROW 2014-2020, działań aktywizujących mieszkańców obszarów wiejskich oraz promocja zrównoważonego rozwoju obszarów wiejskich poprzez realizację działań informacyjnych</t>
  </si>
  <si>
    <t>Centrum Doradztwa Rolniczego w Brwinowie</t>
  </si>
  <si>
    <t>Celem proponowanej operacji jest promocja działań kreujących przedsiębiorczość na obszarach wiejskich, poprzez prezentację dobrych przykładów przedsięwzięć nagrodzonych w konkursie Sposób na Sukces.
Operacja wpisuje się w priorytet 6 - Wspieranie  włączenia  społecznego,  ograniczania  ubóstwa i rozwoju gospodarczego na obszarach wiejskich
Temat 7: Wspieranie rozwoju przedsiębiorczości na obszarach wiejskich przez podnoszenie poziomu wiedzy i umiejętności w obszarach innych niż wskazane w pkt. 4.6
Temat 8: Promocja jakości życia na wsi lub promocja wsi jako miejsca do życia i rozwoju zawodowego</t>
  </si>
  <si>
    <t>"Wypoczynek na wsi na przykładzie działalności prowadzonej przez laureatów konkursu Sposób na Sukces"</t>
  </si>
  <si>
    <t>Centrum Doradztwa Rolniczego w Brwinowie oddział w Poznaniu</t>
  </si>
  <si>
    <t xml:space="preserve">Celem konferencji jest wsparcie rozwoju idei zagród edukacyjnych w Polsce, jako elementu różnicowania źródeł dochodu mieszkańców wsi oraz zrównoważonego rozwoju obszarów wiejskich i rolnictwa wielofunkcyjnego. Realizacja operacji  posłuży podniesieniu kompetencji i potencjału rozwojowego Ogólnopolskiej Sieci Zagród Edukacyjnych jako pionierskiej inicjatywy w zakresie rozwoju rolnictwa społecznego w Polsce, zainicjowanej i koordynowanej przez Dział Rozwoju Obszarów Wiejskich CDR Oddział w Krakowie. Planowane jest  przeprowadzenie ogólnopolskiej  konferencji wirtualnej w formie mieszanej synchroniczno-asynchronicznej. W części asynchronicznej uczestnicy będą mieli udostępnione w sieci  przez określony czas  materiały tematyczne w formie wykładów video, prezentacji  i opracowań pisemnych, w części synchronicznej  uczestnicy spotkają się z wykładowcami i ekspertami on-line  za pośrednictwem  audio-video oraz czatu. Tematyka konferencji skierowana będzie na   innowacje produktowe, organizacyjne i marketingowe w rolnictwie i  produkcji żywności oraz ekologii  na obszarach wiejskich.  Specjalna część konferencji będzie poświęcona funkcjonowaniu zagród edukacyjnych w sytuacji kryzysu wywołanego pandemią COVID-19, w tym aspektom związanym z bezpieczeństwem świadczenia usług w ramach rolnictwa społecznego. Elementem programu będzie galeria dobrych praktyk rolnictwa społecznego, ze szczególnym uwzględnieniem działań wspartych dofinansowaniem  w ramach PROW 2014-2020. 
</t>
  </si>
  <si>
    <t>Celem ogólnym projektu jest wsparcie rozwoju turystyki wiejskiej poprzez przygotowanie profesjonalnej kadry trenerów agroturystyki i turystyki wiejskiej do prowadzenia szkoleń dla mieszkańców wsi w systemie modułowym. Koncepcja systemu szkoleń powstanie w oparciu o rzetelną diagnozę stanu faktycznego w zakresie potrzeb edukacyjnych mieszkańców  wsi oraz identyfikację luk kompetencyjnych szeroko rozumianej kadry turystyki wiejskiej, w tym doradców i liderów organizacji branżowych w oparciu o ogólnopolska reprezentatywną próbę doradców ODR i kwaterodawćów wiejskich. W ramach operacji przeprowadzony zostanie pilotażowy cykl szkoleń doskonalących dla kadr doradczych turystyki wiejskiej w Polsce, w tym szczególnie specjalistów ośrodków doradztwa rolniczego. Planowanych jest  pięć  szkoleń  opartych o autorski program modułowy, obejmujących po 38 godz. dydaktycznych zajęć. Przeszkolona zostanie grupa  160 trenerów  (średnio po 10 osób z terenu każdego województwa). Szkolenie trenerów oparte będzie na trzech osiach:
- merytorycznej: omówienie  wybranych treści merytorycznych,
- metodycznej:   doskonalenie umiejętności pedagogicznych ,
- psychologicznej: kształtowanie postaw i kompetencji społecznych.
 Proponowany projekt będzie promował podejście do agroturystyki jako dziedziny przedsiębiorczości oraz narzędzia zrównoważonego rozwoju obszarów wiejskich. Nacisk zostanie położony na zagadnienia innowacyjności, konkurencyjności, specjalizacji i jakości oferty agroturystycznej, ekologię, zarządzanie przedsiębiorstwem, kreowania terytorialnych wiejskich produktów turystycznych, nowoczesne narzędzia marketingu i wzmocnienie współpracy. Istotnym elementem szkoleń będzie galeria dobrych praktyk. Uczestnicy szkoleń zostaną wyposażeni w podręcznik, obejmujący kluczowe treści oraz narzędzia szkoleniowe i metodyki doradcze w poszczególnych blokach tematycznych.</t>
  </si>
  <si>
    <t>Celem konferencji jest integracja środowisk skupionych wokół rozwoju turystyki wiejskiej oraz ustanowienie płaszczyzny wymiany wiedzy, doświadczeń oraz networking pomiędzy nauką, instytucjami publicznymi i praktyką. Konferencja organizowana jest cyklicznie od 1993 roku, początkowo corocznie, a następnie w cyklu dwuletnim - każdorazowo w innej części Polski, stwarzając, poza merytoryczną dyskusją, dodatkowe szanse prezentacji i promocji dobrych praktyk z poszczególnych regionów.  Uczestnikami konferencji będą przedstawiciele wszystkich środowisk angażujących się w rozwój agroturystyki i turystyki wiejskiej w Polsce tj. nauki, doradztwa, organizacji pozarządowych, lokalnych grup działania, lokalnych i regionalnych organizacji turystycznych, administracji państwowej i samorządowej.  na operacje złoża się:  1) Ogólnopolska 3-dniowa konferencja popularno-naukowa ukierunkowana na zagadnienia społeczne w kontekście turystyki społecznej i rolnictwa wielofunkcyjnego oraz możliwości poszerzenia oferty agroturystycznej o usługi włączenia społecznego.   2) Publikacja konferencyjna  obejmująca artykuły, doniesienia i komunikaty dotyczące  rezultatów teoretycznych, metodycznych i empirycznych studiów oraz badań w zakresie tematu wiodącego przygotowane przez zainteresowane ośrodki naukowe.</t>
  </si>
  <si>
    <t xml:space="preserve">PANDEMIKI - konkurs na najciekawsze inicjatywy  na obszarach wiejskich w czasie pandemii Covid-19 </t>
  </si>
  <si>
    <t>Głównym celem proponowanej operacji jest przekazanie wiedzy i wymiana doświadczeń na temat najlepszych działań podjętych w trakcie okresu ogólnokrajowej  pandemii Covid-19. Realizacja operacji przyczyni się do identyfikowania i zbierania przykładów udanych inicjatyw służących wzajemnej integracji mieszkańców obszarów wiejskich oraz niesienia pomocy. Wydany zbiór dobrych praktyk może posłużyć w kreowaniu inicjatywy Smart Villages oraz być przykładem działań w kryzysowych sytuacjach.</t>
  </si>
  <si>
    <t xml:space="preserve">Grupę docelowa operacji będą stanowić partnerzy KSOW, mieszkańcy obszarów wiejskich, podmioty wspierające rozwój obszarów wiejskich i działające na obszarach wiejskich, w tym KGW, OSP, LGD. </t>
  </si>
  <si>
    <t xml:space="preserve">Celem operacji jest  przekazanie wiedzy na temat bezpiecznego prowadzenia działalności  turystycznej w obiektach agroturystycznych i turystyki wiejskiej w dobie zagrożeń epidemiologicznych, wypracowanie wzorcowych modeli przyjmowania i obsługi gości w obliczu takiego zagrożenia oraz upowszechnianie  dobrych praktyk.
Realizacje celu będą realizowane poprzez  
1) opracowanie i wydanie broszury informacyjnej zawierającej wypracowane  procedury oraz wytyczne do bezpiecznego prowadzenia działalności w obiektach turystyki wiejskiej w tym agroturystyki, zawierającej m.in.  praktyczne wzory  procedur bezpieczeństwa obowiązujących kwaterodawców oraz gości w związku z zagrożeniem epidemicznym oraz na wypadek innego rodzaju ryzyka.
2) Nakręcenie filmu instruktażowego dla kwaterodawców, zawierającego informacje o zagrożeniach związanych z możliwością występowania chorób zakaźnych i ograniczania ich rozprzestrzeniania się oraz pokazania funkcjonujących już dobrych praktyk , tłumacząc na czym polegają wprowadzone procedury.
3) e-learning i e-doradztwo z zakresu aktualnych przepisów i zidentyfikowanych aktualnych potrzeb w celu pogłębienia i upowszechniania wiedzy na temat  innowacyjnych rozwiązań pod względem zapewnienia bezpieczeństwa zdrowotnego w obiektach  turystki wiejskiej. 
4) Przeprowadzenie konkursu  internetowego  pn. "Bezpieczna kwatera" </t>
  </si>
  <si>
    <t xml:space="preserve">Grupę docelowa operacji będą rolnicy i mieszkańcy wsi prowadzący usługi zakwaterowania oraz świadczący inne usługi turystyczne i okołoturystyczne w ramach agroturystyki i turystyki wiejskiej,  podmioty wspierające wielofunkcyjny rozwój obszarów wiejskich, w szczególności doradcy ODR i członkowie stowarzyszeń agroturystycznych.  </t>
  </si>
  <si>
    <t xml:space="preserve">Celem operacji  jest wsparcie tworzenia łańcuchów dostaw żywności poprzez upowszechnienie wiedzy i dobrych przykładów w tym zakresie. Przedmiotem operacji jest opracowanie w formie broszury obejmujące podstawową wiedzę na temat łańcuchów dostaw żywności oraz przykłady organizowania i funkcjonowania różnych form współpracy pomiędzy producentami, podmiotami zajmującymi się przetwórstwem a konsumentami w tym zakresie. </t>
  </si>
  <si>
    <t>Rolnicy,  przedsiębiorcy, doradcy,   organizacje pozarządowe, podmioty wspierajcie rozwój obszarów wiejskich.</t>
  </si>
  <si>
    <t>Celem operacji jest  przekazanie wiedzy i informacji na temat możliwości oraz wymagań  przy  produkcji żywności i jej sprzedaży   w ramach krótkich łańcuchów dostaw (rolniczy handel detaliczny oraz innych form przetwórstwa i sprzedaży żywności).Ponadto przedstawiane będą przykładowe rozwiązania organizacji działalności produkcji i przetwórstwa żywności w wybranych gospodarstwach rolnych  oraz upowszechniane będą dobre praktyki. Wyjazd studyjny  będzie również okazją do zapoznanie uczestników z organizacją przetwórstwa i wprowadzania do obrotu produktów rolno spożywczych w gospodarstwach i zakładach przetwórczych.</t>
  </si>
  <si>
    <t>Centrum Doradztwa Rolniczego w Brwinowie oddział w Radomiu</t>
  </si>
  <si>
    <t xml:space="preserve"> opracowanie zbioru dobrych praktyk oraz wytycznych dotyczących sprzedaży , publikacja, seminaria internetowe</t>
  </si>
  <si>
    <t>Grupą docelową operacji są osoby prowadzące gospodarstw agroturystyczne, chcące założyć taki rodzaj działalności lub osoby prowadzące lub chcące założyć  tego typu działalność w ww. zakresie.</t>
  </si>
  <si>
    <t>Celem operacji jest ułatwienie wymiany wiedzy organizacji w budowaniu know-how i kształtowaniu współpracy ze środowiskiem lokalnym oraz w zdobywaniu wiedzy w zakresie przeciwdziałaniu zmianom klimatycznym.</t>
  </si>
  <si>
    <t>Członkinie i członkowie Kół Gospodyń Wiejskich oraz grup nieformalnych,  prowadzących aktywność społeczną na obszarach wiejskich w oparciu o  dziedzictwo kulturowe w szczególności rękodzieło i  kulinaria,  pochodzących co najmniej z 8 województw.</t>
  </si>
  <si>
    <t>spotkanie,
konferencja podczas, której odbędą się warsztaty i spotkania terenowe,
stoiska wystawiennicze podczas konferencji,
spoty,
kampania promująca w internecie,
reportaż z EPW</t>
  </si>
  <si>
    <t>Konkurs na projekty współpracy</t>
  </si>
  <si>
    <r>
      <t>celem projektu jest podkreślenie znaczenia projektów współpracy dla rozwoju obszarów wiejskich, zaznajomienie Lokalnych Grup Działania z aktualną działalnością na polu współpracy międzyterytorialnej i międzynarodowej dla rozwoju obszarów wiejskich oraz zainspirowanie LGD do kontynuowania współpracy w nowym okresie programowania 2021 – 2027. Założeniem jest zidentyfikowanie projektów realizowanych w ramach działania LEADER oraz nagrodzenie najciekawszych inicjatyw</t>
    </r>
    <r>
      <rPr>
        <strike/>
        <sz val="11"/>
        <rFont val="Calibri"/>
        <family val="2"/>
        <charset val="238"/>
        <scheme val="minor"/>
      </rPr>
      <t>.</t>
    </r>
    <r>
      <rPr>
        <sz val="11"/>
        <rFont val="Calibri"/>
        <family val="2"/>
        <charset val="238"/>
        <scheme val="minor"/>
      </rPr>
      <t xml:space="preserve"> Spotkanie poświęcone wręczeniu nagród i prezentacji najciekawszych przykładów jak również dyskusja na temat jak projekty współpracy mogą zachęcać środowiska lokalne do współpracy. Broszura prezentująca najlepsze projekty współpracy międzyterytorialnej i międzynarodowej.</t>
    </r>
  </si>
  <si>
    <t>liczba ekspertyz</t>
  </si>
  <si>
    <t>Grupa docelowa badania  - podmiotami informacji w badaniu będą mieszkańcy obszarów wiejskich w szczególności: lokalni liderzy opinii, przedsiębiorcy i rolnicy, działacze społeczni, członkowie lokalnych grup działania, stowarzyszeń i organizacji</t>
  </si>
  <si>
    <t>Celem operacji jest promocja dobrych praktyk w zakresie gospodarowania wodą w rolnictwie i na obszarach wiejskich.  Sprawdzone praktyki są dobrym narzędziem podnoszenia jakości kapitału ludzkiego. Rozwiązania prezentujące dobre praktyki można  wykorzystać  w podobnych warunkach w innych miejscach. Celem naszej operacji jest zapoznanie rolników, mieszkańców obszarów wiejskich, przedstawicieli samorządów czy tez przedstawicieli LGD z innowacyjnymi rozwiązaniami z obszaru racjonalnej gospodarki wodnej już stosowanymi w naszym kraju i możliwymi do zastosowania w innych miejscach.</t>
  </si>
  <si>
    <t>rolnicy, mieszkańcy obszarów wiejskich, Lolaklne Grupy Działania, Lokalne Partnerstwa ds. Wody, doradcy rolniczy,  Administracja samorządowa</t>
  </si>
  <si>
    <t>"Sposób na sukces" na Kujawach i Pomorzu</t>
  </si>
  <si>
    <t xml:space="preserve">Celem operacji jest wspieranie rozwoju obszarów wiejskich poprzez gromadzenie i przekazywanie dobrych praktyk w publikacjach lub materiałach drukowanych </t>
  </si>
  <si>
    <t>2/ 2560</t>
  </si>
  <si>
    <t>Dobre praktyki PROW 2014-2020 w województwie łódzkim.</t>
  </si>
  <si>
    <t>Kilkuminutowy film promocyjny - pokazanie przykładów dobrych praktyk PROW 2014-2020,  film będzie opierał się na pokazaniu projektów już zakończonych, promujących przedsiębiorców produkujących żywność, twórców ludowych i ich rękodzieło, zespoły ludowe,  gospodarstwa agroturystyczne, zrewitalizowane centra miast, miejsca rekreacji dla mieszkańców, czy infrastrukturę.</t>
  </si>
  <si>
    <t>film/spot</t>
  </si>
  <si>
    <t>liczba filmów/ spotów</t>
  </si>
  <si>
    <t>mieszkańcy województwa łódzkiego</t>
  </si>
  <si>
    <t>Urząd Marszałkowski Województwa Łódzkiego</t>
  </si>
  <si>
    <t>Al. Piłsudskiego 8, 90-051 Łódź</t>
  </si>
  <si>
    <t>Wyjazd studyjny dla przedstawicieli LGD, dotyczący sprzedaży bezpośredniej, przetwórstwa, ekologii, bioróżnorodności, gospodarowania odpadami</t>
  </si>
  <si>
    <t>Celem operacji jest pomoc w tworzenia sieci kontaktów dla członków Lokalnych Grup Działania, zapoznanie ich z dobrymi praktykami oraz wymiana doświadczeń nt. żywności ekologicznej, upowszechnienie informacji o metodach produkcji ekologicznej, sprzedaży bezpośredniej, rozwijanie przedsiębiorczości na wsi oraz sposobów gospodarowania odpadami.</t>
  </si>
  <si>
    <t>liczba uczestników wyjazdu</t>
  </si>
  <si>
    <t>20 osób</t>
  </si>
  <si>
    <t>przedstawiciele Lokalnych Grup Działania z terenu województwa łódzkiego</t>
  </si>
  <si>
    <t>Promocja produktów tradycyjnych, lokalnych, ekologicznych województwa łódzkiego</t>
  </si>
  <si>
    <t>Celem operacji jest promocja produktów tradycyjnych/lokalnych/ekologicznych województwa łódzkiego i rozpowszechnianie informacji o nich wśród mieszkańców regionu łódzkiego.  Efektem realizacji operacji będzie popularyzacja lokalnych produktów oraz wzrost zapotrzebowania na nie.</t>
  </si>
  <si>
    <t xml:space="preserve">mieszkańcy województwa łódzkiego, producenci produktów tradycyjnych woj. łódzkiego </t>
  </si>
  <si>
    <t>Wyjazd studyjny zagraniczny w celu promocji zrównoważonego rozwoju obszarów wiejskich</t>
  </si>
  <si>
    <t>Celem operacji jest zapoznanie uczestników z przykładami dobrych praktyk dotyczących rolniczej oraz pozarolniczej działalności oraz wymiana doświadczeń między rolnikami, producentami żywności ekologicznej, tradycyjnej, przedstawicielami jednostek samorządu terytorialnego m.in. nt. sprzętu i produktów w rolnictwie, ogrodnictwie, sadownictwie, hodowli zwierząt. Realizacja operacji przyczyni się do upowszechniania informacji o metodach produkcji ekologicznej wśród producentów i odbiorców, wpłynie na aktywizację mieszkańców oraz rozwijanie przedsiębiorczości na wsi.</t>
  </si>
  <si>
    <t>25 osób</t>
  </si>
  <si>
    <t>rolnicy w tym producenci żywności ekologicznej, tradycyjnej, przedstawiciele jednostek samorządu terytorialnego</t>
  </si>
  <si>
    <t>Razem</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</si>
  <si>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</si>
  <si>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</si>
  <si>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liczba uczestników szkoleń </t>
  </si>
  <si>
    <t>przedstawiciele LGD</t>
  </si>
  <si>
    <t>Urząd Marszałkowski Województwa Małopolskiego</t>
  </si>
  <si>
    <t>31-156 Kraków, ul. Basztowa 23</t>
  </si>
  <si>
    <t xml:space="preserve"> Organizacja konkursu na "Najładniejszy wieniec dożynkowy"</t>
  </si>
  <si>
    <t xml:space="preserve">Celem organizacji konkursu jest aktywizacja społeczności lokalnych i gminnych. Kultywowanie oraz popularyzacja najbardziej wartościowych,  kulturowych tradycji, popularyzacja tradycji ludowej związanej z twórczością artystyczną oraz prezentacja bogactwa plonów wkomponowanych w wieniec  dożynkowy.
</t>
  </si>
  <si>
    <t>Społeczności lokalne, gminne. Osoby zaangażowane  w rozwój obszarów wiejskich.</t>
  </si>
  <si>
    <t>III,IV</t>
  </si>
  <si>
    <t>Urząd Marszałkowski Województwa Warmińsko-Mazurskiego w Olsztynie</t>
  </si>
  <si>
    <t>ul. Emilii Plater 1, 10-562 Olsztyn</t>
  </si>
  <si>
    <t>Udział w targach "Smaki Regionów" w Poznaniu</t>
  </si>
  <si>
    <t>Celem realizacji operacji jest promocja i wsparcie sektora żywności regionalnej, tradycyjnej i naturalnej z województwa warmińsko-mazurskiego</t>
  </si>
  <si>
    <t>Producenci i przetwórcy regionalnej żywności, członkowie ssieci Dziedzictwo Kulinarne Warmia Mazury Powiśle, przedstawiciele Urzędu Marszałkowskiego województwa Warmińsko-Mazurskiego.</t>
  </si>
  <si>
    <t>Konkurs na najładniejsze stoisko dożynkowe Kół Gospodyń Wiejskich 2020</t>
  </si>
  <si>
    <t>Celem realizacji operacji jest utrzymanie, rozwijanie tradycji i obyczajów regionalnych, prezentowanie osiągnięć lokalnych twórców sztuki ludowej, promocja rynków produktów regionalnych oraz inicjatyw lokalnych. Istotne jet również pogłębianie więzi z regionem oraz integracja środowisk twórczych w województwie warmińsko-mazurskim.</t>
  </si>
  <si>
    <t>Koła Gospodyń Wiejskich z województwa warmińsko-mazurskiego</t>
  </si>
  <si>
    <t>Konferencja pn. "Kobiety z Kół Gospodyń Wiejskich - liderki lokalnej społeczności"</t>
  </si>
  <si>
    <t>Celem realizacji operacji jest promocja działalności Kół Gospodyń Wiejskich, jako oddolnych inicjatyw mających zdecydowany wpływ na rozwój obszarow wiejskich, integrowanie środowisk wiejskich, prezentacja osiągnięc dziedzictwa kulturowego, kulinarnego i tradycji regionalnych oraz przekazanie informacji dotyczących uregulowań prawnych, związanych z funkcjonowaniem Kół Gospodyń Wiejskich.</t>
  </si>
  <si>
    <t>Koła Gospodyń Wiejskich z województwa warmińsko-mazurskiego, lokalne grupy działania, instytucje i organizacje branżowe, przedstawiciele Urzędu Marszałkowskiego Województwa Warmińsko-Mazurskiego.</t>
  </si>
  <si>
    <t>Ekologiczne forum samorządowe</t>
  </si>
  <si>
    <t xml:space="preserve">Celem realizacji operacji jest między innymi przekazanie aktualnej informacji i wiedzy,wytycznych na tematy związane z ekologią. </t>
  </si>
  <si>
    <t>forum</t>
  </si>
  <si>
    <t>Gminy, powiaty, instytucje branżowe,samorząd wojewódzki,radni, przedstawiciele Urzędu Marszałkowskiego Województwa Warminsko-Mazurksiego</t>
  </si>
  <si>
    <t>Album promujący PROW 2014-2020</t>
  </si>
  <si>
    <t>Celem realizacji operacji jest pokazanie zrealizowanych w ramach Programu działań  jako przykładu dobrych praktyk</t>
  </si>
  <si>
    <t>Album</t>
  </si>
  <si>
    <t>Ogół społeczeństwa, Beneficjenci PROW 2014-2020, potencjalni beneficjenci PROW 2014-2020</t>
  </si>
  <si>
    <t>Szkolenia dla osób zaangażowanych we wdrażanie odnowy wsi pn. "Wieś warmii, Mazur i Powiśla miejscem, w którym warto żyć"</t>
  </si>
  <si>
    <t>Celem realizacji operacji jest wzrost wiedzy i umiejętności członków społeczności wiejskich biorących udział w inicjatywie samorządu województwa i osób zaangażowanych w inicjatywę samorządu w zakresie tematów związanych z wdrażaniem rozwoju oddolnego na obszarach wiejskich, aktywizację mieszkańców i odnowę wsi.</t>
  </si>
  <si>
    <t>szkolenie
liczba uczestników</t>
  </si>
  <si>
    <t>5
250</t>
  </si>
  <si>
    <t>Osoby zaangazowane  w inicjatywę samorządu województwa "Wieś Warmii, Mazur i Powiśla miejscem, w którym warto żyć, liderzy i członkowie grup odnowy wsi, sołtysi, władze gminne, koordynatorzy gminni, moderatorzy pracownicy Urzędu Marszałkowskiego Województwa Warmińsko-Mazurskiego w Olsztynie.</t>
  </si>
  <si>
    <t xml:space="preserve">Urząd Marszałkowski Województwa Warmińsko-Mazurskiego w Olsztynie </t>
  </si>
  <si>
    <t>Publikacja/broszura/materiał drukowany na temat dobrych praktyk w ramach PROW 2014-2020.</t>
  </si>
  <si>
    <t>Celem realizacji operacji jest identyfikacja oraz upowszechnienie przykładów operacji zrealizowanych w ramach Programu Rozwoju Obszarów Wiejskiech poprzez wydanie materiału drukowanego opisującego zrealizowane przedsięwzięcia, na których realizację uzyskano dofinansowanie w ramach PROW . Zakłada się, że materiał drukowany poświęcony będzie opisowi działalności usługowej, rzemieślniczej, artystycznej itp.</t>
  </si>
  <si>
    <t>materiał drukowany</t>
  </si>
  <si>
    <t>1000</t>
  </si>
  <si>
    <t>Wioski tematyczne Warmii i Mazur</t>
  </si>
  <si>
    <t>Celem realizacji operacji jest identyfikacja i upowszechnienie idei wiosek tematycznych, jako przykładu oddolnej inicjatywy aktywizującej społeczność wiejską.</t>
  </si>
  <si>
    <t>Koła Gospodyń Wiejskich Warmii i Mazur - liderki na obszarach wiejskich</t>
  </si>
  <si>
    <t>Celem realizacji operacji jest przedstawienie charakterystyki wybranych kół gospodyń wiejskich w województwe warmińsko-mazurskim, jako przykładu organizacji kobiecej działającej na terenach wiejskich. Planuje się aby publikacja opatrzona była przykładami przepisów kulinarnych poszczególnych kół gospodyń wiejskich - jako inspiracja powrotu do tradycji kuchnii regionu Warmii i Mazur.</t>
  </si>
  <si>
    <t xml:space="preserve">"Warto zostać na wsi" </t>
  </si>
  <si>
    <t>Celem realizacji operacji jest pokazanie wsi , jako znakomitego miejsca do życia, zamieszkania i pracy zarobkowej</t>
  </si>
  <si>
    <t xml:space="preserve">młodzież ze szkół rolniczych </t>
  </si>
  <si>
    <t>Artykuł dotyczący promocji żywności regionalnej, tradycyjnej i naturalnej.</t>
  </si>
  <si>
    <t>Celem realizacji operacji jest promocja sektora żywności regionalnej, tradycyjnej i naturalnej z województwa warmińsko-mazurskiego</t>
  </si>
  <si>
    <t>Artykuł</t>
  </si>
  <si>
    <t>Krajowe i Regionalne Wystawy Ras Rodzimych</t>
  </si>
  <si>
    <t>Temat: Upowszechnianie wiedzy w zakresie dotyczącym zachowania różnorodności biologicznej zwierząt gospodarskich oraz promocja ras rodzimych.
Podnoszenie poziomu wiedzy i umiejętności w obszarze małego przetwórstwa lokalnego oraz upowszechnianie wiedzy w zakresie innowacyjnych rozwiązań w rolnictwie i produkcji żywności.
Celem głównym operacji jest upowszechnianie wiedzy w zakresie dotyczącym zachowania różnorodności biologicznej zwierząt gospodarskich oraz promocja ras rodzimych. Ponadto, operacja ma na celu promocję produktów żywnościowych pochodzących od zwierząt ras rodzimych oraz ułatwienie kontaktów pomiędzy hodowcami, rolnikami a podmiotami doradczymi oraz jednostkami naukowymi sektora rolniczego.</t>
  </si>
  <si>
    <t>wystawy</t>
  </si>
  <si>
    <t>Rolnicy, hodowcy, osoby reprezentujące podmioty i instytucje działające na rzecz rolnictwa na obszarach wiejskich, w tym izby rolnicze, związki hodowców, lokalne grupy działania, organizacje pozarządowe, przedstawiciele jednostek samorządu terytorialnego, świata nauki, szkoły rolnicze, ośrodki doradztwa rolniczego, jednostki badawcze i naukowe oraz wszystkie osoby zwiedzające wystawę.</t>
  </si>
  <si>
    <t>--</t>
  </si>
  <si>
    <t>II, III</t>
  </si>
  <si>
    <t>Departament Bezpieczeństwa Hodowli i Produkcji Zwierzęcej</t>
  </si>
  <si>
    <t>Ministerstwo Rolnictwa i Rozwoju Wsi, ul. Wspólna 30, 00-930 Warszawa</t>
  </si>
  <si>
    <t>Organizacja XLIV oraz XLV Ogólnopolskiego Konkursu Jakości Prac Scaleniowych promującego doświadczenia i najlepsze stosowane praktyki wraz z seminarium podsumowującym XLIV Konkurs, a także przygotowanie artykułów nt. „Scalania gruntów” do publikacji w prasie branżowej.</t>
  </si>
  <si>
    <t>Operacja ma na celu zwiększenie udziału zainteresowanych stron we wdrażaniu PROW 2014-2020 (8.2.4.3.5 Scalanie gruntów) poprzez organizację corocznego Ogólnopolskiego Konkursu Jakości Prac Scaleniowych oraz seminarium podsumowującego Konkurs, a także przygotowanie artykułów nt. „Scalania gruntów” do publikacji w prasie branżowej.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t>
  </si>
  <si>
    <t>szkolenie/seminarium/warsztat 
prasa
Konkurs / olimpiada</t>
  </si>
  <si>
    <t>liczba seminariów
liczba artykułów
liczba konkursów</t>
  </si>
  <si>
    <t>1
4
2</t>
  </si>
  <si>
    <t>Uczestnicy Konkursów - pracownicy wojewódzkich biur geodezji;
liczebność: 80 uczestników
uczestnicy Seminarium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100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1700 czytelników</t>
  </si>
  <si>
    <t>I, IV</t>
  </si>
  <si>
    <t>Departament Spraw Ziemskich</t>
  </si>
  <si>
    <t>Organizacja konferencji dla podmiotów zainteresowanych oraz zaangażowanych we wdrażanie operacji typu
„Scalanie gruntów” w ramach poddziałania „Wsparcie na inwestycje związane z rozwojem, modernizacją
i dostosowywaniem rolnictwa i leśnictwa” objętego Programem Rozwoju Obszarów Wiejskich na lata
2014-2020.</t>
  </si>
  <si>
    <t>Operacja ma na celu zwiększenie udziału zainteresowanych stron we wdrażaniu PROW 2014-2020 (8.2.4.3.5 Scalanie gruntów) poprzez organizację konferencji w zakresie obowiązujących przepisów dotyczących scalania gruntów oraz efektywności ekonomicznej scaleń gruntów w Polsce.
Dodatkowo operacja będzie miała na celu nawiązanie współpracy administracji centralnej z administracją samorządową, a także wymianę zdobytych doświadczeń między podmiotami realizującymi operacje typu „Scalanie gruntów”.
Realizacja operacji przyczyni się do upowszechnienia wiedzy w zakresie rozwoju obszarów wiejskich, w szczególności obowiązujących przepisów dotyczących operacji typu „Scalanie gruntów” - z uwzględnieniem możliwości konsultacji założeń i projektu Planu Strategicznego WPR 2021–2027, a także wymiany zdobytych doświadczeń i prezentacji dobrych praktyk stosowanych przy realizacji operacji typu „Scalanie gruntów”.
Tematyka operacji:
1) upowszechnianie wiedzy w zakresie rozwoju obszarów wiejskich, w szczególności obowiązujących przepisów dotyczących operacji typu „Scalanie gruntów” - z uwzględnieniem konsultacji założeń i projektu Planu Strategicznego WPR 2021–2027;
2) upowszechnianie wiedzy dotyczącej zarządzania operacją typu „Scalanie gruntów”;
3) wymiana zdobytych doświadczeń i  prezentacja dobrych praktyk stosowanych przy realizacji operacji typu „Scalanie gruntów”.</t>
  </si>
  <si>
    <t>konferencja/ kongres</t>
  </si>
  <si>
    <t>liczba konferencji
liczba uczestników</t>
  </si>
  <si>
    <t>1
200</t>
  </si>
  <si>
    <t>Uczestnicy Konferencji - podmioty zainteresowane wdrażaniem oraz zaangażowane we wdrażanie operacji
typu „Scalanie gruntów”:
1) pracownicy starostw powiatowych, urzędów gmin, urzędów marszałkowskich i urzędów wojewódzkich;
2) pracownicy wojewódzkich biur geodezji;
3) pracownicy Krajowego Ośrodka Wsparcia Rolnictwa oraz terenowych oddziałów;
4) pracownicy Agencji Restrukturyzacji i Modernizacji Rolnictwa;
5) pracownicy Wojewódzkich Ośrodków Doradztwa Rolniczego;
6) pracownicy uczelni wyższych.</t>
  </si>
  <si>
    <t>Konkurs na najlepszy przepis kulinarny wykorzystujący produkty zarejestrowane jako Chroniona Nazwa Pochodzenia (ChNP), Chronione Oznaczenie Geograficzne (ChOG) oraz Gwarantowana Tradycyjna Specjalność (GTS).</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</si>
  <si>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</si>
  <si>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konkurs/olimpiada</t>
  </si>
  <si>
    <t xml:space="preserve">Uczestnicy konkursu - uczniowie szkół gastronomicznych oraz nauczyciele - ok. 200 os. (edycja w 2020 r. i 2021 r.).
Pośrednią grupą docelową są czytelnicy portali internetowych https://www.gov.pl/web/rolnictwo i
www.ksow.pl oraz uczniowie i nauczyciele szkół gastronomicznych (poza uczestnikami konkursu).
</t>
  </si>
  <si>
    <t>Departament Jakości Żywności i Bezpieczeństwa Produkcji Roślinnej</t>
  </si>
  <si>
    <t>Kampania informacyjno-edukacyjna o efektach Programu Rozwoju Obszarów Wiejskich na lata 2007-2013 i
Programie Rozwoju Obszarów Wiejskich na lata 2014-2020, w tym Krajowej Sieci Obszarów Wiejskich.</t>
  </si>
  <si>
    <t>Celem głównym realizacji operacji jest zwiększenie poziomu wiedzy ogólnej i szczegółowej dotyczącej efektów realizacji PROW 2007-2013  i PROW 2014-2020, w tym KSOW, na przykładzie zrealizowanych operacji na obszarze Polski. Ponadto celem operacji jest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</si>
  <si>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Audycja/film/spot</t>
  </si>
  <si>
    <t>Audycje, programy, spoty w radio, telewizji
i internecie</t>
  </si>
  <si>
    <t>40 audycji</t>
  </si>
  <si>
    <t xml:space="preserve">Rolnicy, mieszkańcy obszarów wiejskich oraz mieszkańcy miast zainteresowani tematyką rolnictwa i obszarów wiejskich.
Średnia oglądalność: ok. 
400 000 widzów (wartość uśredniona, określona w oparciu o dane z poprzednich zrealizowanych kampanii). 
</t>
  </si>
  <si>
    <t>Departament Komunikacji i Promocji</t>
  </si>
  <si>
    <t>Organizacja konferencji i spotkań informacyjnych dla dyrektorów szkół rolniczych prowadzonych przez MRiRW, dyrektora Krajowego Centrum Edukacji Rolniczej w Brwinowie, pracowników MRiRW, nauczycieli i uczniów szkól rolniczych oraz beneficjentów PROW 2014-2020</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</si>
  <si>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</si>
  <si>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spotkanie, konferencja</t>
  </si>
  <si>
    <t>liczba spotkań
liczba konferencji</t>
  </si>
  <si>
    <t>I, II, III, IV</t>
  </si>
  <si>
    <t>Departament Oświaty i Polityki Społecznej Wsi</t>
  </si>
  <si>
    <t>Upowszechnianie wiedzy rolniczej i promocja wsi poprzez Olimpiady Wiedzy i Umiejętności i konkursów dla uczniów szkół ponadpodstawowych​</t>
  </si>
  <si>
    <t>Temat: 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Cel: Wzbogacenie młodzieży o przygotowanie zawodowe, a jednocześnie pogłębienie wiedzy i umiejętności w celu unowocześniania, innowacyjności i transferu wierzy w rolnictwie służące rozwojowi polskiego rolnictwa. Rozwijanie zainteresowań uczniów problemami żywienia, upowszechniania wzorców racjonalnego żywienia, promocja zdrowia, tradycji regionalnych.</t>
  </si>
  <si>
    <t>konkurs / olimpiada</t>
  </si>
  <si>
    <t>Ogół społeczeństwa ze szczególnym uwzględnieniem młodzieży i kadry pedagogicznej szkół ponadpodstawowych. Szacowana liczba uczestników finałowych - ok. 142.</t>
  </si>
  <si>
    <t>I,II, IV</t>
  </si>
  <si>
    <t>,,ODPOCZYWAJ NA WSI"</t>
  </si>
  <si>
    <t>Głównym celem jest kreowanie wizerunku obszarów wiejskich, jako turystycznego rynku oferującego zróżnicowane i całoroczne atrakcje oraz podnoszenie rangi turystyki wiejskiej i agroturystyki w środowisku sektora turystycznego. 
Cele szczegółowe:
1. Budowa konsumenckiej świadomości konkretnych produktów turystycznych w skali kraju/regionu
2. Upowszechnianie standardów wiejskiej bazy recepcyjnej i jakości świadczonych usług,
3. Integracja środowiska turystyki wiejskiej i agroturystyki z przedstawicielami branży turystycznej.
4. Integracja sektora turystyki wiejskiej na poziomie organizacji pozarządowych.</t>
  </si>
  <si>
    <t xml:space="preserve">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t>
  </si>
  <si>
    <t>I,II,III,IV</t>
  </si>
  <si>
    <t>Szkolenie/ seminarium/ warsztat /spotkanie
Konferencja/ kongres 
Targi/ impreza plenerowa/ wystawa
Stoisko wystawiennicze/ punkt informacyjny na targach/imprezie plenerowej/ wystawie
Publikacja/ materiał (wersja drukowana i/lub elektroniczna)
Prasa 
Audycja/ film/ spot 
Konkurs/olimpiada</t>
  </si>
  <si>
    <t>Szkolenia/ seminaria/ inne formy szkoleniowe
Konferencje
Targi, wystawy, imprezy lokalne, regionalne, krajowe i międzynarodowe
Tytuły publikacji wydanych w formie papierowej
Artykuły/wkładki  w prasie i w internecie
Audycje,  programy, spoty w radio, telewizji i internecie
Konkursy</t>
  </si>
  <si>
    <t>Liczba imprez targowych krajowych - 11 oraz zagranicznych - 2
2. Liczba imprez plenerowych – 8 imprez
3. Liczba wydarzeń towarzyszących w formie seminariów/warsztatów/szkoleń, w tym on-line – min.6
4. Liczba uczestników wydarzeń towarzyszących w formie seminariów/warsztatów/szkoleń – min.150
5. Liczba konferencji – 1 
6. Liczba uczestników konferencji – min. 150 osób 
7. Tytuły publikacji w wersji papierowej i elektronicznej – 11 
8. Nakład publikacji łączny  w wersji papierowej – 20 000 egz. 
9. Audycje, programy, spoty w radio, telewizji i Internecie – 2 kampanie informacyjno-edukacyjne 
10. Konkursy - 2
11. liczba laureatów konkursów - 12</t>
  </si>
  <si>
    <t xml:space="preserve">Ekspertyza pt. „Rola i zadania kluczowych partnerów systemu wiedzy i innowacji w rolnictwie (AKIS)” </t>
  </si>
  <si>
    <t>Temat: Funkcjonowanie systemu wymiany wiedzy pomiędzy podmiotami uczestniczącymi w rozwoju obszarów wiejskich, służącej w szczególności poprawie jakości realizowanych zadań oraz ułatwianiu transferu wiedzy i innowacji w rolnictwie oraz na obszarach wiejskich.
Cel: 
1. Przygotowania wkładu do Krajowego Planu Strategicznego na lata 2021 -2027 w zakresie dotyczącym transferu wiedzy i funkcjonowania systemu doradztwa rolniczego.
2. Wspieranie transferu wiedzy i innowacji w rolnictwie, leśnictwie i na obszarach wiejskich poprzez  rozwój systemu doradztwa rolniczego w Polsce oraz dostosowanie zakresu zadań doradczych do nowych wyzwań.
Opracowanie ekspertyzy przyczyni się do zwiększenia poziomu wiedzy oraz pozyskania aktualnej informacji, w szczególności w obszarze wdrażania inicjatyw na rzecz rozwoju rolnictwa i  obszarów wiejskich i identyfikacji partnerów AKIS w celu przygotowania interwencji w okresie programowania  na lata 2021-2027.</t>
  </si>
  <si>
    <t>Ekspertyza</t>
  </si>
  <si>
    <t>ilość ekspertyz</t>
  </si>
  <si>
    <t xml:space="preserve">MRiRW, kadra zarządzająca jednostkami doradztwa rolniczego, zarówno publicznymi jak i prywatnymi, instytuty badawcze, uczelnie kształcące w zawodach rolniczych. </t>
  </si>
  <si>
    <t>I, II</t>
  </si>
  <si>
    <t>Departament Strategii, Transferu Wiedzy i Innowacji</t>
  </si>
  <si>
    <t>Organizacja jedno- i dwudniowych spotkań dla jednostek doradztwa rolniczego i partnerów AKIS</t>
  </si>
  <si>
    <t xml:space="preserve">Temat i cele: Wymiana wiedzy pomiędzy podmiotami uczestniczącymi w rozwoju obszarów wiejskich, służąca w szczególności poprawie jakości realizowanych zadań oraz ułatwianiu transferu wiedzy i innowacji w rolnictwie oraz na obszarach wiejskich.
Wymiana wiedzy w zakresie wdrażania PROW 2014-2020 oraz Planu Strategicznego dla WPR na lata 2021 – 2027, wypracowanie rozwiązań potrzebnych dla rozwoju wsi i rolnictwa i ich transfer do praktyki, dostarczenie wiedzy o najnowszych wynikach badań rolniczych i innowacjach zalecanych do upowszechniania, wsparcie realizacji zadań jednostek doradztwa rolniczego. </t>
  </si>
  <si>
    <t>Spotkania</t>
  </si>
  <si>
    <t>ilość spotkań/
ilość osób biorących udział w spotkaniu</t>
  </si>
  <si>
    <t>18
1150</t>
  </si>
  <si>
    <t>Bezpośrednio – podmioty uczestniczące w rozwoju obszarów wiejskich w szczególności jednostki doradztwa rolniczego oraz jednostki naukowe.
Pośrednio - rolnicy oraz ogół społeczeństwa korzystający z prawidłowo działającego systemu wiedzy i innowacji w rolnictwie AKIS.
 W sumie ok. 1150 osób.</t>
  </si>
  <si>
    <t>Organizacja wyjazdu studyjnego dla kadry zarządzającej jednostkami doradztwa rolniczego i partnerów AKIS</t>
  </si>
  <si>
    <t>Temat: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poprzez organizację wizyty w wybranych instytucjach systemu AKIS, spotkania w instytucji doradztwa rolniczego, spotkania z przedstawicielami instytucji wdrażającej PROW 2014 -2020, spotkania z przedstawicielami instytucji zarządzającej i odpowiedzialnej za opracowanie CAP planu na lata 2021 – 2027, spotkania z rolniczym instytutem badawczym, prowadzącym badania na rzecz rozwoju rolnictwa lub badania w zakresie przetwórstwa rolno-spożywczego, wizyty w gospodarstwie/zakładzie wytwarzającym produkt lokalny, regionalny lub tradycyjny.
Cel: Zwiększenie wiedzy na temat funkcjonowania systemu doradztwa rolniczego i systemu AKIS w wybranych krajach UE poprzez wymianę wiedzy pomiędzy podmiotami uczestniczącymi w rozwoju obszarów wiejskich oraz wymiana i rozpowszechnianie rezultatów działań na rzecz tego rozwoju.</t>
  </si>
  <si>
    <t>ilość wyjazdów/
ilość osób biorących udział w wyjeździe studyjnym</t>
  </si>
  <si>
    <t>1
30</t>
  </si>
  <si>
    <t>Kadra zarządzająca jednostkami doradztwa rolniczego, przedstawiciele MRiRW oraz instytutów badawczych</t>
  </si>
  <si>
    <t>1 i 2</t>
  </si>
  <si>
    <t xml:space="preserve">Celem operacji jest zwiększenie udziału zainteresowanych stron we wdrażaniu inicjatyw na rzecz rozwoju obszarów wiejskich oraz podniesienie jakości realizacji Programu.
Przykłady operacji ujętych w publikacji będą dotyczyć następujących tematów:
upowszechnianie wiedzy w zakresie innowacyjnych rozwiązań w rolnictwie, produkcji żywności, leśnictwie i na obszarach wiejskich;
upowszechnianie wiedzy w zakresie tworzenia krótkich łańcuchów dostaw w sektorze rolno spożywczym;
upowszechnianie wiedzy w zakresie optymalizacji wykorzystywania przez mieszkańców obszarów wiejskich zasobów środowiska naturalnego;
wspieranie rozwoju przedsiębiorczości na obszarach wiejskich przez podnoszenie poziomu wiedzy i umiejętności; promocja jakości życia na wsi lub promocja wsi jako miejsca do życia i rozwoju zawodowego. </t>
  </si>
  <si>
    <t>Ogół społeczeństwa, a w szczególności beneficjenci i potencjalni beneficjenci PROW 2014-2020
oraz partnerzy KSOW, mieszkańcy obszarów wiejskich osoby zainteresowane rozwojem wsi.</t>
  </si>
  <si>
    <t>Departament  Wsparcia Rolników</t>
  </si>
  <si>
    <t>Upowszechnienie dobrych praktyk mających wpływ na rozwój obszarów wiejskich – przykłady operacji zrealizowanych w ramach planu operacyjnego KSOW</t>
  </si>
  <si>
    <t>6000 wersja polska
1000 wersja angielska</t>
  </si>
  <si>
    <t>Szlakiem dobrych praktyk PROW - wyjazdy studyjne i spotkania</t>
  </si>
  <si>
    <t>Cel główny: zwiększenie ich świadomości na temat wykorzystania i efektów PROW oraz dziedzictwa kulinarnego Polski, a także polskich produktów tradycyjnych i regionalnych, a za ich pośrednictwem zwiększenie świadomości opinii publicznej.
Cele szczegółowe:
- prezentacja przedstawicielom mediów dobrych praktyk − wykorzystania funduszy PROW;
- przekazanie dziennikarzom bieżących informacji na temat PROW 2014-2020;
- ułatwienie mediom kontaktu z beneficjentami PROW;
- zwiększenie świadomości dziennikarzy na temat wykorzystania środków PROW 2014-2020;
- udział dziennikarzy w warsztatach kulinarnych;
- upowszechnianie wiedzy w zakresie systemów jakości żywności;
- promocja dziedzictwa kulinarnego;
- promocja produktów tradycyjnych i regionalnych;
- zwiększenie ilości publikacji medialnych na temat PROW, dziedzictwa kulinarnego oraz polskich produktów tradycyjnych i regionalnych;
- zwiększenie świadomości opinii publicznej na temat wykorzystania środków PROW 2014-2020.</t>
  </si>
  <si>
    <t>Szkolenie/seminarium/warsztat
wyjazd studyjny</t>
  </si>
  <si>
    <t>spotkanie
wyjazd studyjny</t>
  </si>
  <si>
    <t>2
4</t>
  </si>
  <si>
    <t xml:space="preserve">
Przedstawiciele mediów krajowych − zajmujący się tematyką ekonomiczno-gospodarczą, rolną, żywnościową i pokrewnymi, a także przedstawiciele mediów zagranicznych. Udział około 15 osób podczas każdego z dwóch wyjazdów. Z każdą grupą podróżować będzie przedstawiciel organizatorów (2 osoby z Biura Prasowego) oraz kierowca i tłumacz (w przypadku udziału dziennikarzy zagranicznych), a także przedstawiciele lokalnych władz i inni zaproszeni goście.
Do udziału w spotkaniu podsumowującym zaproszeni zostaną uczestnicy wizyt studyjnych oraz inne zainteresowane tematyką redakcje, które z różnych przyczyn nie mogły uczestniczyć w wizytach studyjnych – łącznie około 30 osób.</t>
  </si>
  <si>
    <t>II, III,IV</t>
  </si>
  <si>
    <t>II, III, IV</t>
  </si>
  <si>
    <t>Konferencja TRADYCJA I NOWOCZESNOŚĆ – o dziedzictwie kulinarnych i systemach jakości żywności. Jak budować świadomość konsumentów?</t>
  </si>
  <si>
    <t xml:space="preserve">
Upowszechnianie wiedzy w zakresie systemów jakości żywności, o których mowa w art. 16 ust. 1 lit. a lub b rozporządzenia nr 1305/2013. Promocja dziedzictwa kulinarnego regionów.
Cel główny: zwiększenie świadomości przedstawicieli mediów, a za ich pośrednictwem opinii publicznej na temat systemów jakości żywności. Rozpoznawalność produktów objętych systemami jakości wymaga nakładów na ich promocję i działalność informacyjną, dlatego też konieczne jest wsparcie pozwalające na dotarcie do potencjalnych odbiorców. W Polsce nadal obserwuje się niski poziom wiedzy w zakresie funkcjonowania unijnych i krajowych systemów jakości, w ramach których wytwarzane są wysokojakościowe produkty. W rezultacie wciąż utrzymuje się niski popyt na tego typu produkty.
Celem wsparcia jest dostarczenie – za pośrednictwem mediów – konsumentom informacji o produktach wysokojakościowych oraz zwrócenie uwagi na ich walory, co w konsekwencji ma doprowadzić do zwiększenia popytu. Dla producentów możliwość uzyskania dodatkowej pomocy finansowej ma być zachętą do zwiększania skali produkcji lub do jej rozpoczęcia. Większy popyt na ten rodzaj produkcji może pozytywnie wpłynąć na aktywizację mieszkańców terenów wiejskich oraz na wzrost zatrudnienia na tych terenach.
</t>
  </si>
  <si>
    <t xml:space="preserve">Szkolenie/ seminarium/ warsztat /spotkanie
</t>
  </si>
  <si>
    <t>konferencja i warsztat kulinarny</t>
  </si>
  <si>
    <t>Przedstawiciele mediów zajmujący się tematyką ekonomiczno-gospodarczą, rolną, żywnościową i pokrewnymi. Wybrani blogerzy i vlogerzy, prowadzący blogi i vlogi o dużym zasięgu. Przedstawiciele podmiotów integrujących uczestników systemów jakości żywności. Przedstawicielki kół gospodyń wiejskich. Łącznie około 30-40 zaproszonych gości oraz przedstawiciele organizatora, do obsługi spotkania. W spotkaniu weźmie udział minister rolnictwa i rozwoju wsi.
Ponadto uczestnikami spotkania będą wszyscy zainteresowani tematyką, oglądający transmisję za pośrednictwem łączy internetowych.</t>
  </si>
  <si>
    <t>Organizacja międzynarodowej konferencji na temat doradztwa rolniczego</t>
  </si>
  <si>
    <t>Temat: Wymiana poglądów na temat roli doradztwa w systemie transferu wiedzy i innowacji w perspektywie finansowej 2021-2027 oraz prezentacja dobrych praktyk w zakresie doradztwa rolniczego w państwach UE.
Cel: Wymiana poglądów, doświadczeń i prezentacja dobrych praktyk w kontekście międzynarodowym oraz prezentacja innowacyjnych rozwiązań dotyczących transferu wiedzy z nauki do praktyki rolniczej.</t>
  </si>
  <si>
    <t>Konferencja /kongres</t>
  </si>
  <si>
    <t>konferencja/ 
ilość uczestników</t>
  </si>
  <si>
    <t>1/
200</t>
  </si>
  <si>
    <t>Bezpośrednio - pracownicy instytucji doradztwa rolniczego i instytutów badawczych, podmiotów zajmujących się problematyką rozwoju obszarów wiejskich np. MRiRW, ARiMR, KOWR, Rad Społecznych Doradztwa Rolniczego, prywatnych podmiotów doradczych, przedstawicieli państw UE; pośrednio rolnicy oraz ogół społeczeństwa korzystający ze wsparcia doradczego i wdrażania innowacyjnych rozwiązań w zakresie praktyki rolniczej. Ogółem – ok. 200 osób.</t>
  </si>
  <si>
    <t>Opracowanie i druk publikacji pod roboczym tytułem „Kodeks dobrych praktyk w zakresie doradztwa rolniczego”</t>
  </si>
  <si>
    <t>Temat: Wymiana wiedzy oraz dobrych praktyk w szczególności w zakresie wdrażania innowacji w rolnictwie i na obszarach wiejskich.
Cel: Zapewnienie doradztwa rolniczego jest obowiązkowe dla wszystkich państw UE. Upowszechnienie wiedzy na temat dobrych praktyk w zakresie doradztwa rolniczego zapewnią działania sieciujące dla doradców i przedstawicieli instytucji doradczych oraz z instytutów w zakresie wdrażania innowacji, przyczyniając się do wspierania transferu wiedzy i innowacji. Planuje się, że co najmniej 1000 osób: rolników, mieszkańców wsi, naukowców resortu rolnictwa, przedstawicieli MRiRW, parlamentarzystów, samorządów wiejskich i doradców rolniczych, przedstawicieli UE oraz instytucji doradczych z zagranicy otrzyma wiedzę na temat dobrych praktyk doradczych, która będzie wykorzystana w praktyce.</t>
  </si>
  <si>
    <t>ilość publikacji/
ilość wydanych egzemplarzy</t>
  </si>
  <si>
    <t>1/
1000</t>
  </si>
  <si>
    <t>Bezpośrednio – rolnicy i mieszkańcy obszarów wiejskich, naukowcy z instytutów badawczych, przedstawiciele urzędów rządowych i samorządowych oraz UE, przedstawiciele organizacji międzynarodowych zajmujący się doradztwem rolniczym – ok. 1000 osób</t>
  </si>
  <si>
    <t xml:space="preserve">Wsparcie współpracy międzynarodowej w ramach Strategii UE dla regionu Morza Bałtyckiego w Polsce, ze szczególnym uwzględnieniem obszaru tematycznego Biogospodarka Planu Działania SUERMB </t>
  </si>
  <si>
    <t>W ramach działania 7: Współpraca z Europejską Siecią na Rzecz Rozwoju Obszarów Wiejskich możliwe jest prowadzenie współpracy dotyczącej rozwoju obszarów wiejskich w ramach Strategii UE dla regionu Morza Bałtyckiego (SUERMB). Plan Działania SUERMB obecnie podlega rewizji. Ponadto  w nowej perspektywie finansowej UE w latach 2021-2027 podstawy wsparcia w ramach WPR i Polityki Spójności ulegną zmianie. Tematyka ekspertyzy oraz organizowanego spotkania będzie dotyczyć biogospodarki w kontekście zadań realizowanych w Planie Działania SUERMB oraz sektora rolnospożywczego i/lub obszarów wiejskich.</t>
  </si>
  <si>
    <t>ekspertyza
wyjazd zagraniczny
spotkanie</t>
  </si>
  <si>
    <t>liczba ekspertyz/wyjazdów/spotkań</t>
  </si>
  <si>
    <t>1
3
1</t>
  </si>
  <si>
    <t xml:space="preserve">MRiRW i partnerzy zaangażowani w realizację zadań związanych z realizacją SUERMB oraz inni interesariusze SUERMB. </t>
  </si>
  <si>
    <t>Departament Klimatu i Środowiska</t>
  </si>
  <si>
    <t>Upowszechnianie i promocja internetowych platform umożliwiających sprzedaż produktów rolnych</t>
  </si>
  <si>
    <t xml:space="preserve">Tematy:
1. Upowszechnianie wiedzy w zakresie tworzenia krótkich łańcuchów dostaw w rozumieniu art. 2 ust. 1 akapit drugi lit. m rozporządzenia nr 1305/2013 w sektorze rolno-spożywczym;
2. Wspieranie rozwoju przedsiębiorczości na obszarach wiejskich przez podnoszenie poziomu wiedzy i umiejętności;
Cel: dostarczenie i upowszechnianie wiedzy w zakresie tworzenia krótkich łańcuchów dostaw żywności, co pozwoli na podjęcie przez rolników decyzji o współdziałaniu w zorganizowanej formie, jaką jest sprzedaż produktów rolnych przy wykorzystaniu internetowej platformy sprzedażowej.
Promocja internetowych platform sprzedażowych produkty rolne ma na celu zachęcanie potencjalnych klientów do dokonywania zakupów na internetowej platformie sprzedażowej.
</t>
  </si>
  <si>
    <t xml:space="preserve">kampania
</t>
  </si>
  <si>
    <t xml:space="preserve">liczba kampanii
</t>
  </si>
  <si>
    <t>Producenci rolni, konsumenci - ogół społeczeństwa.</t>
  </si>
  <si>
    <t>Kampania informacyjno-edukacyjna dotycząca rolnictwa ekologicznego</t>
  </si>
  <si>
    <t>Celem realizacji operacji jest przekazanie  informacji o korzyściach płynących z prowadzenia gospodarstw metodami ekologicznymi, poprzez identyfikację i upowszechnianie dobrych praktyk w zakresie rolnictwa ekologicznego, co przyczyni się do zwiększenia poziomu wiedzy ogólnej i szczegółowej dotyczącej zasad uczestnictwa w systemie rolnictwa ekologicznego, podniesienia poziomu informacji dotyczących warunków i trybu przyznawania pomocy w ramach obecnej perspektywy finansowej w grupie docelowej operacji. 
Zakłada się, że realizacja operacji poprzez propagowanie rolnictwa ekologicznego, w tym unikania zanieczyszczenia nawozami i pestycydami, przyczyni się do zachowania środowiska przyrodniczego i krajobrazu na obszarach wiejskich. Operacja służy Priorytetowi 4 PROW 2014-2020  wspierając zrównoważony rozwój obszarów wiejskich przy zachowaniu dbałości o klimat i środowisko naturalne.
Kampania  poprzez promocję metod produkcji rolnictwa ekologicznego przyczyni się do wspierania  działań związanych z zapobieganiem degradacji środowiska i krajobrazu oraz utrzymaniem jego stanu przy jednoczesnym wykorzystaniu funkcji produkcyjnej obszarów wiejskich.
Operacja poprzez  identyfikację, gromadzenie i upowszechnianie dobrych praktyk mających wpływ na rozwój obszarów wiejskich przyczyni się do podniesienia jakości realizacji Programu.
 Tematy: 
Upowszechnianie wiedzy w zakresie optymalizacji wykorzystania przez mieszkańców obszarów wiejskich zasobów środowiska naturalnego.</t>
  </si>
  <si>
    <t>liczba  audycji</t>
  </si>
  <si>
    <t xml:space="preserve">Rolnicy, producenci, hodowcy i przetwórcy, mieszkańcy obszarów wiejskich, mieszkańcy miast zainteresowani tematyką rolnictwa i obszarów wiejskich, w szczególności rolnictwa ekologicznego. </t>
  </si>
  <si>
    <t>Organizacja konferencji dotycząca produkcji ziemniaka w Polsce.</t>
  </si>
  <si>
    <t>W związku z tym, że potencjał produkcyjny ziemniaka w Polsce nie jest w pełni wykorzystywany, jego produkcja obciążona jest ogromnym ryzykiem finansowym, a sytuacja w kraju i na świecie diametralnie się pogarsza to istnieje potrzeba podnoszenia wiedzy rolników, małych i średnich przedsiębiorców, co do możliwości wprowadzania zmian potencjału środowiskowego kraju w aspekcie wzrostu produkcji ziemniaka.
Edukacja producentów i potencjalnych producentów pod kątem wyeliminowania bakterii Clavibacter michiganensis z profesjonalnej produkcji ziemniaków w Polsce,  w konsekwencji zapewni im swobodny dostęp do rynków pozostałych państw członkowskich Unii Europejskiej, a w efekcie poprawi opłacalność krajowej produkcji ziemniaka. Konferencja ma pokazać również możliwości opłacalnej produkcji wysokiej jakości żywności w aspekcie Gospodarki 4.0 w obiegu zamkniętym, tak aby producenci skupili się nie tylko na własnej produkcji i rozwoju własnych przedsiębiorstw, ale szukali rozwiązań, które pozwolą na kooperację z rynkiem światowym, co w efekcie wpłynie na rozwój okolicznych obszarów i całej branży.
Tematy:
1. Upowszechnianie wiedzy w zakresie innowacyjnych rozwiązań w rolnictwie, produkcji żywności, leśnictwie i na obszarach wiejskich.
2. Upowszechnianie wiedzy w zakresie optymalizacji wykorzystywania przez mieszkańców obszarów wiejskich zasobów środowiska naturalnego.</t>
  </si>
  <si>
    <t xml:space="preserve">Konferencja/ kongres </t>
  </si>
  <si>
    <t xml:space="preserve">Grupa docelowa ( uczestnicy konferencji) 200 osób. Grupą docelową operacji są mieszkańcy obszarów wiejskich, rolnicy, właściciele małych i średnich przedsiębiorstw branży rolniczej i jej otoczenia z obszaru całego kraju w szczególności producenci ziemniaków bądź przyszli producenci ziemniaków. Są to osoby, którym zależy na wdrażaniu inicjatyw na rzecz obszarów wiejskich, ponieważ są ściśle związani z rolnictwem i obszarem wiejskim, który jest ich środowiskiem i miejscem pracy. </t>
  </si>
  <si>
    <t>1, 4</t>
  </si>
  <si>
    <t>Szkolenia dla doradców świadczących doradztwo w ramach PROW 2014-2020</t>
  </si>
  <si>
    <t xml:space="preserve">Cel ogólny:
Podniesienie wiedzy i umiejętności doradców rolniczych, zatrudnionych w wojewódzkich ośrodkach doradztwa rolniczego, poprzez zastosowanie innowacyjnych metod komunikowania się i szkoleń, dzięki czemu możliwe będzie zwiększenie zainteresowanie Programem, a  samo wdrażanie  będzie  bardziej efektywne. 
Cele szczegółowe:
1. Nabycie umiejętności posługiwania się narzędziami cyfrowymi, przeznaczonymi do komunikacji i szkoleń z wykorzystaniem 
2. Nabycie umiejętności tworzenia kursów metodą kształcenia na odległość
3. Ułatwienie wymiany wiedzy poprzez zastosowanie innowacyjnych metod cyfrowych.
Tematy:
Wspieranie rozwoju społeczeństwa cyfrowego na obszarach wiejskich przez podnoszenie poziomu wiedzy w tym zakresie  </t>
  </si>
  <si>
    <t>Szkolenie/ seminarium/ warsztat /spotkanie</t>
  </si>
  <si>
    <t>liczba szkoleń
liczba uczestników</t>
  </si>
  <si>
    <t>2
1000</t>
  </si>
  <si>
    <t xml:space="preserve">Szkolenie będzie skierowane do doradców rolniczych, zatrudnionych w wojewódzkich ośrodkach doradztwa rolniczego, organizujących i prowadzących szkolenia dla rolników i mieszkańców obszarów wiejskich. Przede wszystkim przeszkoleni zostaną  specjaliści z centrali ODR oraz kierownicy i pracownicy działów Metodyki Doradztwa, Szkoleń i Wydawnictw, ale również doradcy terenowi, prowadzący zajęcia z rolnikami.  </t>
  </si>
  <si>
    <t>Opracowanie i druk publikacji dot. działalności jednostek doradztwa rolniczego w obszarze innowacyjnych rozwiązań na rzecz rolnictwa i obszarów wiejskich</t>
  </si>
  <si>
    <t>Cel: zapewnienie doradztwa rolniczego, sprawnie funkcjonującego w systemie AKIS, jest obowiązkowe dla wszystkich państw UE. Upowszechnienie wiedzy na temat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2000 osób: rolników, mieszkańców wsi, naukowców, przedstawicieli MRiRW i instytucji współpracujących z resortem otrzyma wiedzę na temat innowacyjnych obszarów działalności ODR-ów. 
Temat: Ułatwianie tworzenia oraz funkcjonowania sieci kontaktów pomiędzy rolnikami, podmiotami doradczymi, jednostkami naukowymi, przedsiębiorcami sektora rolno-spożywczego oraz pozostałymi podmiotami zainteresowanymi wdrażaniem innowacji w rolnictwie i na obszarach wiejskich</t>
  </si>
  <si>
    <t xml:space="preserve"> rolnicy, mieszkańcy obszarów wiejskich, przedstawiciele jdr i innych instytucji podległych MRiRW. </t>
  </si>
  <si>
    <t>Ministarstwo Rolnictwa i Rozwoju Wsi</t>
  </si>
  <si>
    <t>Zachodniopomorski WODR</t>
  </si>
  <si>
    <t>Wielkopolski WODR</t>
  </si>
  <si>
    <t>Warmińsko-mazurski WODR</t>
  </si>
  <si>
    <t>Świętokrzyski WODR</t>
  </si>
  <si>
    <t>Śląski WODR</t>
  </si>
  <si>
    <t>Pomorski WODR</t>
  </si>
  <si>
    <t>Podlaski WODR</t>
  </si>
  <si>
    <t>Podkarpacki WODR</t>
  </si>
  <si>
    <t>Opolski WODR</t>
  </si>
  <si>
    <t>Mazowiecki WODR</t>
  </si>
  <si>
    <t>Małopolski WODR</t>
  </si>
  <si>
    <t>Łódzki WODR</t>
  </si>
  <si>
    <t>Lubuski WODR</t>
  </si>
  <si>
    <t>Lubelski WODR</t>
  </si>
  <si>
    <t>Kujawsko-pomorski WODR</t>
  </si>
  <si>
    <t>Dolnośląski WODR</t>
  </si>
  <si>
    <t>Centrum Doradztwa Rolniczego 
w Brwinowie (SIR)</t>
  </si>
  <si>
    <t xml:space="preserve">liczba
 uczestników </t>
  </si>
  <si>
    <t>ul. Chorzowska 16/18, 
26-600 Radom</t>
  </si>
  <si>
    <t>Centrum Doradztwa Rolniczego w Brwinowie Oddział w Radomiu</t>
  </si>
  <si>
    <t xml:space="preserve">przedstawiciele doradztwa rolniczego, przedstawiciele nauki, rolnicy, przedsiębiorcy, administracja rządowa i samorządowa, instytucje pracujące na rzecz rolnictwa </t>
  </si>
  <si>
    <t>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t>
  </si>
  <si>
    <t xml:space="preserve">VI Forum Wiedzy i innowacji
</t>
  </si>
  <si>
    <t>rolnicy, przedstawiciele podmiotów doradczych, osoby zainteresowane tematem</t>
  </si>
  <si>
    <t>Celem operacji jest wsparcie technologiczne w produkcji ziemniaka wysokiej jakości. Plantatorzy ziemniaków muszą podążać za aktualnymi trendami rynkowymi aby odpowiadać na potrzeby konsumentów, jednocześnie produkując surowiec wysokiej jakości w sposób nowoczesny. 
Przedmiotem operacji jest opracowanie oraz publikacja broszury poruszającej m.in. następujące zagadnienia: budowa marki polskiego ziemniaka, agrotechnika i ochrona ziemniaka, dobór odmian do uprawy, przechowywanie.</t>
  </si>
  <si>
    <t>Profesjonalna produkcja ziemniaka</t>
  </si>
  <si>
    <t>liczba opracowań</t>
  </si>
  <si>
    <t>liczba spotkań</t>
  </si>
  <si>
    <t>ul. Pszczelińska 99,
05-840 Brwinów</t>
  </si>
  <si>
    <t>ul. Pszczelińska 99,
 05-840 Brwinów</t>
  </si>
  <si>
    <t>szkolenia e-lerningowe</t>
  </si>
  <si>
    <t xml:space="preserve">Celem operacji jest przekazanie i upowszechnianie wiedzy na temat małej retencji wodnej w gospodarstwie wraz z przedstawieniem innowacyjnych praktyk w tym zakresie. Operacja jest powiązana z projektem „Wsparcie dla tworzenia Lokalnych Partnerstw ds. Wody (LPW)” i stanowi jej merytoryczne uzupełnienie o zagadnienia dotyczące małej retencji wodnej. </t>
  </si>
  <si>
    <t>Cykl szkoleń e-learningowych                                     "Mała retencja wodna w gospodarstwach rolnych"</t>
  </si>
  <si>
    <t>liczba publikacji/publikacja wyników badań ilościowych</t>
  </si>
  <si>
    <t>ul. Pszczelińska 99, 
05-840 Brwinów</t>
  </si>
  <si>
    <t xml:space="preserve"> doradcy, rolnicy, mieszkańcy obszarów wiejskich, podmioty prywatne                </t>
  </si>
  <si>
    <t>liczba publikacji/deask reasech</t>
  </si>
  <si>
    <t>badania społeczne/ analiza</t>
  </si>
  <si>
    <t xml:space="preserve">Celem badania jest rozpoznanie zmian w funkcjonowaniu łańcuchów dostaw żywności w Polsce wywołanych pandemią COVID-19. Analiza będzie obejmować: skutki ekonomiczne, społeczne i prawne, wywołane przez pandemię COVID-19 dla producentów rolnych - głównego ogniwa łańcucha dostaw żywności, ze szczególnym uwzględnieniem segmentu produkcji owoców miękkich i warzyw. W ramach zamówienia zidentyfikowane zostaną mechanizmy funkcjonowania wymienionych podmiotów w okresie pandemii oraz planowane przez nie strategie działań innowacyjnych. Szczególna uwaga będzie poświęcona rozpoznaniu najważniejszych trudności napotkanych w związku z pandemią COVID-19 przez producentów oraz charakterystyka wdrożonych przez nich strategii adaptacyjnych 
do nowej sytuacji społeczno-gospodarczej. Analizie zostaną poddane dobre praktyki w zakresie skracania łańcuchów dostaw żywności zidentyfikowane podczas badania (np. polegające na wykorzystaniu w działalności rolniczej technologii i rozwiązań cyfrowych).
</t>
  </si>
  <si>
    <t xml:space="preserve">Od pola do stołu- analiza procesu </t>
  </si>
  <si>
    <t>przedstawiciele podmiotów doradczych, nauka, rolnicy, przedsiębiorcy, administracja rządowa i samorządowa</t>
  </si>
  <si>
    <t>Celem operacji jest przekazanie wiedzy i informacji na temat innowacyjnych  rozwiązań w technologiach odnawialnych źródeł energii na obszarach wiejskich oraz upowszechnianie dobrych praktyk. Przedstawione informacje przyczynią się do podniesienia świadomości  potrzeby realizacji celu 15% produkcji czystej energii w 2020 r. wynikającego ze zobowiązań Polski wobec UE oraz przyczynią się do zahamowania zmian klimatycznych. Operacja ma za zadanie ułatwienie kontaktów między nauką, samorządem i przedsiębiorcami oraz nawiązanie współpracy między nauką a praktyką.</t>
  </si>
  <si>
    <t xml:space="preserve">Rozwój innowacyjnych technologii odnawialnych źródeł energii na obszarach wiejskich </t>
  </si>
  <si>
    <t>liczba fimów</t>
  </si>
  <si>
    <t xml:space="preserve">rolnicy, przedsiębiorcy, mieszkańcy obszarów wiejskich, jednostki doradztwa rolniczego, administracja rządowa i samorządowa , instytucje pracujące na rzecz rolnictwa  </t>
  </si>
  <si>
    <t>Konferencja online</t>
  </si>
  <si>
    <t>Racjonalne gospodarowanie zasobami naturalnymi w rolnictwie</t>
  </si>
  <si>
    <t xml:space="preserve">liczba filmów </t>
  </si>
  <si>
    <t>filmy</t>
  </si>
  <si>
    <t>liczba wyjazdów</t>
  </si>
  <si>
    <t xml:space="preserve">wyjazd studyjny </t>
  </si>
  <si>
    <t>ul. Winogrady 63, 
61-659 Poznań</t>
  </si>
  <si>
    <t>Centrum Doradztwa Rolniczego w Brwinowie
Oddział w Poznaniu</t>
  </si>
  <si>
    <t>przedstawiciele doradztwa, przedstawiciele świata nauki, rolnicy, przedstawiciele administracji rządowej i samorządowej, nauczyciele rolniczy, mieszkańcy obszarów wiejskich - osoby zainteresowane tematyką agroleśnictwa</t>
  </si>
  <si>
    <t>Celem operacji jest przekazanie wiedzy i informacji na temat innowacyjnych  rozwiązań w rolnictwie i na obszarach wiejskich w zakresie agroleśnictwa oraz upowszechnianie dobrych praktyk. Przedstawione informacje przyczynią się do podniesienia świadomości potrzeby realizacji wspólnych upraw trwałych i rolnych na jednym terenie, mających na celu zatrzymanie wody w glebie oraz wykorzystanie zjawiska allelopatii. Operacja wpisuje się z zobowiązania Polski wobec UE oraz będzie miała wpływ na zahamowanie zmian klimatycznych. Operacja ma również za zadanie ułatwienie kontaktów i wymiany doświadczeń między nauką a praktyką. Przedmiot: Zorganizowanie dwóch szkoleń on-line, jednego wyjazdu studyjnego, wydanie publikacji oraz nakręcenie 2 filmów edukacyjnych z zakresu agroleśnictwa.  Temat: Agroleśnictwo -innowacyjne rozwiązania w rolnictwie</t>
  </si>
  <si>
    <t>Agroleśnictwo -innowacyjne rozwiązania w rolnictwie</t>
  </si>
  <si>
    <t xml:space="preserve">Grupę docelową operacji stanowić będą przedstawiciele Instytucji naukowych, przedstawiciele szkół rolniczych, pracownicy JDR.    </t>
  </si>
  <si>
    <t>badanie społeczne, analiza</t>
  </si>
  <si>
    <t>Celem operacji jest przeprowadzenie analizy i diagnozy stanu współpracy między doradztwem a edukacją rolniczą, wypracowanie praktycznych i możliwych do realizacji propozycji rozwiązań dla głównych problemów zidentyfikowanych w ramach planowanej analizy/badania w zakresie transferu wiedzy i innowacji.</t>
  </si>
  <si>
    <t xml:space="preserve">Transfer wiedzy- Doradztwo edukacji rolniczej </t>
  </si>
  <si>
    <t>spotkania</t>
  </si>
  <si>
    <t>badania społeczne / opracowanie</t>
  </si>
  <si>
    <t>liczba filmów</t>
  </si>
  <si>
    <t>szkolenie  z  wyjazdem studyjnym</t>
  </si>
  <si>
    <t xml:space="preserve">Łączna lliczba uczestników </t>
  </si>
  <si>
    <t>konferencje</t>
  </si>
  <si>
    <t>2x 400</t>
  </si>
  <si>
    <t>publikacje x 2</t>
  </si>
  <si>
    <t xml:space="preserve">Grupę docelową operacji stanowić będą przedstawiciele Instytucji naukowych, przedstawiciele szkół rolniczych, pracownicy JDR, rolnicy </t>
  </si>
  <si>
    <t>Celem operacji jest budowanie sieci współpracy pomiędzy gospodarstwami demonstracyjnymi a innymi podmiotami, aby skutecznie upowszechniać wiedzę i innowacje do praktyki rolniczej.  Nawiązanie współpracy polegającej na  upowszechnianiu innowacji wprowadzonych w wybranych gospodarstwach oraz wiedzy wynikającej z osiągnięć nauki - do praktyki rolniczej - może przynosić wymierne efekty w gospodarstwach  korzystających z form przekazu proponowanych w planowanej operacji.</t>
  </si>
  <si>
    <t>Gospodarstwa demonstracyjne- siecią współpracy</t>
  </si>
  <si>
    <t>liczba relacji</t>
  </si>
  <si>
    <t>relacja filmowa z konferencji</t>
  </si>
  <si>
    <t>liczba odcinków</t>
  </si>
  <si>
    <t xml:space="preserve">Celem operacji jest upowszechnianie wiedzy o innowacyjnych rozwiązaniach w zakresie ograniczenia emisji zanieczyszczeń rolniczych do gleby, wody i powietrza. Operacja przyczyni się do transferu wiedzy i innowacji w ww. zakresie.  Występujący w filmie rolnik mówiący o rozwiązaniach zastosowanych we własnym gospodarstwie  będzie wiarygodnym wzorcem dla innych, którzy podobne rozwiązanie mogą zaimplementować u siebie. Zrealizowane filmy przekazane doradcom i udostępnione  w internecie będą stanowiły promocję dobrych praktyk związanych z ograniczeniem emisji zanieczyszczeń pochodzenia rolniczego.  Konferencja, na której prelegentami będą m.in. przedstawiciele nauki a odbiorcami, doradcy, rolnicy, mieszkańcy obszarów wiejskich, da możliwość wielopodmiotowego sieciowania kontaktów, a przez to szansę na dalszą efektywną współpracę między nauką, doradztwem i praktyką rolniczą. Relacja filmowa z konferencji zamieszczona na kanale YT Centrum Doradztwa Rolniczego da możliwość zapoznania się z tematami przedstawionymi na konferencji szerokiemu gronu odbiorców.  </t>
  </si>
  <si>
    <t xml:space="preserve">Nowoczesne systemy produkcji rolniczej ograniczające zanieczyszczenia środowiska. </t>
  </si>
  <si>
    <t>liczba uczestników jednego spotkania</t>
  </si>
  <si>
    <t>spotkania informacyjno-szkoleniowe koordynatorów LPW</t>
  </si>
  <si>
    <t>szkolenia doradców ds.. Wody</t>
  </si>
  <si>
    <t>opracowania i raporty</t>
  </si>
  <si>
    <t>łączna liczba uczestników</t>
  </si>
  <si>
    <t>przedstawiciele nauki, JDR, CDR, Wód Polskich, Samorządów, MRiRW</t>
  </si>
  <si>
    <t>spotkania zespołu  ekspertów</t>
  </si>
  <si>
    <t xml:space="preserve">Od dłuższego czasu obserwujemy w Polsce pogłębianie się kryzysu związanego z dostępem do wody. Susza w rolnictwie i na obszarach wiejskich to temat poruszany przez media każdego dnia. Aby oszczędzać wodę należy podjąć działania edukacyjne, informacyjne a następnie wypracować odpowiednie rozwiązania. Pilotażowy projekt powołania Lokalnych Partnerstw ds. Wody łączący lokalne społeczności związane z gospodarką wodną jako dobrem wspólnym ma na celu przeanalizowanie potrzeb wodnych na danym terenie, zebranie pomysłów na innowacyjne działania w zakresie gospodarki wodą i opracowanie raportów, które będą służyły wypracowaniu wytycznych do powołania LPW w każdym powiecie w Polsce. Celem operacji „Wsparcie dla tworzenia Lokalnych partnerstw ds. Wody” jest z jednej strony stworzenie pierwszej w Polsce sieci współpracy między lokalnym społeczeństwem w zakresie gospodarki wodnej, natomiast z drugiej strony innowacyjne wsparcie działań LPW przez utworzenie Zespołu eksperckiego, w skład którego wchodziliby m.in. przedstawiciele nauki, których zadaniem byłoby opracowanie zasad powstawania LPW, wsparcie w ramach szkoleń oraz wypracowanie raportu końcowego z działań grupy pilotażowej ze wskazaniem innowacyjnych rozwiązań pozwalających na racjonalną gospodarkę wodą w rolnictwie i na obszarach wiejskich. Ponieważ doradcy z Ośrodków Doradztwa Rolniczego mają duże doświadczenie w działaniach w rolnictwie i na obszarach wiejskich, w ramach operacji chcielibyśmy poprzez szkolenia przygotować zarówno koordynatorów powstających LPW jak i doradców ds. wody z 16 WODR, których zadaniem byłoby inicjowanie lokalnych działań w zakresie gospodarki wodnej.  </t>
  </si>
  <si>
    <t xml:space="preserve">Wsparcie dla tworzenia Lokalnych Partnerstw ds. Wody (LPW) </t>
  </si>
  <si>
    <t>17</t>
  </si>
  <si>
    <t xml:space="preserve">nakład </t>
  </si>
  <si>
    <t>ul. Winogrady 63
61-659 Poznań</t>
  </si>
  <si>
    <t>Centrum Doradztwa Rolniczego w Brwinowie Oddział w Poznaniu</t>
  </si>
  <si>
    <t>MRiRW, jednostki doradztwa rolniczego, jednostki naukowo-badawcze</t>
  </si>
  <si>
    <t>koncepcja</t>
  </si>
  <si>
    <t xml:space="preserve">Celem operacji jest wskazanie w jaki sposób można zwiększyć potencjał innowacyjności usług świadczonych przez jednostki doradztwa rolniczego na rzecz rolników i rozwoju obszarów wiejskich przy wykorzystaniu nowoczesnych narzędzi teleinformatycznych. 
Przedmiotem operacji jest stworzenie koncepcji nowoczesnego systemu wykorzystywanego przez doradztwo rolnicze  do tworzenia sieci kontaktów,  wspierania transferu wiedzy i innowacji, promowania dobrych praktyk m.in.  z wykorzystaniem technologii ICT. 
W ramach koncepcji planowane jest opracowanie założeń  merytorycznych i technicznych. 
</t>
  </si>
  <si>
    <t xml:space="preserve">Koncepcja  nt. "Wykorzystanie nowoczesnych rozwiązań teleinformatycznych dla transferu wiedzy i innowacji w rolnictwie" </t>
  </si>
  <si>
    <t>liczba broszur polskojęzycznych</t>
  </si>
  <si>
    <t>liczba ulotek anglojęzycznych</t>
  </si>
  <si>
    <t>ul. Wspólna 30, 
00-930 Warszawa</t>
  </si>
  <si>
    <t xml:space="preserve">
</t>
  </si>
  <si>
    <t xml:space="preserve">II-IV
</t>
  </si>
  <si>
    <t>rolnicy, mieszkańcy obszarów wiejskich, przedstawiciele  doradztwa rolniczego, przedstawiciele nauki, przedsiębiorcy działające na terenie i na rzecz obszarów wiejskich, przedstawiciele zagranicznych instytucji pełniących rolę analogiczną do SIR w Polsce</t>
  </si>
  <si>
    <t>liczba ulotek polskojęzycznych</t>
  </si>
  <si>
    <t>publikacja w formie broszur i ulotek</t>
  </si>
  <si>
    <t>Celem operacji jest ułatwianie wymiany doświadczeń oraz dobrych praktyk w zakresie wdrażania innowacji w rolnictwie i na obszarach wiejskich poprzez wydanie ulotek i broszur promujących Sieć na rzecz innowacji w rolnictwie i na obszarach wiejskich, a także projekty jakie realizowane są w ramach Sieci. Będą one dystrybuowane podczas wydarzeń organizowanych w ramach PO KSOW na lata 2020-2021 oraz tych, do których uczestnictwa zapraszani są przedstawiciele SIR. Będzie to też materiał promujący Sieć podczas targów i wystaw oraz   spotkań z potencjalnymi Partnerami SIR, potencjalnymi beneficjentami działania „Współpraca” w ramach PROW 2014-2020 i innym osobami zainteresowanym Siecią. Operacja ułatwi tworzenie oraz funkcjonowanie sieci kontaktów pomiędzy rolnikami, podmiotami doradczymi, jednostkami naukowymi, przedsiębiorcami sektora rolno-spożywczego oraz pozostałymi podmiotami zainteresowanymi wdrażaniem innowacji w rolnictwie i na obszarach wiejskich. Ponieważ coraz częściej reprezentanci Sieci są uczestnikami wydarzeń międzynarodowych, niezbędne jest opracowanie ulotek w języku angielskim.</t>
  </si>
  <si>
    <t>Razem możemy więcej - ułatwiamy tworzenie sieci kontaktów oraz promujemy dobre praktyki w zakresie wdrażania innowacji</t>
  </si>
  <si>
    <t>liczba zidentyfikowanych i opublikowanych dobrych praktyk</t>
  </si>
  <si>
    <t>ul. Wspólna 30
00-930 Warszawa</t>
  </si>
  <si>
    <t>rolnicy, mieszkańcy obszarów wiejskich, przedstawiciele doradztwa rolniczego,  osoby i instytucje zainteresowane tematem</t>
  </si>
  <si>
    <t xml:space="preserve">Celem  operacji jest: 
•aktywizacja rolników oraz mieszkańców obszarów wiejskich do dzielenia się pomysłami i dobrymi praktykami dotyczącymi wprowadzania usprawnień we własnych gospodarstwach rolnych; 
• identyfikacja „rolników innowatorów”, którzy w przyszłości mogą być partnerami projektów realizowanych przez SIR lub  członkami Grup Operacyjnych EPI, a także tworzenie sieci kontaktów pomiędzy rolnikami i przedstawicielami doradztwa rolniczego;
• promowanie „małych innowacji”, które mogą mieć znaczenie zwłaszcza w czasie epidemii i kryzysu – pokazanie innym, że czasami małym kosztem można samemu wdrożyć pewne innowacyjne rozwiązania usprawniające pracę lub zarządzanie gospodarstwem rolnym.
Przedmiotem operacji jest organizacja konkursu mającego na celu wyłonienie najlepszych usprawnień wprowadzanych w gospodarstwach przez ich właścicieli. Uczestnicy konkursu będą mieli za zadanie przesłać formularz zgłoszeniowy z opisem swoich "dzieł" i przyczyn, które skłoniły autorów do wprowadzenia przedmiotowych usprawnień. Załącznikiem do formularza będzie foto lub video prezentacja. Najciekawsze prace będą nagrodzone i opublikowane na stronie internetowej oraz portalach społecznościowych SIR, jako dobra praktyka rolnicza oraz innowacyjne rozwiązania.  </t>
  </si>
  <si>
    <t>Konkurs: Moje własne innowacje</t>
  </si>
  <si>
    <t>łączna liczba wyświetleń</t>
  </si>
  <si>
    <t>ul. Wspólna 30,
 00-930 Warszawa</t>
  </si>
  <si>
    <t>rolnicy, mieszkańcy obszarów wiejskich, przedstawiciele doradztwa rolniczego, osoby i instytucje zainteresowane tematem</t>
  </si>
  <si>
    <t xml:space="preserve">filmy krótkometrażowe 
</t>
  </si>
  <si>
    <t xml:space="preserve">Celem operacji jest upowszechnianie wiedzy o niekorzystnych skutkach zmian klimatu oraz o  innowacyjnych rozwiązaniach w zakresie gospodarowania zasobami wody w rolnictwie i na obszarach wiejskich poprzez przygotowanie i emisję filmów krótkometrażowych/prezentacji multimedialnych, których prelegentami będą przedstawiciele nauki działającej na rzecz obszarów wiejskich, a także praktycy. Operacja przyczyni się do transferu wiedzy i innowacji odpowiadających bieżącym problemom występującym w rolnictwie, w tym szczególnie związanych z niedoborem wody. Poszczególne filmy będą dotyczyć tematów: zmiany klimatyczne a rolnictwo,  przeciwdziałanie skutkom suszy w uprawie ziemniaka, Lokalne Partnerstwa ds. Wody, prawo wodne dla rolnika. </t>
  </si>
  <si>
    <t>Nauka doradza praktyce rolniczej</t>
  </si>
  <si>
    <t>Ogólnopolski Konkurs "Doradca Roku"</t>
  </si>
  <si>
    <t>materiały konferencyjne</t>
  </si>
  <si>
    <t xml:space="preserve">I-IV
</t>
  </si>
  <si>
    <t>konferencja online</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</si>
  <si>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Organizowany w ramach operacji ogólnopolski Konkurs "Doradca Roku" będzie uhonorowaniem najlepszych doradców za działalność w zakresie upowszechniania  wiedzy i informacji oraz innowacyjnych rozwiązań w praktyce rolniczej, współpracy i wspólnych inicjatyw realizowanych przez rolników i mieszkańców obszarów wiejskich  Konkurs przyczyni się do popularyzacji i promowanie osiągnięć doradców w zakresie innowacji w rolnictwie i na obszarach wiejskich.   </t>
  </si>
  <si>
    <t>Dzień Przedsiębiorcy Rolnego</t>
  </si>
  <si>
    <t>rolnicy, mieszkańcy obszarów wiejskich, przedstawiciele doradztwa rolniczego</t>
  </si>
  <si>
    <t xml:space="preserve">I-IV
</t>
  </si>
  <si>
    <t xml:space="preserve">przedstawiciele doradztwa rolniczego, rolnicy, mieszkańcy obszarów wiejskich </t>
  </si>
  <si>
    <t xml:space="preserve"> liczba wyjazdów studyjnych</t>
  </si>
  <si>
    <t xml:space="preserve">Celem operacji jest współpraca podmiotów doradczych, rolników nowatorów i środowiska naukowego na rzecz upowszechniania innowacyjnych rozwiązań i stosowania dobrych praktyk w zakresie wykorzystania TUZ, jako wartościowej paszy w żywieniu bydła oraz gospodarowania w zakresie pratotechniki (zabiegi agrotechniczne), zbioru i konserwacji pasz na trwałych użytkach zielonych.
Spośród różnych obszarów produkcji roślinnej stan użytków zielonych i gospodarowanie na nich pozostawia wiele zagadnień do rozwiązania.
</t>
  </si>
  <si>
    <t>Wykorzystanie innowacji w gospodarowaniu na trwałych użytkach zielonych</t>
  </si>
  <si>
    <t>łączny nakład</t>
  </si>
  <si>
    <t xml:space="preserve">liczba publikacja </t>
  </si>
  <si>
    <t xml:space="preserve">wydruk instrukcji wdrożeniowych </t>
  </si>
  <si>
    <t>szkolenia e-learningowe</t>
  </si>
  <si>
    <t>liczba instrukcji</t>
  </si>
  <si>
    <t>Instrukcja PDF w Internecie</t>
  </si>
  <si>
    <t>Centrum Doradztwa Rolniczego w Brwinowie Odział w Krakowie</t>
  </si>
  <si>
    <t>mieszkańcy obszarów wiejskich, rolnicy, przedsiębiorcy, przedstawiciele organizacji pozarządowych, przedstawiciele podmiotów doradczych oraz inne osoby lub przedstawiciele podmiotów zaineresowanych tematyką operacji.</t>
  </si>
  <si>
    <t>liczba zrealizowanych filmów</t>
  </si>
  <si>
    <t>Informacja/publikacje w internecie (film)</t>
  </si>
  <si>
    <t>Celem operacji jest przekazanie wiedzy praktycznej i informacji na temat prowadzenia działalności gospodarczych w oparciu o ogród pokazowy, ogród edukacyjny oraz ogród terapeutyczny. Identyfikacja nowoczesnych rozwiązań i tworzenia na ich bazie innowacyjnych usług pozwoli na kompleksowe opracowanie trzech instrukcji wdrożeniowych, opartych na funkcjonalności ogrodu w gospodarstwie rolnym i przedsiębiorstwach na obszarach wiejskich. Funkcje rekreacyjne, edukacyjne czy terapeutyczne pozwalają na projektowanie konkretnych usług dających możliwość dywersyfikacji dochodu przy np. produkcji szkółkarskiej czy edukacyjnej. Proponowana operacja przyczyni się do promocji innowacji produktowych i marketingowych w zakresie dywersyfikacji dochodów gospodarstw rolnych w oparciu o nowatorskie usługi bazujące na ogrodach. Taka działalność gospodarcza na obszarach wiejskich umożliwia również świadczenie usług będących odpowiedzią na trendy rynkowe zgodne z innowacyjnym podejściem w zrównoważonym zarządzaniu rozwojem obszarów wiejskich.</t>
  </si>
  <si>
    <t xml:space="preserve">Innowacyjna działalność gospodarcza - instrukcje wdrożenia usług na bazie trzech ogrodów: pokazowego, edukacyjnego, terapeutycznego. </t>
  </si>
  <si>
    <t xml:space="preserve">łączna liczba uczestników </t>
  </si>
  <si>
    <t xml:space="preserve">III -IV </t>
  </si>
  <si>
    <t xml:space="preserve">rolnicy, przedstawiciele doradztwa rolniczego, przedstawiciele nauki, administracja rządowa i samorządowa,  instytucje pracujące na rzecz rolnictwa  </t>
  </si>
  <si>
    <t>konferencja  online</t>
  </si>
  <si>
    <t xml:space="preserve">Celem operacji jest tworzenie sieci kontaktów i wymiany wiedzy fachowej pomiędzy przedstawicielami nauki, rolnikami, doradcami w zakresie wdrażania innowacji w rolnictwie i na obszarach wiejskich, poprzez  upowszechnianie wyników badań i innowacyjnych rozwiązań w rolnictwie oraz promocja żywności.  
Podczas konferencji  prezentowane będą wyniki badań naukowych prowadzonych przez instytuty naukowe.  W zakładach doświadczalnych instytutów zaprezentowane będzie praktyczne wdrażanie wyników prowadzonych badań. 
</t>
  </si>
  <si>
    <t xml:space="preserve">Wiedza i innowacje </t>
  </si>
  <si>
    <t xml:space="preserve">liczba stoisk informacyjno-promocyjnych </t>
  </si>
  <si>
    <t>stoisko informacyjno-promocyjne na targach</t>
  </si>
  <si>
    <t>liczba uczestników gali finałowej</t>
  </si>
  <si>
    <t xml:space="preserve">Konkurs </t>
  </si>
  <si>
    <t>25000</t>
  </si>
  <si>
    <t>liczba materiałów</t>
  </si>
  <si>
    <t xml:space="preserve">
III-IV </t>
  </si>
  <si>
    <t>konferencja jednodniowa w formie webinarium</t>
  </si>
  <si>
    <t>Rolnictwo ekologiczne - szansa dla rolników i konsumentów</t>
  </si>
  <si>
    <t xml:space="preserve">liczba  konkursów </t>
  </si>
  <si>
    <t>Konkurs Najlepszy Doradca Ekologiczny</t>
  </si>
  <si>
    <t xml:space="preserve">rolnicy, przedstawiciele doradztwa rolniczego, przedstawiciele nauki, administracja rządowa i samorządowa,  instytucje pracujące na rzecz rolnictwa  ekologicznego </t>
  </si>
  <si>
    <t>Celem operacji jest przekazanie wiedzy i informacji na temat nowoczesnych rozwiązań, innowacyjnych produktów oraz prezentacja wyników  prowadzonych  badań  przez  instytucje badawczo- 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t>
  </si>
  <si>
    <t xml:space="preserve">V Forum Wiedzy i innowacji
</t>
  </si>
  <si>
    <t>konferencja podsumowująca</t>
  </si>
  <si>
    <t>liczba seminariów</t>
  </si>
  <si>
    <t xml:space="preserve">seminarium </t>
  </si>
  <si>
    <t xml:space="preserve"> liczba uczestników</t>
  </si>
  <si>
    <t>Centrum Doradztwa Rolniczego w Brwinowie Oddział w Warszawę</t>
  </si>
  <si>
    <t>rolnicy, przedstawiciele doradztwa rolniczego, przedstawiciele nauki, zainteresowani tematyką operacji</t>
  </si>
  <si>
    <t xml:space="preserve">Celem operacji jest zwiększenie poziomu wiedzy dotyczącej innowacyjnych metod zarządzania produkcją rolniczą (produkcja roślinna i zwierzęca)  przy wykorzystaniu narzędzi teleinformatycznych. Operacja będzie dotyczyła innowacyjnych metod zarządzania finansami gospodarstw rolnych,  w tym również w zakresie prowadzenie rachunkowości zarządczej. W operacji będą uczestniczyli rolnicy, pracownicy jednostek doradztwa rolniczego, przedstawiciele nauki oraz inne osoby zainteresowane tematyką operacji, jako podmioty, które będą mogły wdrażać analogiczne rozwiązania w Polsce, z wykorzystaniem doświadczeń polskiego FADN. Podczas operacji uczestnicy nabędą wiedzę w zakresie tworzenia oraz kooperacji w ramach Grup Operacyjnych EPI, zasadności ich funkcjonowania, a także możliwości uzyskania wsparcia na wdrażanie innowacyjnych rozwiązań w tematyce operacji w ramach Działania "Współpraca". Będzie to również możliwość na szczegółową identyfikację problemów w zakresie zarządzania produkcją rolniczą w obszarze ekonomii, a także poszukiwanie możliwości ich wspólnego rozwiązania z wykorzystaniem innowacyjnych rozwiązań. Operacja jest realizowana w partnerstwie z Polskim Zrzeszeniem Producentów Bydła Mięsnego, które współpracuje z francuskim INRA, irlandzkim Teagasc, niemieckim ASA oraz polskim IERiGŻ w zakresie rozwoju rachunkowości zarządczej w UE. </t>
  </si>
  <si>
    <t>Innowacyjne narzędzia ICT do planowania rozwoju gospodarstw szansą na wzrost konkurencyjności polskiego rolnictwa</t>
  </si>
  <si>
    <t>Pracownicy CDR i WODR, przedstawiciele MRiRW oraz ARiMR</t>
  </si>
  <si>
    <t>spotkanie informacyjno-szkoleniowe</t>
  </si>
  <si>
    <t>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się Grup Operacyjnych EPI, uzyskują bieżące informacje dotyczące działania "Współpraca" w ramach PROW 2014-2020 oraz pomocy technicznej w ramach PROW 2014-2020, a także doskonalą umiejętności miękkie.</t>
  </si>
  <si>
    <t>Spotkania informacyjno-szkoleniowe dla pracowników WODR oraz CDR wykonujących i wspierających zadania na rzecz SIR</t>
  </si>
  <si>
    <t>Partnerzy zarejestrowani w bazie Partnerów SIR, potencjalni Partnerzy SIR, przedstawiciele doradztwa rolniczego, przedstawiciele Grup Operacyjnych EPI</t>
  </si>
  <si>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t>
  </si>
  <si>
    <t>III Forum „Sieciowanie Partnerów SIR”</t>
  </si>
  <si>
    <t>rolnicy, przedstawiciele doradztwa, naukowcy, przedsiębiorcy oraz inne osoby i podmioty zainteresowane tworzeniem Grup Operacyjnych EPI</t>
  </si>
  <si>
    <t xml:space="preserve">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</si>
  <si>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Partnerstwo dla Rozwoju IV</t>
  </si>
  <si>
    <t>reprezentanci Grup Operacyjnych EPI, pracownicy jednostek doradztwa rolniczego, przedstawiciele ARiMR i MRiRW,  zainteresowani działaniem "Współpraca"</t>
  </si>
  <si>
    <t xml:space="preserve">Celem operacji jest zapoczątkowanie sieciowania polskich Grup Operacyjnych EPI oraz promocja projektów, wraz z ich rezultatami, realizowanych przez te Grupy. Podczas pierwszego w Polsce szczytu Grup Operacyjnych planowane jest przeprowadzenie paneli tematycznych związanych z pracami GO, a także  konsultacje z przedstawicielami Grup  i brokerami innowacji, sesje networkigowe, panel poświęcony kontynuacji działania "Współpraca" w ramach WPR na lata 2021-2027 oraz przyszłości Grup Operacyjnych. W trakcie konferencji zostanie  zorganizowana również sesja posterowa prezentująca działalność Grup Operacyjnych. </t>
  </si>
  <si>
    <t>I Szczyt Polskich Grup Operacyjnych EPI</t>
  </si>
  <si>
    <t>pracownicy jednostek doradztwa rolniczego, osoby pełniące funkcję brokerów innowacji, brokerzy z instytutów naukowych, uczelni wyższych</t>
  </si>
  <si>
    <t>Operacja zakłada przygotowanie podmiotów zajmujących się badaniami, transferem wiedzy i wdrażaniem innowacji do skutecznych działań brokeringowych. W tym celu przeprowadzony zostanie cykl czterech szkoleń dotyczących skutecznego brokeringu, promowania i upowszechniania innowacji w rolnictwie i na obszarach wiejskich. Szkolenie będzie prowadzone przez specjalistów z zakresu negocjacji w agrobiznesie, mediacji, coachingu, transferu wiedzy oraz metod pracy z wielopodmiotowymi strukturami w zakresie transferu innowacyjnych technologii.</t>
  </si>
  <si>
    <t>Broker innowacji doradcą XXI wieku</t>
  </si>
  <si>
    <t xml:space="preserve">Wnioskodawca </t>
  </si>
  <si>
    <t>Budżet brutto operacji  (w zł)</t>
  </si>
  <si>
    <t>Harmonogram / termin realizacji (w ujęciu kwartalnym)</t>
  </si>
  <si>
    <t>ul. Zwycięska 8,
53-033 Wrocław</t>
  </si>
  <si>
    <t>Dolnośląski Ośrodek Doradztwa Rolniczego z siedzibą we Wrocławiu</t>
  </si>
  <si>
    <t>szkolenie online: mieszkańcy obszarów wiejskich, rolnicy, właściciele gospodarstw winiarskich, doradcy, osoby zainteresowane podejmowaniem i rozwojem przedsiębiorczości na obszarach wiejskich oraz wdrażaniem innowacyjnych rozwiązań na obszarach wiejskich;
film: każda osoba posługująca się językiem polskim, osoby prowadzące gospodarstwo enoturystyczne bądź zainteresowane rozpoczęciem działalności turystycznej opartej na winiarstwie, enologii i dolnośląskiej oferty enoturystycznej</t>
  </si>
  <si>
    <t>3
45
1</t>
  </si>
  <si>
    <t>Liczba szkoleń online
Liczba uczestników szkoleń online
Liczba filmów szkoleniowych</t>
  </si>
  <si>
    <t>szkolenie online,
film szkoleniowy</t>
  </si>
  <si>
    <t xml:space="preserve">Celem operacji jest podniesienie poziomu wiedzy i wymiana doświadczeń podczas zaplanowanego cyklu szkoleń online w zakresie: organizacji oferty enoturystycznej od strony teoretycznej, budowania pozytywnego wizerunku marki, kontaktu z klientem, reklamy i promocji, a także serwowania i przechowywania wina. Połączenie nauki i praktyki umożliwi wypracowanie rozwiązań, pozwalających na ograniczanie strat wynikających z niewykorzystania potencjału oferty enoturystycznej na Dolnym Śląsku. Wpłynie także na zacieśnienie współpracy, co w dłuższej perspektywie pozwoli na podejmowanie innowacyjnych projektów. Dodatkowo w ramach operacji zaplanowano realizację filmu szkoleniowego z audiodeskrypcją. Będzie to materiał zebrany z ww. szkoleń oraz rozmów przeprowadzonych z właścicielami gospodarstw enoturystycznych, którzy podzielą się swoimi wiedzą, spostrzeżeniami i doświadczeniami. </t>
  </si>
  <si>
    <t>Innowacyjne rozwiązania w dolnośląskiej enoturystyce.</t>
  </si>
  <si>
    <t xml:space="preserve">rolnicy, przedstawiciele doradztwa rolniczego, przedstawiciele nauki, przedstawiciele jednostek samorządowych, instytucje pracujące na rzecz rolnictwa  ekologicznego </t>
  </si>
  <si>
    <t xml:space="preserve">2
1
60
1
25
1
1 000
1
1 000
</t>
  </si>
  <si>
    <t>Liczba konkursów
Liczba konferencji online
Liczba uczestników konferencji online
Liczba szkoleń online
Liczba uczestników szkoleń online
Liczba broszur
Nakład (egz.)
Liczba ulotek
Nakład (egz.)</t>
  </si>
  <si>
    <t>konkurs,
konferencja online,
szkolenie online,
broszura,
ulotka</t>
  </si>
  <si>
    <t>Celem operacji jest promocja dobrych praktyk i wdrażanie innowacyjnych rozwiązań w gospodarstwach ekologicznych. W ramach operacji przeprowadzone zostaną dwa konkursy "Najlepszy Doradca Ekologiczny" i "Najlepsze Gospodarstwo Ekologiczne", szkolenie i konferencja. Konkurs "Najlepszy Doradca Ekologiczny" wpłynie na popularyzację i promowanie osiągnięć doradców w zakresie innowacji dotyczących rolnictwa ekologicznego. Natomiast konkurs "Najlepsze Gospodarstwo Ekologiczne" umożliwi uhonorowanie najlepszych gospodarstw na terenie Dolnego Śląska, które upowszechniają ekologiczne metody produkcji rolnej oraz stawiają na innowacyjne i prośrodowiskowe rozwiązania. W ramach wsparcia rolnictwa ekologicznego i promocji ekologicznej żywności zorganizowane zostanie szkolenie dot. m.in nowych uregulowań prawnych w rolnictwie ekologicznym oraz krótkich łańcuchów dostaw. Podczas konferencji natomiast zaprezentowane zostaną przykłady dobrych praktyk w  ekologicznych gospodarstwach rolnych oraz możliwości rozwoju sektora rolnictwa ekologicznego w województwie dolnośląskim, a także odbędzie się podsumowanie ww. konkursów. Broszura i ulotka poświęcone będą zagadnieniom dot. m.in. innowacyjnego prowadzenia gospodarstw ekologicznych w oparciu o tak ważną ochronę bioróżnorodności. Operacja przyczyni się do wymiany wiedzy, doświadczeń i dobrych praktyk.</t>
  </si>
  <si>
    <t>Rolnictwo ekologiczne - lepsza strona dolnośląskiego rolnictwa</t>
  </si>
  <si>
    <t>producenci ziemniaka lub zamierzający podjąć taką produkcję w celu zwiększenia rentowności swoich gospodarstw rolnych, doradcy rolniczy, producenci mogący być prekursorami technik nawodnieniowych w województwie dolnośląskim zdolni dać pozytywny przykład w zakresie gospodarowania wodą, inne podmioty zainteresowane tematyką</t>
  </si>
  <si>
    <t>1
100</t>
  </si>
  <si>
    <t>Liczba szkoleń online
Liczba uczestników szkoleń online</t>
  </si>
  <si>
    <t>szkolenie online</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</si>
  <si>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dolnośląskim.</t>
  </si>
  <si>
    <t>Nowoczesna i bezpieczna uprawa ziemniaka w województwie dolnośląskim</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</si>
  <si>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t>
  </si>
  <si>
    <t>2
70
2
110
1
200</t>
  </si>
  <si>
    <t>Liczba spotkań 
Liczba uczestników spotkań
Liczba spotkań online
Liczba uczestników spotkań online
Liczba raportów
Nakład (egz.)</t>
  </si>
  <si>
    <t>spotkanie,
spotkanie online,
raport</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</si>
  <si>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</si>
  <si>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Dolnośląskie Partnerstwo ds. Wody (DPW)</t>
  </si>
  <si>
    <t>rolnicy ekologiczni oraz rolnicy konwencjonalni zainteresowani przestawianiem gospodarstw na produkcję ekologiczną, konsumenci żywności ekologicznej, doradcy, pracownicy jednostek naukowych w celu identyfikacji oraz pozyskania inspiracji do opracowania nowych, innowacyjnych rozwiązań</t>
  </si>
  <si>
    <t>1
15
5
1
40
9</t>
  </si>
  <si>
    <t>Liczba spotkań
Liczba uczestników spotkań,
w tym liczba doradców
Liczba szkoleń
Liczba uczestników szkoleń, w tym liczba doradców</t>
  </si>
  <si>
    <t>spotkanie,
szkolenie</t>
  </si>
  <si>
    <t>Operacja ma na celu poszukiwanie partnerów KSOW chcących realizować innowacyjne projekty w ramach działania "Współpraca", a zatem w swoim założeniu ma przysłużyć się tworzeniu grup operacyjnych EPI na rzecz innowacji w zakresie rolnictwa ekologicznego. Operacja będzie realizowana dwuetapowo. Pierwszy etap to spotkanie Zespołu Tematycznego ds. rolnictwa ekologicznego, którego celem będzie identyfikacja problemu i wyznaczenie głównych kierunków działania. Podczas spotkania zaproszeni zostaną rolnicy oraz pracownicy naukowi w celu wyznaczenia głównych zadań do realizacji. Drugi etap to szkolenie, którego celem będzie podniesienie świadomości ekologicznej i edukacyjnej rolników i mieszkańców obszarów oraz wypracowanie innowacyjnych rozwiązań, które pomogą w prowadzeniu ekologicznego gospodarstwa.</t>
  </si>
  <si>
    <t>Rolnictwo ekologiczne szansą dla polskiego rolnictwa</t>
  </si>
  <si>
    <t>osoby prowadzące działalność lub zainteresowane tematem prowadzenia sprzedaży produktów z gospodarstwa rolnego lub małego przetwórstwa, a także osoby mające wpływ na rozwój obszarów wiejskich Dolnego Śląska, w tym: rolnicy, podmioty zajmujące się małym przetwórstwem, mieszkańcy obszarów wiejskich województwa dolnośląskiego, doradcy rolniczy, przedstawiciele instytucji rolniczych, okołorolniczych oraz lokalnych stowarzyszeń i LGD</t>
  </si>
  <si>
    <t>1
60
8
3</t>
  </si>
  <si>
    <t>Liczba konferencji
Liczba uczestników konferencji, w tym doradców,
w tym liczba przedstawicieli LGD</t>
  </si>
  <si>
    <t xml:space="preserve">Planowana w ramach operacji konferencja pt. „Od rolnika do koszyka” ma na celu stworzenie płaszczyzny prezentującej praktyczne wykorzystanie innowacyjnych rozwiązań w produkcji żywności. Fachowa wiedza przekazywana podczas konferencji wskaże nie tylko, jak prowadzić działalność w zakresie sprzedaży produktów z gospodarstwa rolnego i małego przetwórstwa, ale również na przykładzie już utworzonych grup operacyjnych EPI w ramach działania "Współpraca", wskaże możliwości wdrażania wspólnych projektów przynoszących wymierne korzyści nie tylko dla indywidualnych przetwórców, ale również dla ogólnego rozwoju obszarów wiejskich województwa dolnośląskiego. Przedstawione w trakcie konferencji przykłady już istniejących grup operacyjnych zachęcą uczestników do zakładania nowych potencjalnych grup na rzecz innowacji w zakresie krótkich łańcuchów dostaw. </t>
  </si>
  <si>
    <t>Od rolnika do koszyka</t>
  </si>
  <si>
    <t>rolnicy, producenci żywności, każdy potencjalny nabywca produktów wytworzonych lokalnie; ze względu na realizację wydarzenia we Wrocławiu będzie to mieszkaniec województwa dolnośląskiego, zainteresowany prawidłowym odżywianiem, zakupem produktów wysokiej jakości, wytworzonych lokalnie, potwierdzonych stosownym certyfikatem</t>
  </si>
  <si>
    <t>10
6 000
1
120 000
230
10</t>
  </si>
  <si>
    <t>Liczba targów
Szacowana liczba uczestników targów
Liczba ulotek
Nakład (egz.)
Liczba spotów reklamowych w radio
Liczba postów na portalu społecznościowym</t>
  </si>
  <si>
    <t>targi,
ulotka,
spot w radio,
informacje i publikacje w Internecie</t>
  </si>
  <si>
    <t>Główne cele operacji to przede wszystkim rozwój lokalnych rynków produktów wysokiej jakości; podniesienie poziomu wiedzy w zakresie wspólnej promocji, budowania wspólnej marki, skracania łańcuchów dostaw wśród dolnośląskich rolników i producentów; zachęcenie uczestników do współpracy w zakresie tworzenia grup operacyjnych EPI ukierunkowanych na realizację innowacyjnych projektów w zakresie krótkich łańcuchów dostaw;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</si>
  <si>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Dolnośląski Targ Rolny</t>
  </si>
  <si>
    <t xml:space="preserve">mieszkańcy obszarów wiejskich, rolnicy, właściciele gospodarstw winiarskich, doradcy, osoby  zainteresowane podejmowaniem i rozwojem przedsiębiorczości na obszarach wiejskich oraz wdrażaniem innowacyjnych rozwiązań na obszarach wiejskich; w przypadku broszury 
każda osoba posługująca się językiem polskim, zainteresowana atrakcyjną formą wypoczynku na wsi, enologią i  dolnośląską ofertą enoturystyczną </t>
  </si>
  <si>
    <t>1
35
1
1 500</t>
  </si>
  <si>
    <t>Liczba szkoleń online
Liczba uczestników szkoleń online
Liczba broszur
Nakład (egz.)</t>
  </si>
  <si>
    <t>szkolenie online,
broszura</t>
  </si>
  <si>
    <t>Celem operacji jest podniesienie poziomu wiedzy w zakresie wpływu zmian warunków klimatycznych na proces winifikacji; wspólna promocja poprzez wydanie broszury zawierającej ofertę turystyczną Dolnego Śląska, a także zachęcenie uczestników do współpracy w zakresie tworzenia grup operacyjnych Europejskiego Partnerstwa Innowacyjnego ukierunkowanych na realizację innowacyjnych projektów związanych z winiarstwem.</t>
  </si>
  <si>
    <t>Innowacje w dolnośląskim winiarstwie</t>
  </si>
  <si>
    <t xml:space="preserve">dolnośląscy rolnicy, producenci, hodowcy bydła, doradcy, przedstawiciele świata nauki, mieszkańcy obszarów wiejskich zainteresowani tematyką
</t>
  </si>
  <si>
    <t>2
140
6
1
70
1
25
4
1</t>
  </si>
  <si>
    <t xml:space="preserve">Liczba spotkań
Liczba uczestników spotkań,
w tym liczba doradców
Liczba spotkań online
Liczba uczestników spotkań online
Liczba wyjazdów studyjnych
Liczba uczestników wyjazdów studyjnych, w tym liczba doradców
Liczba filmów
</t>
  </si>
  <si>
    <t>spotkanie,
spotkanie online,
wyjazd studyjny,
film</t>
  </si>
  <si>
    <t>Mając na uwadze potencjał regionalny oraz potrzebę odbudowania stad podstawowych i wzrost pogłowia bydła mięsnego w dolnośląskich gospodarstwach, planowana operacja ma na celu podniesienie poziomu wiedzy w zakresie: sposobu utrzymania i doboru ras do krzyżówek i hodowli, sposobu utrzymania bydła mięsnego, chorób okresu odchowu cieląt i opasu bydła mięsnego, zasad żywienia, dobrostanu zwierząt, tworzenia grup producenckich i dobrowolnych systemów jakości, a także zachęcenie uczestników do tworzenia partnerstw podejmujących wspólne innowacyjne przedsięwzięcia w zakresie chowu i hodowli bydła mięsnego. Operacja poprzez wspieranie transferu wiedzy i innowacji w rolnictwie i na obszarach wiejskich przyczyni się do realizacji działań na rzecz tworzenia sieci kontaktów w województwie dolnośląskim.</t>
  </si>
  <si>
    <t>Działania Zespołu Tematycznego związanego 
z zagadnieniami chowu i hodowli bydła mięsnego</t>
  </si>
  <si>
    <t>mieszkańcy obszarów wiejskich, rolnicy, właściciele gospodarstw agroturystycznych, doradcy, osoby  zainteresowane podejmowaniem i rozwojem przedsiębiorczości na obszarach wiejskich oraz wdrażaniem innowacyjnych rozwiązań na obszarach wiejskich</t>
  </si>
  <si>
    <t>1
14
2</t>
  </si>
  <si>
    <t>Liczba warsztatów
Liczba uczestników warsztatów,
w tym liczba doradców</t>
  </si>
  <si>
    <t>warsztaty</t>
  </si>
  <si>
    <t>Celem operacji jest rozwój przedsiębiorczości na obszarach wiejskich poprzez podniesienie poziomu wiedzy i umiejętności 
w zakresie innowacyjnych rozwiązań w technologii uprawy winorośli, podczas sześciodniowych warsztatów, składających się z zajęć teoretycznych i praktycznych. Dodatkowo umożliwienie budowania sieci kontaktów pomiędzy rolnikami, mieszkańcami obszarów wiejskich, doradcami oraz przedstawicielami innych instytucji mających wpływ na kształtowanie i rozwój obszarów wiejskich.</t>
  </si>
  <si>
    <t>Technologia uprawy winorośli w teorii i praktyce</t>
  </si>
  <si>
    <t>Liczba uczestników</t>
  </si>
  <si>
    <t>Liczba odsłon</t>
  </si>
  <si>
    <t>Liczba nagranych filmów</t>
  </si>
  <si>
    <t>Film</t>
  </si>
  <si>
    <t>Minikowo                                   89-122 Minikowo</t>
  </si>
  <si>
    <t xml:space="preserve">Kujawsko-Pomorski Ośrodek Doradztwa Rolniczego </t>
  </si>
  <si>
    <t xml:space="preserve">rolnicy ekologiczni, rolnicy zainteresowani przestawieniem gospodarstwa na system rolnictwa ekologicznego, doradcy rolni
</t>
  </si>
  <si>
    <t xml:space="preserve">1. Poszerzenie wiedzy uczestników z zakresu agrotechniki w rolnictwie ekologicznym dzięki wykładom przeprowadzonym przez pracowników IUNG w Puławach posiadających bogate zaplecze merytoryczne i doświadczenie w badaniach dotyczących rolnictwa ekologicznego. Wiedza ta pozwoli na usprawnienie produkcji we własnych gospodarstwach oraz na rozwiązywanie istniejących problemów związanych z produkcją ekologiczną.
2. Zapoznanie uczestników z przetwórstwem produktów ekologicznych  - dobre przykłady z województwa lubelskiego oraz podkarpackiego.
3. Poprzez dzielenie się doświadczeniem w zakresie przetwórstwa zachęcenie uczestników do podejmowania inicjatywy przetwarzania produktów we własnych gospodarstwach 
4. Nawiązanie współpracy między uczestnikami wyjazdu oraz odwiedzanymi gospodarstwami 
5. Upowszechnianie dobrych praktyk wdrożonych w gospodarstwach ekologicznych województwa kujawsko  -pomorskiego oraz popularyzacja ekologicznego systemu produkcji poprzez przeprowadzenie Konkursu na Najlepsze Gospodarstwo Ekologiczne
</t>
  </si>
  <si>
    <t xml:space="preserve">Upowszechnianie wiedzy oraz dobrych praktyk w przetwórstwie i rolnictwie ekologicznym </t>
  </si>
  <si>
    <t>1
50</t>
  </si>
  <si>
    <t>Liczba konferencji
Liczba uczestników konferencji</t>
  </si>
  <si>
    <t>producenci ziemniaka lub zamierzający podjąć taką produkcję w celu zwiększenia rentowności swoich gospodarstw rolnych, doradcy rolniczy,  producenci mogący być prekursorami technik nawodnieniowych w województwie kujawsko-pomorskim zdolni dać pozytywny przykład w zakresie gospodarowania wodą, inne podmioty zainteresowane tematyką</t>
  </si>
  <si>
    <t>1
30</t>
  </si>
  <si>
    <t>Liczba szkoleń
Liczba uczestników szkolenia</t>
  </si>
  <si>
    <t>Szkolenie</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</si>
  <si>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od pola do stołu. Organizowane w ramach operacji szkolenie oraz konferencja będą miały charakter innowacyjno-edukacyjny. Zdobyta wiedza pozwoli na transfer wiedzy w zakresie dobrych praktyk wdrażania innowacji w rolnictwie i na obszarach wiejskich oraz promowania innowacyjnych technologii uprawy ziemniaka w województwie kujawsko-pomorskim. Organizowany konkurs pozwoli na pokazanie postępu hodowlanego w ziemniaku oraz innowacji jakie zaszły przez szereg lat w badaniach nad ziemniakiem oraz jakimi walorami należy kierować się przy doborze odmiany. </t>
  </si>
  <si>
    <t>Program dla polskiego ziemniaka. Bioasekuracja oraz innowacyjne rozwiązania w zakresie agrotechniki, ochrony i przechowalnictwa ziemniaka</t>
  </si>
  <si>
    <t>Raport</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</si>
  <si>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</si>
  <si>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Liczba spotkań</t>
  </si>
  <si>
    <t>Spotkanie</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</si>
  <si>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</si>
  <si>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 xml:space="preserve">Lokalne Partnerstwa Wodne </t>
  </si>
  <si>
    <t xml:space="preserve"> Mieszkańcy obszarów wiejskich (rolnicy, właściciele obiektów turystyki wiejskiej, rolnicy prowadzący sprzedaż bezpośrednią produktów rolnych lub rolniczy handel detaliczny - RHD zajmujący się przetwórstwem na niewielką skalę) z terenu województwa kujawsko-pomorskiego. 
 Przedstawiciele doradztwa rolniczego z terenu województwa kujawsko-pomorskiego
</t>
  </si>
  <si>
    <t>25</t>
  </si>
  <si>
    <t xml:space="preserve">Celem operacji jest:                                                                                                          1. Zapoznanie uczestników z formami przedsiębiorczości związanymi z produkcją żywności wysokiej jakości na niewielką skalę na terenie Dolnego Śląska i Małopolski.
2. Zapoznanie uczestników z formami turystyki na obszarach wiejskich na terenie Dolnego Śląska i Małopolski.
3. Wskazanie przykładów wykorzystywania walorów kulturowych i przyrodniczych okolicy.
4. Zachęcenie uczestników do podejmowania podobnych inicjatyw na terenie województwa kujawsko-pomorskiego.
5. Zdobycie wiedzy i umiejętności w zakresie doradzania na temat przedsiębiorczości na obszarach wiejskich.
6. Tworzenie sieci współpracy pomiędzy mieszkańcami obszarów wiejskich (rolnikami, właścicielami obiektów turystyki wiejskiej, rolnikami prowadzący sprzedaż bezpośrednią produktów rolnych lub rolniczy handel detaliczny - RHD zajmujący się przetwórstwem na niewielką skalę), doradcami rolniczymi.                                                                                                        </t>
  </si>
  <si>
    <t>Innowacyjne rozwiązania w przedsiębiorczości na obszarach wiejskich – dobre przykłady z Dolnego Śląska i Małopolski.</t>
  </si>
  <si>
    <t>Liczba emisji</t>
  </si>
  <si>
    <t>II -  IV</t>
  </si>
  <si>
    <t>mieszkańcy obszarów wiejskich, rolnicy,  przetwórcy, przedsiębiorcy, pracownicy naukowi, doradcy rolniczy, potencjalni członkowie grup operacyjnych, z województwa kujawsko-pomorskiego</t>
  </si>
  <si>
    <t>Liczba nagranych felietonów</t>
  </si>
  <si>
    <t>Felieton</t>
  </si>
  <si>
    <t>Celem operacji jest prezentacja i wspieranie innowacji z zakresu krótkich łańcuchów dostaw żywności w województwie kujawsko-pomorskim. Ponadto zaprezentowane będą dobre praktyki z zakresu wprowadzania na rynek żywności produkowanej przez rolników i małe przedsiębiorstwa ze szczególnym uwzględnieniem współpracy w tym zakresie. Cel będzie zrealizowany poprzez produkcję felietonów i ich emisję na antenie TVP 3 Bydgoszcz.  Bohaterami felietonów będą  przetwórcy z regionu, naukowcy, eksperci, wszyscy ci, którzy pracują na rzecz rozwoju krótkich  łańcuch dostaw żywności. W felietonach zaprezentowana będzie również GO Wiejska e-skrzynka, która jest przykładem innowacyjnego działania w tym zakresie.</t>
  </si>
  <si>
    <t>Innowacje w krótkich łańcuchach dostaw żywności w województwie kujawsko-pomorskim.</t>
  </si>
  <si>
    <t>Łączna liczba wyświetleń</t>
  </si>
  <si>
    <t>Liczba wyświetleń</t>
  </si>
  <si>
    <t>Liczba relacji</t>
  </si>
  <si>
    <t>Relacja z poletek demonstracyjnych</t>
  </si>
  <si>
    <t xml:space="preserve"> 
I - IV</t>
  </si>
  <si>
    <t>Liczba wideokonferencji</t>
  </si>
  <si>
    <t>Wideokonferencja</t>
  </si>
  <si>
    <t>Celem operacji jest upowszechnienie i propagowanie innowacji w produkcji roślinnej poprzez popularyzację postępu hodowlanego roślin uprawnych jak i w obszarze technologii uprawy, nawożenia, ochrony roślin i nawadniania.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Będzie to możliwe dzięki zorganizowaniu dwóch wideokonferencji, dwóch relacji z warsztatów polowych oraz emisji filmu.</t>
  </si>
  <si>
    <t>Krajowe Dni Pola Minikowo 2020 – innowacyjne rozwiązania w uprawie roślin</t>
  </si>
  <si>
    <t>Końskowola ul. Pożowska 8, 24-130 Końskowola</t>
  </si>
  <si>
    <t>Lubelski Ośrodek Doradztwa Rolniczego w Końskowoli</t>
  </si>
  <si>
    <t>rolnicy,
przedstawiciele doradztwa rolniczego,  przedsiębiorcy, przedstawiciele instytucji rolniczych, około rolniczych i naukowych</t>
  </si>
  <si>
    <t>webinarium</t>
  </si>
  <si>
    <t>Celem operacji jest upowszechnianie wiedzy na temat innowacyjnych technologii w chowie i hodowli trzody chlewnej. Doskonalenie w zakresie żywienia, nowych technologii stwarza szanse na rozwój ale również poprawę funkcjonowania gospodarstw utrzymujących świnie. Rozwiązania które pojawiają się na rynku mają pomagać i ułatwiać pracę rolnikom.  Dodatkowo muszą pamiętać aby gospodarować zgodnie z aktualnymi przepisami prawa.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</si>
  <si>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Innowacyjne technologie w chowie i hodowli trzody chlewnej</t>
  </si>
  <si>
    <t>rolnicy</t>
  </si>
  <si>
    <t xml:space="preserve">Celem operacji jest zachęcenie uczestników do współpracy w zakresie tworzenia grup operacyjnych EPI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 Poprzez warsztaty możliwe jest przekazanie uczestnikom nie tylko wiedzy teoretycznej ale także umiejętności praktycznych z zakresu przetwórstwa, systemów certyfikacji żywności, skracania łańcuchów dostaw czy innowacji w zakresie przetwórstwa mleka.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</si>
  <si>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Innowacje w lubelskim serowarstwie</t>
  </si>
  <si>
    <t>producenci ziemniaka lub zamierzający podjąć taką produkcję w celu zwiększenia rentowności swoich gospodarstw rolnych, doradcy rolniczy,  producenci mogący być prekursorami technik nawodnieniowych w województwie lubelskim zdolni dać pozytywny przykład w zakresie gospodarowania wodą, inne podmioty zainteresowane tematyką</t>
  </si>
  <si>
    <t>Nowoczesna i bezpieczna hodowla ziemniaka w województwie lubelskim</t>
  </si>
  <si>
    <t>wydruk raportu</t>
  </si>
  <si>
    <t>raport</t>
  </si>
  <si>
    <t>Przedstawiciele Państwowego Gospodarstwa Wodnego Wody Polskie, przedstawiciele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</si>
  <si>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</si>
  <si>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Lokalne Partnerstwo  ds. Wody (LPW)</t>
  </si>
  <si>
    <t>emisja telewizyjna</t>
  </si>
  <si>
    <t>potencjalni członkowie grup operacyjnych, rolnicy, mieszkańcy obszarów wiejskich, pracownicy naukowi, pracownicy jednostek doradztwa rolniczego</t>
  </si>
  <si>
    <t>film promocyjny</t>
  </si>
  <si>
    <t>Celem operacji jest prezentacja i wspieranie innowacji w rolnictwie, w tym w produkcji i przetwórstwie w gospodarstwach dostarczających żywność bezpośrednio do konsumenta. W formie filmów zaprezentowane będą dobre praktyki w zakresie przetwarzanie i sprzedaży produktów z gospodarstwa rolnego z terenu województwa lubelskiego, co wpłynie na podwyższenie wiedzy potencjalnych członków grup operacyjnych, rolników, przetwórców i doradców rolnych, zwiększenie poziomu wiedzy dotyczącej wdrażania innowacji w rolnictwie oraz pozyskiwania środków na innowacje.</t>
  </si>
  <si>
    <t>Dobre i zdrowe – przetwarzanie i sprzedaż produktów z gospodarstwa rolnego</t>
  </si>
  <si>
    <t>rolnicy,
przedstawiciele doradztwa rolniczego, przedsiębiorcy, przedstawiciele instytucji rolniczych, około rolniczych i naukowych przedstawiciele stowarzyszeń</t>
  </si>
  <si>
    <t>Celem operacji jest przekazywanie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będą na polach doświadczalno-wdrożeniowych LODR w Końskowoli w oparciu o prowadzone doświadczenia i obserwacje na kolekcjach roślin - zboża, ziemniaki, kukurydza, soja itp.  Filmy zamieszczone będą na stronie internetowej ośrodka oraz na portalu społecznościowym ośrodka.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</si>
  <si>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Cykl filmów instruktażowych w zakresie nowoczesnych technologii uprawy roślin polowych</t>
  </si>
  <si>
    <t>materiał publikowany w internecie</t>
  </si>
  <si>
    <t xml:space="preserve"> Celem operacji jest podniesienie wiedzy oraz nabycie doświadczenia w zakresie ekologicznej technologii uprawy malin i borówki, innowacyjnych rozwiązań oraz pozyskanie nowych kontaktów wśród rolników, doradców, przedsiębiorców. Organizacja 2 wyjazdów studyjnych podczas których uczestnicą wezmą udział w konferencji oraz wizytach studyjnych w gospodarstwie ma zachęcić rolników do podejmowania nowych wyzwań. W formie wykładów uczestnicy otrzymają informacje dotyczące ekologicznej technologii uprawy malin i borówki z uwzględnieniem min. doboru odmian, środków ochrony roślin i nawozów, przygotowania gleby pod uprawę itd. W pierwszym dniu planowany jest wyjazd studyjnych dla grupy ukierunkowanej na produkcję malin, w drugim dniu dla producentów borówki. </t>
  </si>
  <si>
    <t>Ekologiczna uprawa owoców miękkich – malina i borówka</t>
  </si>
  <si>
    <t>rolnicy, początkujący pszczelarze</t>
  </si>
  <si>
    <t xml:space="preserve">Celem operacji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Na potrzeby realizacji operacji będzie zakupiony pokazowy ul wraz wyposażeniem (waga, czujniki do prowadzenia pomiarów, kamera), w którym prowadzone będą obserwacje i odczyty oraz stałe monitorowanie pracy ula i życia pszczół dzięki zamontowanej kamerce, będzie prowadzona transmisja online. Uczestnicy warsztatów zdobędą wiedzę i umiejętności z zakresu zakładania i prowadzenia pasieki.  Realizacja operacji zapewni ułatwienie wymiany wiedzy fachowej w zakresie wdrażania innowacji w rolnictwie i na obszarach wiejskich. </t>
  </si>
  <si>
    <t>Nowoczesne rozwiązania w zakładaniu i prowadzeniu pasieki</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</si>
  <si>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Ze względu na duże zainteresowanie udziałem w dotychczasowych warsztatach związanych z serowarstwem oraz zapotrzebowaniem zgłaszanym przez mieszkańców obszarów wiejskich zostanie zorganizowana kolejna operacja w tym temacie. Warsztaty będą okazją do wymiany doświadczeń między uczestnikami, przybliżenia zagadnień związanych z Siecią na rzecz innowacji w rolnictwie i na obszarach wiejskich oraz możliwościami uzyskania wsparcia w ramach działania "Współpraca".</t>
  </si>
  <si>
    <t xml:space="preserve">II ABC serowarstwa w województwie lubelskim </t>
  </si>
  <si>
    <t>wyjazd studyjny, warsztaty</t>
  </si>
  <si>
    <t xml:space="preserve">Celem operacji jest podniesienie wiedzy w zakresie organizacji i funkcjonowania grup operacyjnych na przykładzie istniejącej grupy operacyjnej w województwie lubelskim. Podczas wyjazdu studyjnego uczestnicy zapoznają się z doświadczeniami  grupy operacyjnej Agroleśnictwo w Dolinie Zielawy, realizującej  innowacyjny temat w ramach dofinansowania. Wyjazd będzie okazją do wymiany wiedzy poznania korzyści płynących ze współpracy nauki i praktyki, a także napotykanych problemów. Uczestnicy wezmą udział w warsztatach zielarskich, warsztatach polowych na plantacjach agroleśnych oraz prezentacji produktów powstałych na bazie ziół z gospodarstw uczestniczących w projekcie. </t>
  </si>
  <si>
    <t>Innowacyjne wdrożenia oraz doświadczenia w organizacji grup operacyjnych w województwie lubelskim</t>
  </si>
  <si>
    <t>relacja w telewizji</t>
  </si>
  <si>
    <t>film relacja</t>
  </si>
  <si>
    <t>pokazy polowe</t>
  </si>
  <si>
    <t xml:space="preserve">konferencja </t>
  </si>
  <si>
    <t>Celem operacji jest upowszechnianie wiedzy na temat innowacyjnych technologii uprawy ziemniaków, w celu uzyskania zadowalających plonów o dobrej jakości oraz  możliwości przerobu i wykorzystania skrobi ziemniaczane w przemyśle. Realizacja operacji jest odpowiedzią na potrzebę szukania nowych rozwiązań w wykorzystaniu ziemniaków, a dokładniej skrobi ziemniaczanej. Pokazy polowe (pokaz zbioru ziemniaków z wykorzystaniem nowoczesnych maszyn, prezentacja firm) oraz konferencja będą zorganizowane na poletkach doświadczalno-wdrożeniowych LODR w Końskowoli, dadzą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uprawy ziemniaka, które będą obejmowały kwestie dotyczące doskonalenia szeroko rozumianej agrotechniki tego gatunku, w celu uzyskania zadowalających plonów bulw o dobrej jakości. Ponadto podczas konferencji zostaną poruszone kwestie możliwości wykorzystania skrobi ziemniaczanej w przemyśle. Są to niezbędne warunki, aby ten kierunek produkcji miał szansę na perspektywiczny rozwój. Realizacja operacji jest odpowiedzią na potrzebę szukania nowych rozwiązań w wykorzystaniu ziemniaków, a dokładniej skrobi ziemniaczanej. Operacja będzie okazją do przybliżenia zagadnień związanych z Siecią na rzecz innowacji w rolnictwie i na obszarach wiejskich oraz możliwościami uzyskania wsparcia w ramach działania "Współpraca".</t>
  </si>
  <si>
    <t>Dzień Ziemniaka - Innowacyjne technologie uprawy ziemniaka oraz możliwości wykorzystania skrobi w przemyśle</t>
  </si>
  <si>
    <t>Organizacja kanałów i możliwości sprzedaży produktów ekologicznych.</t>
  </si>
  <si>
    <t>Środowiskowe uwarunkowania zdrowia na obszarach wiejskich</t>
  </si>
  <si>
    <t xml:space="preserve">Innowacyjne technologie uprawy roślin ozdobnych </t>
  </si>
  <si>
    <t>Innowacyjne technologie w produkcji drobiarskiej</t>
  </si>
  <si>
    <t>Wykorzystanie nowych technologii  uprawy sposobem na łagodzenie skutków niekorzystnego oddziaływania warunków glebowo-klimatycznych na wzrost i rozwój kukurydzy</t>
  </si>
  <si>
    <t>60</t>
  </si>
  <si>
    <t>Celem operacji jest ułatwianie transferu wiedzy i innowacji w rolnictwie w zakresie innowacyjnych rozwiązań w nawadnianiu warzyw gruntowych. Przedmiotem operacji jest konferencja obejmująca tematykę dotyczącą racjonalnego gospodarowania wodą  z wykorzystaniem nowoczesnych agrotechnik, w tym wykorzystania innowacyjnych rozwiązań w nawadnianiu połączonym z fertygacją przez polskich naukowców . Wykładowcami na konferencji będą m.in. pracownicy naukowi zajmujący się zagadnieniami nawadniania,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wsparcia w ramach działania "Współpraca".</t>
  </si>
  <si>
    <t xml:space="preserve">Innowacyjne rozwiązania w nawadnianiu warzyw gruntowych </t>
  </si>
  <si>
    <t>materiał informacyjny i promocyjny</t>
  </si>
  <si>
    <t>Konkurs na Najlepsze Gospodarstwo Ekologiczne w województwie lubuskim</t>
  </si>
  <si>
    <t>Kalsk 91, 66 - 100 Sulechów</t>
  </si>
  <si>
    <t>Lubuski Ośrodek Doradztwa Rolniczego</t>
  </si>
  <si>
    <t xml:space="preserve">Rolnicy, przetwórcy, mieszkańcy obszarów wiejskich, przedstawiciele doradztwa rolniczego i nauki, administracja rządowa i samorządowa,  instytucje pracujące na rzecz rolnictwa  ekologicznego </t>
  </si>
  <si>
    <t>Rolnictwo ekologiczne - szansą rozwoju gospodarstwa rolnego</t>
  </si>
  <si>
    <t xml:space="preserve"> nakład</t>
  </si>
  <si>
    <t>materiały informacyjne</t>
  </si>
  <si>
    <t>Rolnicy, przetwórcy, producenci żywności, każdy potencjalny nabywca produktów wytworzonych lokalnie, mieszkańcy obszarów wiejskich zainteresowani prawidłowym odżywianiem, zakupem produktów wysokiej jakości, wytworzonych lokalnie.</t>
  </si>
  <si>
    <t xml:space="preserve">Celem operacji w każdej z form jest temat sieciujący potencjalnych członków Grup Operacyjnych w aspekcie Krótkich Łańcuchów Dostaw Żywności będących zainteresowanymi złożeniem wniosków w ramach Działania "Współpraca". Wpływ pandemii ma aktualnie ogromny wpływ na zachowania konsumentów na rynku żywności. Celem operacji będzie przedstawienie trendów na rynku żywności, konsekwencji zaistniałej sytuacji epidemiologicznej dla organizacji sprzedaży produktów rolnych w aspekcie Krótkich Łańcuchów Dostaw. </t>
  </si>
  <si>
    <t>Krótkie Łańcuchy Dostaw - alternatywą dla gospodarstw w województwie lubuskim</t>
  </si>
  <si>
    <t>Przedstawiciele Państwowego Gospodarstwa Wodnego Wody Polskie, administracji publicznej, spółki wodnej,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</si>
  <si>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 xml:space="preserve">spotkanie </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</si>
  <si>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</si>
  <si>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Lokalne Partnerstwo ds. Wody (LPW)</t>
  </si>
  <si>
    <t>film krótkometrażowy</t>
  </si>
  <si>
    <t>liczba pokazów</t>
  </si>
  <si>
    <t>pokaz polowy</t>
  </si>
  <si>
    <t>2 x 50</t>
  </si>
  <si>
    <t>Producenci, przetwórcy i dystrybutorzy ziemniaka lub zamierzający podjąć taką produkcję w celu zwiększenia rentowności swoich gospodarstw rolnych, doradcy i specjaliści rolniczy,  producenci mogący być prekursorami technik nawodnieniowych w województwie lubuskim, inne podmioty zainteresowane tematyką</t>
  </si>
  <si>
    <t xml:space="preserve">liczba szkoleń </t>
  </si>
  <si>
    <r>
      <t xml:space="preserve">Celem operacji jest dokładne przedstawienie założeń "Programu dla polskiego Ziemniaka" (MRiRW), który ma na celu gruntowną restrukturyzację branży, poprzez wyeliminowanie nieprawidłowości rynkowych i fitosanitarnych, jak również wsparcie producentów poprzez promocję polskich produktów żywnościowych w ramach akcji </t>
    </r>
    <r>
      <rPr>
        <i/>
        <sz val="11"/>
        <rFont val="Calibri"/>
        <family val="2"/>
        <charset val="238"/>
        <scheme val="minor"/>
      </rPr>
      <t>Polska smakuje</t>
    </r>
    <r>
      <rPr>
        <sz val="11"/>
        <rFont val="Calibri"/>
        <family val="2"/>
        <charset val="238"/>
        <scheme val="minor"/>
      </rPr>
      <t xml:space="preserve"> i </t>
    </r>
    <r>
      <rPr>
        <i/>
        <sz val="11"/>
        <rFont val="Calibri"/>
        <family val="2"/>
        <charset val="238"/>
        <scheme val="minor"/>
      </rPr>
      <t>Produkt Polski</t>
    </r>
    <r>
      <rPr>
        <sz val="11"/>
        <rFont val="Calibri"/>
        <family val="2"/>
        <charset val="238"/>
        <scheme val="minor"/>
      </rPr>
      <t>.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lubuskim.</t>
    </r>
  </si>
  <si>
    <t>Nowoczesna i bezpieczna hodowla ziemniaka w województwie lubuskim</t>
  </si>
  <si>
    <t>Rolnicy, mieszkańcy obszarów wiejskich, przedsiębiorcy, doradcy i specjaliści rolniczy, potencjalni członkowie Grup Operacyjnych z województwa lubuskiego</t>
  </si>
  <si>
    <t>warsztaty polowe</t>
  </si>
  <si>
    <t>Celem operacji jest sieciowanie partnerów zainteresowanych innowacjami w produkcji roślinnej, nowatorskimi technologiami stosowanymi w uprawie (zastosowanie dronów) w ramach powstania potencjalnych Grup Operacyjnych dot. działania "Współpraca" wraz z upowszechnianiem i propagowanie innowacji w produkcji roślinnej. Celem operacji jest bezpośrednia demonstracja upraw połączona z przekazem fachowej wiedzy w przedmiocie innowacyjnej produkcji roślinnej. Postęp hodowlany roślin uprawnych jak i w obszarze technologii uprawy, nawożenia, ochrony roślin i nawadniania w połączeniu z wykorzystaniem nowatorskiej technologii (zastosowanie dronów) doskonale wpisuje się w przedmiot operacji. Cel ten zostanie osiągnięty poprzez zorganizowanie "Dni Pola" w Złotniku. Na polach uprawnych zaprezentowany zostanie potencjał hodowlany szerokiej gamy gatunków roślin uprawnych. Celem operacji jest także wymiana fachowej wiedzy pomiędzy partnerami będącymi zainteresowanymi założeniem Grupy Operacyjnej w obszarze postępu technologii uprawy, ochrony roślin, nawożenia oraz nawadniania, a także innowacji w obszarze rolnictwa precyzyjnego. Będzie to możliwe dzięki zorganizowaniu przedmiotowych warsztatów polowych połączonych z demonstracją pól uprawnych.</t>
  </si>
  <si>
    <t>Innowacyjne metody produkcji roślinnej w ramach organizowanych "Dni Pola" w Złotniku</t>
  </si>
  <si>
    <t>drukowane materiały informacyjne</t>
  </si>
  <si>
    <t>Operacja skierowana jest dla uczestników spotkań zespołów tematycznych, rolników, przedsiębiorców,  przetwórców, pszczelarzy, przedstawicieli instytucji naukowych, samorządowych i doradczych zainteresowanych innowacjami w gospodarce pasiecznej na poczet powstania Grup Operacyjnych w ramach Działania "Współpraca" na terenie województwa lubuskiego.</t>
  </si>
  <si>
    <t>Podstawowym celem operacji jest aktywizacja inicjatyw wśród pszczelarzy w ramach powstania potencjalnych Grup Operacyjnych na terenie województwa lubuskiego.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Ponadto, celem operacji będzie przygotowanie materiału drukowanego będącego swoistym poradnikiem prawidłowych zachowań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</si>
  <si>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Innowacyjne rozwiązania wspierające rozwój gospodarki pasiecznej na przykładzie województwa lubuskiego.</t>
  </si>
  <si>
    <t>Operacja skierowana jest dla uczestników spotkań zespołów tematycznych, rolników, przedsiębiorców,  przetwórców, winiarzy, przedstawicieli instytucji naukowych, samorządowych i doradczych zainteresowanych innowacjami w uprawie winorośli na poczet powstania Grup Operacyjnych w ramach Działania "Współpraca" na terenie województwa lubuskiego.</t>
  </si>
  <si>
    <t>Przedmiotem operacji będzie nagranie filmu krótkometrażowego z wizyt w winnicach na terenie województwa lubuskiego i pokazanie potrzeb oraz problemów, nad których rozwiązaniami mogą pracować przyszłe Grupy Operacyjne bazujące na doświadczeniu lubuskich winiarzy. Ponadto, celem będzie opracowanie materiałów informacyjnych dot. winnic na terenie województwa lubuskiego stanowiące podstawę do weryfikacji potencjalnych partnerów do Grup Operacyjnych zainteresowanych innowacyjnymi rozwiązaniami w uprawie i pielęgnacji winorośli oraz zarządzania winnicą. Nawiązane kontakty z winnicami przyczynią się do wzbogacenia bazy o potencjalnych partnerów do Grup Operacyjnych w ramach Działania "Współpraca".</t>
  </si>
  <si>
    <t xml:space="preserve">Innowacje w uprawie i pielęgnacji winorośli w województwie lubuskim. </t>
  </si>
  <si>
    <t xml:space="preserve">Grupę docelową , do której skierowana będzie operacja to potencjalni zainteresowani utworzeniem Grupy Operacyjnej wśród rolników, właścicieli gospodarstw agroturystycznych, mieszkańców obszarów wiejskich, zagród edukacyjnych, przedstawicieli organizacji zainteresowanych utworzeniem gospodarstwa opiekuńczego oraz specjalistów LODR, którzy będą wsparciem merytorycznym tworzonych gospodarstw.   </t>
  </si>
  <si>
    <t>Realizacja operacji przyczyni się do powstania filmu krótkometrażowego w zakresie innowacyjnej formy działalności jaką jest prowadzenie gospodarstwa opiekuńczego na terenie województwa lubuskiego. W filmie, który umieszczony zostanie na stronie Ośrodka wskazany będzie kontakt umożliwiający zainteresowanych utworzeniem Grupy Operacyjnej w ramach Działania "Współpraca". Tym samym operacja, wpłynie na nawiązanie kontaktów pomiędzy Ośrodkiem a gospodarstwami. Taki sposób innowacyjnego prowadzenia gospodarstwa jest wciąż mało znany na terenie województwa lubuskiego, stąd potrzeba realizacji przedmiotowej operacji. Operacja przyczyni się do zapoznania gospodarstw z dobrą praktyką prowadzenia gospodarstw opiekuńczych na poczet powstania potencjalnej Grupy Operacyjnej.</t>
  </si>
  <si>
    <t>Gospodarstwa opiekuńcze przykładem innowacyjnej formy działalności dla lubuskich gospodarstw.</t>
  </si>
  <si>
    <t xml:space="preserve">Grupę docelową będą stanowić rolnicy, przedsiębiorcy branży rolnej, przedstawiciele świata nauki oraz jednostki doradcze zainteresowani stworzeniem Grupy Operacyjnej w aspekcie nowatorskich systemów zarządzania wodą oraz budowanieniem sieci kontaktów na poczet europejskiego partnerstwa innowacji. </t>
  </si>
  <si>
    <t xml:space="preserve">Celem operacji jest aktywizacja mieszkańców obszarów wiejskich w celu tworzenia partnerstw na rzecz realizacji projektów nakierowanych na nowatorskie rozwiązania techniki melioracyjnej, których autorami są  potencjalni partnerzy zainteresowani stworzeniem Grup Operacyjnych w ramach Działania "Współpraca". Operacja przyczyni się do zapoznania się z nowymi rozwiązaniami, które mogą zostać zastosowane w praktyce w gospodarstwach rolnych. W ramach operacji przedstawione zostaną m. in. przez jednostkę naukową zagadnienia związane z systemem nawadniania upraw, wiedza i doświadczenie w zakresie ochrony i kształtowaniu zasobów wodnych na terenach wiejskich. Operacja pozwoli na sklasyfikowanie potrzeb i problemów, nad którymi przyszłe Grupy Operacyjne w tej tematyce mogą pracować. Dobre praktyki polskich rolników w zakresie zastosowania rozwiązań zapobiegania skutkom suszy będą wskazówką dla nowych ścieżek rozwoju oraz możliwości zastosowania innowacyjnych rozwiązań w województwie lubuskim w ramach tworzących się Grup Operacyjnych. </t>
  </si>
  <si>
    <t>Innowacyjne rozwiązania w nawadnianiu upraw w aspekcie niedoboru wody na terenach wiejskich.</t>
  </si>
  <si>
    <t>drukowane materiały informacyjne (plakat)</t>
  </si>
  <si>
    <t>Rolnicy, producenci rolni, hodowcy, mieszkańcy obszarów wiejskich, właściciele gospodarstw agroturystycznych,  jednostki naukowe i samorządowe, specjaliści LODR i inne osoby zainteresowane wdrażaniem innowacji w rolnictwie i na obszarach wiejskich.</t>
  </si>
  <si>
    <t>spotkania informacyjno-promocyjne</t>
  </si>
  <si>
    <t>Celem poszczególnych Zespołów Tematycznych ds. innowacji jest inicjowanie wymiany wiedzy i doświadczeń, identyfikacji bieżących problemów oraz poszukiwania możliwości ich rozwiązania pomiędzy przedstawicielami różnych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t>
  </si>
  <si>
    <t>Spotkania Zespołów Tematycznych ds. innowacji.</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</si>
  <si>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</si>
  <si>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 xml:space="preserve">Głównym celem operacji będzie podniesienie poziomu wiedzy na temat aktualnych innowacji technologicznych w produkcji bydła mięsnego oraz zapoznanie się przez odbiorców - potencjalnych partnerów sieci - z potrzebami i problemami partnerów potencjalnych Grup Operacyjnych. Zaprezentowane w filmie przez jednostki naukowe oraz specjalistów z dziedziny chowu i hodowli bydła treści merytoryczne będą podstawą do identyfikacji problemów i innowacyjnych rozwiązań w gospodarstwach rolnych zajmujących się hodowlą bydła na terenie województwa lubuskiego i tym samym podstawą do tworzenia się Grup Operacyjnych w ramach Działania "Współpraca". W ramach operacji zostaną opracowane materiały informacyjne dot. hodowli bydła na terenie województwa lubuskiego stanowiące podstawę do weryfikacji potencjalnych partnerów do Grup Operacyjnych oraz przykładów innowacyjnych rozwiązań, które mogą być przedmiotem projektów w ramach Działania "Współpraca". Przedmiotem operacji będzie opracowanie filmu krótkometrażowego przedstawiającego zagadnienia chowu i hodowli bydła od strony merytorycznej przez naukowców, specjalistów w tej dziedzinie podpartej przykładami innowacyjnych praktyk stosowanych w gospodarstwach na terenie województwa lubuskiego. Film zostanie zamieszczony na stronie internetowej Ośrodka oraz serwisie społecznościowym (krajowy SIR) co przyczyni się do wspierania tworzenia sieci współpracy partnerskiej na poczet powstania  potencjalnych Grup Operacyjnych.  </t>
  </si>
  <si>
    <t>Innowacje w chowie i hodowli bydła mięsnego na terenie województwa lubuskiego.</t>
  </si>
  <si>
    <t xml:space="preserve"> liczba pokazów</t>
  </si>
  <si>
    <t>pokaz</t>
  </si>
  <si>
    <t xml:space="preserve">III   </t>
  </si>
  <si>
    <t>Właściciele gospodarstw agroturystycznych, mieszkańcy obszarów wiejskich, rolnicy, hodowcy, specjaliści LODR, uczestnicy targów rolniczych.</t>
  </si>
  <si>
    <t>Promocja hodowli zwierząt - alpaki nowatorską inicjatywą dla gospodarstw agroturystycznych w województwie lubuskim.</t>
  </si>
  <si>
    <t>Mieszkańcy obszarów wiejskich, ekolodzy, rolnicy, instytucje naukowe i samorządowe, przedsiębiorcy, przetwórcy oraz specjaliści LODR zainteresowani innowacyjnymi aspektami tematyki zdrowej żywności.</t>
  </si>
  <si>
    <t>Celem operacji jest aktywizacja mieszkańców obszarów wiejskich w celu stworzenia partnerstw na rzecz realizacji projektów w ramach powstania potencjalnych Grup Operacyjnych nakierowanych na innowacyjne rozwiązania w dziedzinie ekologii, zdrowego żywienia, życia w zgodzie z naturą, kształtowania postaw proekologicznych połączone z inicjatywą współpracy rolników ekologicznych w skracaniu łańcucha dostaw żywności. Przedmiotem realizacji operacji będzie nagranie filmu krótkometrażowego z wizyt w gospodarstwach ekologicznych na terenie województwa lubuskiego. W filmie, który zostanie zamieszczony na stronie internetowej Ośrodka i serwisie społecznościowym (krajowym SIR) zostaną zaprezentowane innowacyjne rozwiązania w ramach rolnictwa ekologicznego. Film będzie źródłem dobrych praktyk i inicjacją do współpracy w ramach projektów Działania "Współpraca". Ponadto, przekazanie wiedzy teoretycznej potwierdzonej praktyką w zakresie wdrażania ekologii, uprawy ziół, skracaniu łańcucha dostaw żywności, rozwoju innowacyjnych form działalności na terenach wiejskich.</t>
  </si>
  <si>
    <t>Z NATURY innowacyjne… - alternatywne źródła dochodu gospodarstwa rolnego.</t>
  </si>
  <si>
    <t xml:space="preserve">  Operacja skierowana jest dla rolników, mieszkańców obszarów wiejskich, ekologów, przetwórców, specjalistów LODR oraz jednostek naukowych, producentów zainteresowanych innowacjami rolniczymi znającymi specyfikę oraz problemy terenu woj. lubuskiego.</t>
  </si>
  <si>
    <r>
      <t xml:space="preserve">Zaprezentowanie dobrych praktyk w zakresie wdrażania innowacyjnych rozwiązań w rolnictwie i na obszarach wiejskich w zakresie uprawy ziół jako alternatywnego źródła dochodu w gospodarstwie rolnym oraz wykorzystania ziół w żywieniu człowieka i hodowli zwierząt. Poza tym, celem wyjazdu będzie przekazanie wiedzy mazowieckich pszczelarzy i zastosowanych przez nich rozwiązań w tematyce pszczelarskiej. Wizyta u praktyków, utworzonej Grupy Operacyjnej </t>
    </r>
    <r>
      <rPr>
        <i/>
        <sz val="11"/>
        <rFont val="Calibri"/>
        <family val="2"/>
        <charset val="238"/>
        <scheme val="minor"/>
      </rPr>
      <t>Agroleśnictwo w Dolinie Zielawy</t>
    </r>
    <r>
      <rPr>
        <sz val="11"/>
        <rFont val="Calibri"/>
        <family val="2"/>
        <charset val="238"/>
        <scheme val="minor"/>
      </rPr>
      <t xml:space="preserve"> będzie najlepszym motywatorem i źródłem informacji dla uczestników zainteresowanych mechanizmem wsparcia finansowego w ramach Działania "Współpraca".  </t>
    </r>
  </si>
  <si>
    <t>Innowacje w uprawie, przetwórstwie i dystrybucji lubelskich ziół oraz dobre praktyki mazowieckich pszczelarzy.</t>
  </si>
  <si>
    <t>Łódzki Ośrodek Doradztwa Rolniczego z siedzibą w Bratoszewicach     ul. Nowości 32;  95-011 Bratoszewice</t>
  </si>
  <si>
    <t>Łódzki Ośrodek Doradztwa Rolniczego</t>
  </si>
  <si>
    <t>rolnicy ekologiczni, mieszkańcy obszarów wiejskich, doradcy rolniczy, pracownicy jednostek doradztwa rolniczego, pracownicy naukowi, instytucje pracujące na rzecz rolnictwa  ekologicznego</t>
  </si>
  <si>
    <t xml:space="preserve">1
30                                                                                                                                                                                                                                                                                                                                                                                                            </t>
  </si>
  <si>
    <t xml:space="preserve">                                                   liczba wyjazdów
ilość uczestników wyjazdu                                    </t>
  </si>
  <si>
    <t>Celem operacji jest promocja dobrych praktyk w rolnictwie ekologicznym, innowacyjnych rozwiązań wdrażanych w ekologicznych gospodarstwach rolnych oraz rozpowszechnianie wiedzy z zakresu rolnictwa ekologicznego. Podczas wyjazdu studyjnego zaprezentowane zostaną przykłady dobrych praktyk w  gospodarstwach rolnych oraz możliwości rozwoju sektora rolnictwa ekologicznego w Polsce. Wyjazd ma za zadanie poszerzenie wiedzy uczestników oraz ukazanie prostych innowacyjnych metod w rolnictwie ekologicznym.</t>
  </si>
  <si>
    <t xml:space="preserve"> doradcy rolniczy, pracownicy jednostek doradztwa rolniczego, pracownicy naukowi, instytucje pracujące na rzecz rolnictwa  ekologicznego</t>
  </si>
  <si>
    <t xml:space="preserve">konkurs </t>
  </si>
  <si>
    <t xml:space="preserve">Celem konkursu jest popularyzacja i promowanie najlepszych osiągnięć doradców w zakresie rolnictwa ekologicznego. Operacja wpłynie  na promocję systemu rolnictwa ekologicznego oraz doradztwa z zakresu innowacji w  ekologii, produkcji i przetwórstwa metodami ekologicznymi. </t>
  </si>
  <si>
    <t>Celem operacji jest szerzenie dobrych praktyk w zakresie rolnictwa ekologicznego,  wdrażanie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</si>
  <si>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XIII edycja ogólnopolskiego Konkursu na Najlepsze Gospodarstwo Ekologiczne - finał wojewódzki</t>
  </si>
  <si>
    <t>potencjalni partnerzy LPW</t>
  </si>
  <si>
    <t>4                                      200</t>
  </si>
  <si>
    <t>ilość spotkań                                   liczba uczestników spotkań</t>
  </si>
  <si>
    <t xml:space="preserve">Celem operacji jest zastosowanie innowacyjnego podejścia terytorialnego dla łagodzenia problemów związanych z zarządzaniem wodą na obszarach wiejskich. Jego istota polega na stworzeniu płaszczyzny współpracy pomiędzy różnymi podmiotami mającymi wpływ w ty zakresie. Celem jest aktywizacja i integracja środowisk lokalnych poprzez wzajemne poznanie zakresów działania i potrzeb,
diagnoza sytuacji w zakresie zarządzania zasobami wody pod kątem potrzeb rolnictwa i mieszkańców obszarów wiejskich, a także wypracowanie wspólnych rozwiązań na rzecz poprawy szeroko pojętej gospodarki wodnej w rolnictwie i na obszarach wiejskich.
</t>
  </si>
  <si>
    <t>Lokalne Partnerstwo do spraw Wody</t>
  </si>
  <si>
    <t>producenci ziemniaka lub zamierzający podjąć taką produkcję, rolnicy, mieszkańcy obszarów wiejskich, pracownicy naukowi, doradcy rolniczy, pracownicy jednostek doradztwa rolniczego, inne podmioty zainteresowane tematyką</t>
  </si>
  <si>
    <t>2
100</t>
  </si>
  <si>
    <t>ilość szkoleń
liczba uczestników szkoleń</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</si>
  <si>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szkolenia będą miało charakter innowacyjno-edukacyjny. Zdobyta wiedza pozwoli na transfer wiedzy w zakresie dobrych praktyk wdrażania innowacji w rolnictwie i na obszarach wiejskich oraz promowania innowacyjnych technologii uprawy ziemniaka w województwie łódzkim.</t>
  </si>
  <si>
    <t>Innowacyjna uprawa ziemniaka w województwie łódzkim</t>
  </si>
  <si>
    <t>potencjalni członkowie grup operacyjnych, rolnicy, mieszkańcy obszarów wiejskich, pracownicy naukowi, doradcy rolniczy, pracownicy jednostek doradztwa rolniczego</t>
  </si>
  <si>
    <t xml:space="preserve">1 
1 </t>
  </si>
  <si>
    <t>liczba nagranych filmów
liczba emisji telewizyjnych</t>
  </si>
  <si>
    <t>film krótkometrażowy,
emisja telewizyjna</t>
  </si>
  <si>
    <t xml:space="preserve">Celem operacji jest prezentacja i wspieranie innowacji w rolnictwie, w tym w produkcji i przetwórstwie w gospodarstwach, które weszły w skład grupy operacyjnej pn. Polski Ocet Owocowy i wdrożyły nową technologię wytwarzania octu owocowego. Zaprezentowane będą dobre praktyki w gospodarstwach sadowniczych i w winnicy, co wpłynie na podwyższenie wiedzy potencjalnych członków grup operacyjnych, rolników, przetwórców i doradców rolnych, zwiększenie poziomu wiedzy dotyczącej wdrażania innowacji w rolnictwie oraz pozyskiwania środków na innowacje. </t>
  </si>
  <si>
    <t>Polski Ocet Owocowy -  współpraca z Instytutem Biotechnologii Przemysłu Rolno-Spożywczego im. prof. Wacława Dąbrowskiego</t>
  </si>
  <si>
    <t xml:space="preserve"> 1
 1 
  800</t>
  </si>
  <si>
    <t>liczba nagranych filmów
liczba emisji telewizyjnych
ilość broszur</t>
  </si>
  <si>
    <t xml:space="preserve">film krótkometrażowy,
emisja telewizyjna
broszura                                                                          </t>
  </si>
  <si>
    <t xml:space="preserve">Celem operacji jest prezentacja dobrych praktyk w gospodarstwach, które produkują w ramach ustawy o Rolniczym Handlu Detalicznym, w ramach sprzedaży bezpośredniej i w małych przedsiębiorstwach.  Celem jest popularyzacja innowacji opartych na skracaniu łańcucha dostaw, wspólnej organizacji rolników, promocji innowacji.  Operacja wpisuje się do tegorocznego naboru w ramach działania "Współpraca" skierowanego do powstających grup operacyjnych, których celem jest skrócenie łańcucha dostaw. Operacja wpłynie na zwiększenie wiedzy i kompetencji rolników, przetwórców i doradców rolnych dotyczącej wdrażania innowacji w rolnictwie oraz pozyskiwania środków na innowacje w ramach działania "Współpraca". </t>
  </si>
  <si>
    <t>Koszyk od rolnika – dobre praktyki w sprzedaży w ramach Rolniczego Handlu Detalicznego, sprzedaży bezpośredniej i z małych przedsiębiorstw</t>
  </si>
  <si>
    <t>1 
1
5000</t>
  </si>
  <si>
    <t>liczba nagranych filmów
liczba emisji telewizyjnych
 ilość ulotek</t>
  </si>
  <si>
    <t xml:space="preserve"> film krótkometrażowy,
emisja telewizyjna,
ulotka</t>
  </si>
  <si>
    <t xml:space="preserve">Celem operacji jest prezentacja i wspieranie innowacji w rolnictwie, w tym w produkcji i przetwórstwie w gospodarstwach dostarczających żywność bezpośrednio do konsumenta, co wpisuje się do tegorocznego naboru w ramach działania "Współpraca" skierowanego do powstających grup operacyjnych, których celem jest skrócenie łańcucha dostaw. Zaprezentowane będą dobre praktyki sprzedaży z gospodarstw rolnych oraz inicjatywy promocujące ww. sprzedaż m.in. łódzki e-bazarek. Założone cele wpłyną na podwyższenie wiedzy potencjalnych członków grup operacyjnych, rolników, przetwórców i doradców rolnych dotyczącej wdrażania innowacji w rolnictwie oraz pozyskiwania środków w ramach działania "Współpraca".  </t>
  </si>
  <si>
    <t>Od pola do stołu – przetwarzanie i sprzedaż produktów z gospodarstwa rolnego</t>
  </si>
  <si>
    <t>rolnicy, mieszkańcy obszarów wiejskich, pracownicy naukowi, doradcy rolniczy,  pracownicy jednostek doradztwa rolniczego</t>
  </si>
  <si>
    <t xml:space="preserve">1
 30 
1
1                                                                                       </t>
  </si>
  <si>
    <t>konferencja                            liczba uczestników operacji
liczba nagranych filmów
 liczba emisji telewizyjnych</t>
  </si>
  <si>
    <t>konferencja
film krótkometrażowy,
emisja telewizyjna</t>
  </si>
  <si>
    <t xml:space="preserve">Ostatnie lata charakteryzowały się niedostatkiem opadów w okresie wegetacji kukurydzy. Celem operacji jest zapoznanie uczestników z nowoczesnymi metodami produkcji kukurydzy w uprawie na ziarno, które przeciwdziałają skutkom suszy, umożliwiając uzyskanie zadowalających plonów dobrej jakości. W ramach  operacji odbędzie się konferencja, która przyczyni się do podniesienia poziomu wiedzy ww. zakresie. Dodatkowym ważnym praktycznym elementem konferencji będzie prezentacja odmian kukurydzy w uprawie na ziarno na poletkach demonstracyjnych ŁODR zs. w Bratoszewicach.     </t>
  </si>
  <si>
    <t>Przeciwdziałanie skutkom suszy na przykładzie innowacyjnych metod uprawy kukurydzy na ziarno</t>
  </si>
  <si>
    <t>pszczelarze, rolnicy, mieszkańcy obszarów wiejskich, pracownicy naukowi, doradcy rolniczy, pracownicy jednostek doradztwa rolniczego</t>
  </si>
  <si>
    <t>konferencja
liczba uczestników operacji</t>
  </si>
  <si>
    <t>Priorytetowym celem operacji jest stworzenie, opracowanie oraz omówienie możliwości innowacyjnych kierunków promocji, a przede wszystkim sprzedaży produktów pszczelich. Poprzez bezpośrednią wymianę doświadczeń pomiędzy samymi producentami, doradcami rolniczymi, jak i specjalistami z dziedziny promocji i sprzedaży w ramach RHD produktów pszczelich, uczestnicy spotkania, zdobędą nową, bezcenną wiedzę na temat możliwości poszerzenia swojej działalności. Konferencja ma za zadanie poszerzenie wiedzy uczestników oraz ukazanie prostych innowacyjnych metod marketingowych na rynkach w XXI wieku. Dzięki operacji producenci produktów pszczelich będą mogli bez trudu zwiększyć swoje możliwości sprzedażowe, a co za tym idzie również finansowe co bez wątpienia przełoży się bezpośrednio na rozwój gospodarstw w woj. łódzkim.</t>
  </si>
  <si>
    <t>„Rolniczy Handel Detaliczny – innowacyjny kierunek promocji i sprzedaży produktów pszczelich”</t>
  </si>
  <si>
    <t>liczba egzemplarzy publikacji</t>
  </si>
  <si>
    <t>liczba szkoleń w trybie zdalnym</t>
  </si>
  <si>
    <t>ul. Osiedlowa 9,  32-082 Karniowice</t>
  </si>
  <si>
    <t>Małopolski Ośrodek Doradztwa Rolniczego</t>
  </si>
  <si>
    <t>Rolnicy, mieszkańcy obszarów wiejskich, przedstawiciele instytucji i organizacji działających na rzecz rolnictwa, pracownicy publicznych i prywatnych jednostek doradztwa rolniczego, doradcy rolniczy.</t>
  </si>
  <si>
    <t>konkurs, szkolenie, publikacja</t>
  </si>
  <si>
    <t>Celem operacji jest promocja dobrych praktyk i innowacyjnych rozwiązań w rolnictwie ekologicznym.  W ramach operacji zrealizowany konkurs na najlepsze gospodarstwo ekologiczne (etap wojewódzki w Małopolsce) oraz konkurs na najlepszego doradcę ekologicznego  (etap wojewódzki w Małopolsce).   Ponadto zrealizowany zostanie cykl szkoleń w formie zdalnej  dotyczących nowoczesnych rozwiązań w produkcji ekologicznej oraz wydana zostanie publikacja.</t>
  </si>
  <si>
    <t>Rolnictwo ekologiczne szansą dla rolników i konsumentów w Małopolsce.</t>
  </si>
  <si>
    <t>Rolnicy, mieszkańcy obszarów wiejskich, przedstawiciele instytucji i organizacji działających na rzecz rolnictwa, przedsiębiorcy, pracownicy jednostek doradztwa rolniczego.</t>
  </si>
  <si>
    <t>liczba konferencji w trybie zdalnym</t>
  </si>
  <si>
    <t xml:space="preserve">Celem operacji jest popularyzacja innowacyjnych rozwiązań w zakresie produkcji ziemniaka oraz ułatwianie wymiany wiedzy fachowej.  W ramach operacji zostanie zorganizowana konferencja w formie zdalnej dla grupy 45 osób.   Realizacja operacji wspiera cele SIR poprzez wymianę doświadczeń oraz wzmacnianie sieci kontaktów pomiędzy podmiotami działającymi na rzecz rolnictwa. </t>
  </si>
  <si>
    <t xml:space="preserve">Nowoczesna i bezpieczna uprawa ziemniaka w Małopolsce. </t>
  </si>
  <si>
    <t>3 / 1000</t>
  </si>
  <si>
    <t>liczba publikacji / liczba egzemplarzy publikacji</t>
  </si>
  <si>
    <t>2 / 100</t>
  </si>
  <si>
    <t xml:space="preserve">liczba opracowanych ekspertyz  (raportów) / liczba wydanych egzemplarzy </t>
  </si>
  <si>
    <t>planowana liczba uczestników spotkań lub spotkań zdalnych</t>
  </si>
  <si>
    <t>Przedstawiciele Państwowego Gospodarstwa Wodnego Wody Polskie, administracji publicznej, spółki wodnej,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i osoby zainteresowane tematem.</t>
  </si>
  <si>
    <t>liczba spotkań lub spotkań zdalnych</t>
  </si>
  <si>
    <t>spotkanie, ekspertyza, film,  publikacja</t>
  </si>
  <si>
    <t>Celem operacji jest zainicjowanie współpracy oraz stworzenie sieci kontaktów miedzy lokalnym społeczeństwem a instytucjami i urzędami, w zakresie gospodarki wodnej na obszarach wiejskich ze szczególnym uwzględnieniem rolnictwa na obszarze małopolski.  Przedmiotem operacji jest powołanie  pilotażowego  Partnerstwa ds. Wody, obejmującego swym zasięgiem dwa powiaty,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W ramach operacji zostaną zorganizowane spotkania (stacjonarne lub w formie zdalnej)  osób zaangażowanych w tworzenie LPW,   zostaną opracowane oraz wydane (w nakładzie 50 egzemplarzy każdy)  2 odrębne raporty końcowe (ekspertyzy)  dla powiatów proszowickiego oraz miechowskiego,  zrealizowane zostaną 2 filmy informacyjne dotyczące  ochrony zasobów wodnych  (udostępnienie na stronie www.modr.pl) oraz zostaną opracowane  i wydane  3 publikacje (2 broszury oraz 1 ulotka) w łącznym nakładzie 1000 egzemplarzy.</t>
  </si>
  <si>
    <t>Lokalne Partnerstwo ds. Wody (LPW).</t>
  </si>
  <si>
    <t>Rolnicy, mieszkańcy obszarów wiejskich, przedstawiciele instytucji i organizacji działających na rzecz rolnictwa, mieszkańcy województwa małopolskiego,</t>
  </si>
  <si>
    <t>3</t>
  </si>
  <si>
    <t>liczba audycji telewizyjnych</t>
  </si>
  <si>
    <t>audycja telewizyjna</t>
  </si>
  <si>
    <t xml:space="preserve">Celem operacji jest aktywizacja odbiorców w kierunku podejmowania współpracy na rzecz rozwoju przedsiębiorczości na obszarach wiejskich w tym do realizacji wspólnych projektów w ramach działania "Współpraca" PROW na lata 2014-2020.   W programach zaprezentowane zostaną  przykłady udanych przedsięwzięć. Przedmiotem operacji będzie wyprodukowanie oraz wyemitowanie w telewizji o zasięgu regionalnym 3 programów telewizyjnych  promujących podejmowanie wspólnych działań na rzecz rozwoju obszarów wiejskich.  Tematem operacji będzie wspieranie rozwoju sieci współpracy partnerskiej dotyczącej rolnictwa  oraz przedsiębiorczości na obszarach wiejskich </t>
  </si>
  <si>
    <t>Współpraca na rzecz rozwoju innowacyjnej Małopolski.</t>
  </si>
  <si>
    <t>liczba uczestników wyjazdów studyjnych</t>
  </si>
  <si>
    <t>Rolnicy, przedstawiciele instytucji i organizacji działających na rzecz rolnictwa, pracownicy jednostek doradztwa rolniczego.</t>
  </si>
  <si>
    <t>liczba zorganizowanych wyjazdów studyjnych</t>
  </si>
  <si>
    <t>Celem operacji jest promowanie  produkcji zielarskiej jako dodatkowego źródła dochodu w niewielkich gospodarstwach województwa małopolskiego oraz zwiększenie poziomu wiedzy uczestników w tym zakresie.   Przedmiotem operacji jest organizacja wyjazdu studyjnego dotyczącego produkcji zielarskiej dla grupy 35 osób.  Tematem operacji jest wspieranie rozwoju przedsiębiorczości oraz wspieranie dywersyfikacji dochodu na obszarach wiejskich.</t>
  </si>
  <si>
    <t>Produkcja zielarska jako dodatkowe źródło dochodu w gospodarstwie.</t>
  </si>
  <si>
    <t>Rolnicy, mieszkańcy obszarów wiejskich, przedstawiciele instytucji i organizacji działających na rzecz rolnictwa, pracownicy jednostek doradztwa rolniczego, osoby zainteresowane tematem.</t>
  </si>
  <si>
    <t>film</t>
  </si>
  <si>
    <t>Celem operacji jest wyposażenie odbiorców w wiedzę  w zakresie prowadzenia przetwórstwa produktów rolnych na niewielką skalę w gospodarstwie.   Poprzez promowanie  małego przetwórstwa operacja wspiera tworzenie krótkich łańcuchów dostaw.   Przedmiotem operacji jest nagranie 3 filmów  instruktażowych.  Operacja wpisuje się w temat dotyczący wzmacniania rozwoju przedsiębiorczości przez podnoszenie poziomu wiedzy i umiejętności w obszarze małego przetwórstwa lokalnego.</t>
  </si>
  <si>
    <t>Małe przetwórstwo w gospodarstwie rolnym.</t>
  </si>
  <si>
    <t>02-456 Warszawa, ul. Czereśniowa 98</t>
  </si>
  <si>
    <t>Mazowiecki Ośrodek Doradztwa Rolniczego z siedzibą w Warszawie</t>
  </si>
  <si>
    <t>rolnicy, przedstawiciele doradztwa rolniczego, mieszkańcy obszarów wiejskich, partnerzy SIR, partnerzy systemu AKIS</t>
  </si>
  <si>
    <t>Celem operacji jest poszerzanie współpracy i wymiany wiedzy pomiędzy partnerami systemu Wiedzy i Innowacji w Rolnictwie (AKIS), w szczególności pomiędzy nauką a praktyką rolniczą.</t>
  </si>
  <si>
    <t>Współpraca miedzy nauką a praktyką - przykłady innowacyjnych rozwiązań</t>
  </si>
  <si>
    <t>rolnicy, pracownicy jednostek doradztwa rolniczego, przedsiębiorcy, mieszkańcy obszarów wiejskich, pszczelarze</t>
  </si>
  <si>
    <t xml:space="preserve">Celem operacji jest zapoznanie uczestników z innowacyjnymi rozwiązaniami w gospodarce pasiecznej oraz przedstawienie możliwości praktycznego zastosowania tych rozwiązań, promowanie innowacyjnych rozwiązań stosowanych w pszczelarstwie w tym w sposobach prowadzenie pasieki,  pozyskiwania i konfekcjonowania miodu. </t>
  </si>
  <si>
    <t>Apiturystyka</t>
  </si>
  <si>
    <t>rolnicy, przedstawiciele doradztwa rolniczego, mieszkańcy obszarów wiejskich</t>
  </si>
  <si>
    <t>liczba audycji</t>
  </si>
  <si>
    <t>audycja w telewizji</t>
  </si>
  <si>
    <t xml:space="preserve">Celem operacji jest poszerzanie współpracy i wymiany wiedzy pomiędzy partnerami systemu Wiedzy i Innowacji w Rolnictwie (AKIS), w szczególności pomiędzy doradztwem a praktyką rolniczą w województwie mazowieckim.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t>
  </si>
  <si>
    <t>Agroakcja: kooperacja!</t>
  </si>
  <si>
    <t>publikacja/materiał drukowany</t>
  </si>
  <si>
    <t>Producenci ziemniaka lub osoby zamierzające podjąć taką produkcję,  doradcy rolniczy, inne podmioty zainteresowane tematyką</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</si>
  <si>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mazowieckim.</t>
  </si>
  <si>
    <t>Nowoczesna i bezpieczna uprawa ziemniaka w województwie mazowieckim</t>
  </si>
  <si>
    <t>rolnicy, doradcy rolni, przedsiębiorcy, mieszkańcy obszarów wiejskich</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</si>
  <si>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</si>
  <si>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Efektywna współpraca z grupą</t>
  </si>
  <si>
    <t>rolnicy, przedsiębiorcy, mieszkańcy obszarów wiejskich</t>
  </si>
  <si>
    <t>ilość filmów</t>
  </si>
  <si>
    <t>informacje i publikacje w internecie</t>
  </si>
  <si>
    <t>Celem operacji jest ułatwianie wymiany wiedzy fachowej oraz dobrych praktyk w zakresie wdrażania innowacji w rolnictwie i na obszarach wiejskich w obszarze skutków zmian klimatu i jego wpływu na rolnictwo mazowieckiej wsi. Cel operacji zostanie zrealizowany poprzez upowszechnienie wiedzy i doświadczeń we wdrażaniu innowacji mających na celu niwelowanie skutków zmian klimatu w produkcji rolniczej oraz działalności pozarolniczej.</t>
  </si>
  <si>
    <t>Rolnictwo wobec zmian klimatu</t>
  </si>
  <si>
    <t>publikacja "Dobra praktyka Higieniczna i Produkcyjna jako podstawa do rozwoju innowacyjnego przetwórstwa żywności w warunkach domowych"</t>
  </si>
  <si>
    <t>publikacja "Agroturystyka wschodniego Mazowsza - przykłady innowacyjnych rozwiązań"</t>
  </si>
  <si>
    <t>ilość wyróżnionych</t>
  </si>
  <si>
    <t>właściciele gospodarstw agroturystycznych i turystyki wiejskiej, rolnicy, mieszkańcy obszarów wiejskich, przedsiębiorcy, Koła Gospodyń Wiejskich, organizacje pozarządowe, doradcy</t>
  </si>
  <si>
    <t>ilość nagrodzonych</t>
  </si>
  <si>
    <t>Celem operacji jest ułatwianie wymiany wiedzy fachowej oraz dobrych praktyk w zakresie wdrażania innowacji w rolnictwie i na obszarach wiejskich w obszarze działalności pozarolniczej. Cel zostanie zrealizowany poprzez wspieranie rozwoju innowacyjnych form przedsiębiorczości pozarolniczej. Operacja przyczyni się do upowszechnienia wiedzy z zakresu przetwórstwa żywności w gospodarstwie rolnym oraz możliwości wprowadzenie innowacji w agroturystyce, a tym samym doskonalenie oferty agroturystycznej. Operacja będzie stanowiła wsparcie podejmowania innowacyjnych działań w kierunku rozwijania działalności pozarolniczej tj. wytwarzania i sprzedaży produktów na rynek lokalny oraz prowadzenie działalności turystycznej, agroturystycznej i edukacyjnej.</t>
  </si>
  <si>
    <t>Innowacje w działalności pozarolniczej</t>
  </si>
  <si>
    <t>rolnicy, przedstawiciele doradztwa rolniczego, mieszkańcy obszarów wiejskich, partnerzy SIR, jednostki naukowo-badawcze</t>
  </si>
  <si>
    <t>Celem operacji jest inicjowanie tworzenia lokalnych partnerstw jako potencjalnych grup operacyjnych aplikujących o środki w ramach działania "Współpraca".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Zaplanowane w ramach konferencji sesje warsztatowe mają na celu zapoczątkowanie prac zespołów tematycznych, które będą wyłonione poprzez analizę potrzeb uczestników. Operacja ma również na celu ułatwianie wymiany wiedzy, doświadczeń oraz dobrych praktyk w zakresie realizowania projektów mających podnieść poziom innowacyjności polskiego sektora rolno-spożywczego, ze szczególnych uwzględnieniem wielopodmiotowego podejścia na przykładzie grup operacyjnych EPI. Celem operacji jest przekazanie wiedzy i informacji na temat nowoczesnych rozwiązań, innowacyjnych produktów oraz prowadzonych  badań uzyskanych od instytucji badawczo naukowych oraz uczelni rolniczych przy współudziale  przedsiębiorców działających na rzecz rolnictwa.</t>
  </si>
  <si>
    <t>Forum "Sieciowanie na Mazowszu narzędziem budowy lokalnych partnerstw"</t>
  </si>
  <si>
    <t xml:space="preserve"> Celem konferencji jest budowanie świadomości producentów żywca wieprzowego w zakresie nowoczesnych i alternatywnych form żywienia, w oparciu o współpracę z ośrodkami doradczymi i naukowymi, poprzez transfer wiedzy na poziomie gospodarstwa. Zapoznanie hodowców z innowacjami z zakresu hodowli trzody chlewnej i systemami produkcyjnymi, ze szczególnym uwzględnieniem pasz bez GMO.</t>
  </si>
  <si>
    <t>Żywienie trzody chlewnej paszami bez GMO w świetle działalności grup producenckich</t>
  </si>
  <si>
    <t>Celem operacji jest wsparcie rolników w podejmowaniu i prowadzeniu innowacyjnych form działalności pozarolniczej. Uczestnicy zapoznają się z tematyką w zakresie zakładania i prowadzenia pozarolniczej działalności gospodarczej, nabędą wiedzę dotyczącą form działalności opiekuńczej oraz możliwości wykorzystania w tym celu zasobów terenów wiejskich. Operacja wspierać będzie działania na rzecz tworzenia sieci kontaktów dla podmiotów wspierających wdrażanie innowacji na obszarach wiejskich (naukowcy, rolnicy, mieszkańcy obszarów wiejskich i przedstawiciele organizacji pozarządowych).</t>
  </si>
  <si>
    <t>Wsparcie rolników w podejmowaniu i rozwoju działalności pozarolniczej</t>
  </si>
  <si>
    <t>pszczelarze, rolnicy, mieszkańcy obszarów wiejskich</t>
  </si>
  <si>
    <t>Głównym celem konferencji jest zapoznanie pszczelarzy, mieszkańców obszarów wiejskich, doradców, z innowacjami w zakresie gospodarki pasiecznej. Operacja przyczyni się do przekazania aktualnej, podpartej badaniami naukowymi wiedzy z zakresu zagadnień pszczelarskich, co przedłoży się na lepszą efektywność pracy pszczelarzy jak również poprawi jakość uzyskiwanego miodu. W obecnych czasach w dobie dużej chemizacji rolnictwa problemem jest utrzymanie odpowiedniej zdrowotności rodzin pszczelich i zapobieganie ich wymieraniu. Przekazanie naukowej wiedzy z zakresu innowacyjnych metod zwalczania chorób i szkodników pszczół przyczyni się do poprawy zdrowotności w pasiekach, a tym samym podniesienie opłacalność i innowacyjność w produkcji.</t>
  </si>
  <si>
    <t>VI Mazowiecka Konferencja Pszczelarska „Ratujmy Pszczoły” – Innowacje w gospodarce pasiecznej</t>
  </si>
  <si>
    <t>rolnicy, mieszkańcy obszarów wiejskich, przedsiębiorcy, przedstawiciele doradztwa rolniczego</t>
  </si>
  <si>
    <t>Celem działania jest wspieranie transferu wiedzy i innowacji w rolnictwie poprzez zwiększenie świadomości producentów rolnych o zasadności przeprowadzania zabiegu wapnowania gleb, co ma istotny wpływ na produkcję zdrowej żywności. Konferencja ma na celu tworzenie sieci kontaktów pomiędzy światem nauki a producentami. Jednocześnie skupia rolników, mieszkańców obszarów wiejskich, przedsiębiorców oraz doradców zainteresowanych tą tematyką.</t>
  </si>
  <si>
    <t>Regeneracja środowiska gleb poprzez ich wapnowanie</t>
  </si>
  <si>
    <t>rolnicy, przedstawiciele doradztwa rolniczego, przedsiębiorcy, instytucje powiązane z branżą rolniczą</t>
  </si>
  <si>
    <t xml:space="preserve">       Celem operacji jest propagowanie innowacyjnych technologii uprawy truskawki, aby otrzymany produkt finalny, czyli owoc był zdrowy np. zastosowanie biostymulatorów w postaci mikro i makroelementów, czy też naturalnych preparatów biobójczych w walce z patogenami. Operacja przedstawi zalety nowoczesnej produkcji, wdrażania innowacji i współpracy innych podmiotów.</t>
  </si>
  <si>
    <t>Produkujemy zdrową truskawkę</t>
  </si>
  <si>
    <t>Celem operacji jest transfer wiedzy i innowacji w zakresie krótkich łańcuchów dostaw w ramach tworzenia i wprowadzania na rynek produktu tradycyjnego zgodnie z obowiązującymi przepisami, a także wzmocnienie współpracy w regionie w celu wdrażania innowacji.</t>
  </si>
  <si>
    <t>Produkt regionalny, tradycyjny i lokalny jako źródło dodatkowego dochodu w gospodarstwie rolnym</t>
  </si>
  <si>
    <t>rolnicy prowadzący gospodarstwa ekologiczne i rolnicy zainteresowani przestawieniem swoich gospodarstw na ekologiczne metody produkcji</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</si>
  <si>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</si>
  <si>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Rolnictwo ekologiczne - nowe wyzwania</t>
  </si>
  <si>
    <t>ilość szkoleń</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</si>
  <si>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</si>
  <si>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Wsparcie dla tworzenia Lokalnych Partnerstw ds. Wody</t>
  </si>
  <si>
    <t>rolnicy, mieszkańcy obszarów wiejskich, przedsiębiorcy</t>
  </si>
  <si>
    <t>Celem operacji jest przedstawienie innowacyjnych metod upraw roślin zbożowych, a tym samym zwiększenie  dochodowości gospodarstw. Upowszechnianie innowacyjnych technologii uprawy i kierunków produkcji prowadzących do zwiększenia efektywności w gospodarstwie.</t>
  </si>
  <si>
    <t>Innowacyjność i efektywność w uprawie zbóż w województwie mazowieckim</t>
  </si>
  <si>
    <t>rolnicy, mieszkańcy obszarów wiejskich</t>
  </si>
  <si>
    <t>Celem operacji jest upowszechnianie innowacyjnych rozwiązań dotyczących żywienia bydła mlecznego, wynikających z badań i doświadczeń naukowych. Transfer wiedz z zakresu innowacyjnych pasz, a w konsekwencji o wydajnej, dbającej o wysoką jakość produkcji mleka.</t>
  </si>
  <si>
    <t>Innowacyjne żywienie bydła mlecznego wpływające na zdrowotność stada</t>
  </si>
  <si>
    <t>Celem operacji jest transfer najnowszych osiągnięć nauki i rozwiązań technologicznych z zakresu uprawy papryki w tunelach, w tym szczególnie tematyka nawadniania w oparciu o aktualne przepisy prawa, a także nowoczesne komputerowe systemy nawadniania i nawożenia.</t>
  </si>
  <si>
    <t>Innowacyjne rozwiązania w uprawie papryki pod osłonami wysokimi</t>
  </si>
  <si>
    <t>rolnicy, mieszkańcy obszarów wiejskich, przedstawiciele doradztwa rolniczego, przedsiębiorcy</t>
  </si>
  <si>
    <t>Celem operacji jest upowszechnianie wiedzy w zakresie innowacyjnych rozwiązań dotyczących uprawy roślin warzywniczych w tunelach foliowych z uwzględnieniem najnowszych systemów wspomagających uprawy, pomagających ulepszyć strukturę i zoptymalizować warunki, w których dojrzewać będzie plon.</t>
  </si>
  <si>
    <t>Innowacyjne metody uprawy warzyw w tunelach foliowych</t>
  </si>
  <si>
    <t>rolnicy, przedstawiciele doradztwa rolniczego</t>
  </si>
  <si>
    <t>Celem działania jest wspieranie transferu wiedzy i innowacji w rolnictwie poprzez zwiększenie świadomości producentów rolnych o konieczności wprowadzenia działań ograniczających powstawanie amoniaku w trakcie realizacji zwykłych praktyk rolniczych i hodowlanych oraz innowacyjnych metodach jego redukcji. Operacja ma na celu tworzenie sieci kontaktów między instytucjami naukowym a producentami, skupia rolników, mieszkańców obszarów wiejskich oraz doradców rolniczych zainteresowanych tą tematyką.</t>
  </si>
  <si>
    <t>Innowacyjne metody redukcji amoniaku w różnych systemach utrzymania zwierząt gospodarskich</t>
  </si>
  <si>
    <t>rolnicy, mieszkańcy obszarów wiejskich, producenci żywności, przedstawiciele KGW, organizacje pozarządowe, przedstawiciele jednostek naukowych, przedstawiciele doradztwa rolniczego</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</si>
  <si>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</si>
  <si>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Innowacje w wielofunkcyjnym rozwoju gospodarstwa rolnego – przetwórstwo na poziomie gospodarstwa</t>
  </si>
  <si>
    <t>Celem operacji jest upowszechnianie innowacyjnych praktyk rolniczych z zakresu zapobiegania i zwalczania chorób oraz prawidłowego żywienia bydła,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poprzez poszerzanie wiedzy zakresu innowacyjnych rozwiązań związanych z chowem i hodowlą bydła mlecznego.</t>
  </si>
  <si>
    <t>Czynniki wpływające na sukces w chowie i hodowli bydła mlecznego</t>
  </si>
  <si>
    <t>Celem operacji jest podniesienie jakości działań przy uprawie kukurydzy poprzez propagowanie innowacyjnych praktyk rolniczych na obszarach wiejskich, co przyczyni się do poprawy zdrowotności roślin kukurydzy. Operacja zakłada wspieranie transferu wiedzy i innowacji w rolnictwie, leśnictwie i na obszarach wiejskich poprzez wspieranie innowacji w rolnictwie, produkcji żywności, leśnictwie i na obszarach wiejskich, a także działania na rzecz tworzenia sieci kontaktów dla doradców i służb wspierających wdrażanie innowacji na obszarach wiejskich, dzięki poszerzaniu wiedzy na temat właściwej uprawy roślin i produkcji żywności przez rolników.</t>
  </si>
  <si>
    <t>Choroby i szkodniki w uprawie kukurydzy</t>
  </si>
  <si>
    <t>rolnicy, mieszkańcy obszarów wiejskich, przedstawiciele KGW, organizacji pozarządowych, przedstawiciele doradztwa rolniczego</t>
  </si>
  <si>
    <t>Celem operacji jest wspieranie innowacji na obszarach wiejskich w zakresie produkcji żywności w warunkach domowych w ramach tzw. krótkich łańcuchów żywnościowych, będących innowacyjnym rozwiązaniem w działalności pozarolniczej mieszkańców obszarów wiejskich. Bezpośrednie zaangażowanie w niej różnych podmiotów (naukowcy, doradcy, rolnicy, przedstawiciele organizacji pozarządowych, KGW) przyczyni się do zwiększenia ich udziału we wdrażaniu innowacji na obszarach wiejskich w zakresie przetwarzania żywności w gospodarstwach.</t>
  </si>
  <si>
    <t>Bezpieczeństwo żywności – dobra praktyka higieniczna i produkcyjna przy wytwarzaniu żywności w warunkach domowych</t>
  </si>
  <si>
    <t>ilość uczestników szkoleń</t>
  </si>
  <si>
    <t>rolnicy - producenci mleka i wołowiny</t>
  </si>
  <si>
    <t xml:space="preserve">Celem operacji jest wspieranie innowacji w rolnictwie, w produkcji żywności na obszarach wiejskich poprzez podniesienie wiedzy w zakresie innowacyjności pasz objętościowych z traw i motylkowych drobnonasiennych, dotyczący zbiorowisk roślinnych - trwałych użytków zielonych i polowych użytków zielonych. Wskazanie uczestnikom sposobów poprawy surowca z TUZ i możliwości zastosowania innowacyjnych mieszanek traw do renowacji trwałych użytków zielonych i zakładania lucerniaków, wykorzystując największy ich potencjał, uzyskując wzrost produkcji i wyższe dochody.  </t>
  </si>
  <si>
    <t>Innowacje łąkowo –pastwiskowe w trudnej drodze ekonomicznej po lepsze mleko i wołowinę</t>
  </si>
  <si>
    <t>Jednostka</t>
  </si>
  <si>
    <t xml:space="preserve">Budżet brutto operacji  
(w zł)
</t>
  </si>
  <si>
    <t>Harmonogram / termin realizacji
(w ujęciu kwartalnym)</t>
  </si>
  <si>
    <t>49-330 Łosiów, ul. Główna 1</t>
  </si>
  <si>
    <t>Opolski Ośrodek Doradztwa Rolniczego w Łosiowie</t>
  </si>
  <si>
    <t xml:space="preserve">doradcy rolniczy, pracownicy jednostek doradztwa rolniczego, rolnicy, samorządowcy,urzxedy gmin, mieszkańcy województwa opolskiego oraz osoby zainteresowane tematem. </t>
  </si>
  <si>
    <t>1
500
1</t>
  </si>
  <si>
    <t xml:space="preserve">Broszury
ilość egzemplarzy
wersja online                                                                                                                     </t>
  </si>
  <si>
    <t>Broszury</t>
  </si>
  <si>
    <t>Głównym celem broszury, e-broszury jest podniesienie wiedzy na temat innowacyjnych metod , w tym zastosowania odnawialnych źródeł energii do walki ze smogiem. Smog  stanowi ogromne zagrożenie dla ludzkości, wywołuje wiele chorób .  Największym wytwórcą smogu jesteśmy my ludzie poprzez zastosowanie starych urządzeń grzewczych oraz trujących paliw do ogrzewania naszych domów. Dlatego tak ważne jest uzmysłowienie społeczeństwu jak wielką rolę odgrywa zastosowanie przez nas prostych, bardziej ekologicznych metod, dzięki którym możemy  poprawić  jakość naszego powietrza. Rozpowszechnianie wiedzy na tak ważny temat jest priorytetowym działaniem, które powinniśmy w jak najszerszy sposób rozpowszechniać, bo takie działania na pewno wpłyną na walkę ze smogiem. Projekt będzie obejmował opracowanie, wydrukowanie oraz udostępnienie w wersji online broszury z następującej tematyki "Zatrzymaj Smog! Innowacyjne rozwiązania walki ze smogiem poprzez zastosowanie nowoczesnych metod energetycznych, w tym zastosowanie odnawialnych źródeł energii".</t>
  </si>
  <si>
    <t xml:space="preserve"> Zatrzymaj Smog! Innowacyjne rozwiazania walki ze smogiem poprzez zastosowanie nowoczesnych metod energetycznych, w tym zastosowanie odnawialnych źródeł energii</t>
  </si>
  <si>
    <t xml:space="preserve">49-330 Łosiów,
  ul. Główna 1 </t>
  </si>
  <si>
    <t>Producenci ziemniaka lub zamierzający podjąć taką produkcję oraz przedstawiciele podmiotów doradczych na terenie województwa opolskiego</t>
  </si>
  <si>
    <t>1
70</t>
  </si>
  <si>
    <t>szkolenie z warsztatami,
liczba uczestników</t>
  </si>
  <si>
    <t>szkolenie z warsztatami</t>
  </si>
  <si>
    <t>Celem projektu jest przedstawienie i oswojenie producentów rolnych z Programem dla Polskiego Ziemniaka MRiRW, który ma na celu gruntowną restrukturyzację branży poprzez wyeliminowanie nieprawidłowości rynkowych i fitosanitarnych jak również wsparcie producentów poprzez promocję polskich produktów żywnościowych</t>
  </si>
  <si>
    <t xml:space="preserve">Nowoczesna i bezpieczna uprawa ziemniaka </t>
  </si>
  <si>
    <t xml:space="preserve">Opolski Ośrodek Doradztwa Rolniczego </t>
  </si>
  <si>
    <t>Celem projektu jest przygotowanie polskiego rolnictwa na trwające zmiany klimatyczne; projekt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Zadanie zakończy się opracowaniem broszury oraz 2 raportów z przeprowadzonych prac LPW.</t>
  </si>
  <si>
    <t>Spotkania tematyczne dt. założenia lokalnych partnerstw do spraw wody (LPW)</t>
  </si>
  <si>
    <t>rolnicy, właściciele gospodarstw agroturystycznych oraz obiektów,  doradcy rolni, przedsiębiorcy, mieszkancy terenów wiejskich, osoby zaiteresowane innowacyjnymi rozwiązaniami z zakresu rolnictwa, pracownicy jednostek doradztwa rolniczego,</t>
  </si>
  <si>
    <t>1
25</t>
  </si>
  <si>
    <t xml:space="preserve">wyjazd studyjny
liczba uczestników   </t>
  </si>
  <si>
    <t>wyjazd studyjny 1 dniowy</t>
  </si>
  <si>
    <t xml:space="preserve">Celem operacji jest podniesienie wiedzy w zakresie uprawy i wspólnego rozwiązywania problemów związanych z uprawą, przetwórstwem i zbytem konopii. Operacja wiąże się bezpośrednio z tematami: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Celem operacji jest podniesienie wiedzy uczestników w zakresie  innowacyjnych metod produkcji w małych gospodarstwach rolnych a także stymulowanie współpracy w tym obszarze.  </t>
  </si>
  <si>
    <t>„Innowacje szansą na rozwój obszarów wiejskich – konopie włókniste”</t>
  </si>
  <si>
    <t>5
125</t>
  </si>
  <si>
    <t>szkolenia e-learningowe
liczba uczestników</t>
  </si>
  <si>
    <t>Szkolenia e-learnigowe z zakresu innowacyjnych rozwiązań w gospodarstwach rolnych i agroturystycznych</t>
  </si>
  <si>
    <t>4
1000
4</t>
  </si>
  <si>
    <t>Broszury, e-broszury</t>
  </si>
  <si>
    <t>Broszury infomacyjne z zakresu wdrażania innowacyjnych rozwiązań w rolnictwie i na obszarach wiejskich</t>
  </si>
  <si>
    <t>poradnik online/samouczek</t>
  </si>
  <si>
    <t>Celem projektu  jest zaproponowanie sposobów gromadzenia i wykorzystywania wód opadowych w elastycznych systemach rozproszonych, dostępnych nie tylko dla każdego gospodarstwa domowego, ale także firm i zarządców budynków, dróg itp. Ponadto celem szkolenia będzie przedstawienie powiązań rocznego cyklu opadowego z trendami długofalowymi i możliwościami wpływania na ograniczanie ryzyka powodzi i zmniejszania sutków suszy w oparciu o zmiany zagospodarowania terenu oraz mikroinwestycje funkcjonujące w obszarze filozofii "zero waste".</t>
  </si>
  <si>
    <t>System retencji rozproszonej jako element gospodarowania wodą</t>
  </si>
  <si>
    <t>producenci rolni, doradcy rolniczy, pracownicy jednostek doradztwa rolniczego, mieszkańcy obszarów wiejskich oraz osoby zainteresowane tematem</t>
  </si>
  <si>
    <t>1                                            1                                                500</t>
  </si>
  <si>
    <t xml:space="preserve">broszura
e-broszura
liczba egzemplarzy </t>
  </si>
  <si>
    <t xml:space="preserve">broszura, e-broszura
</t>
  </si>
  <si>
    <t xml:space="preserve">Celem wydania broszury oraz e-broszury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</si>
  <si>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Soja - ważne wskazówki nowoczesnej uprawy</t>
  </si>
  <si>
    <t>rolnicy, doradcy rolni, mieszkańcy obszarów wiejskich oraz osoby zainteresowane tematem</t>
  </si>
  <si>
    <t xml:space="preserve">e-broszura </t>
  </si>
  <si>
    <t>e-broszura</t>
  </si>
  <si>
    <t xml:space="preserve">Nowoczesne rozwiązania zwiększające bezpieczeństwo i komfort pracy rolników </t>
  </si>
  <si>
    <t>doradcy rolniczy, pracownicy jednostek doradztwa rolniczego, rolnicy, mieszkańcy obszarów wiejskich oraz osoby zainteresowane tematem</t>
  </si>
  <si>
    <t>broszura, e-broszura</t>
  </si>
  <si>
    <t>Głównym celem i założeniem broszury, e-broszury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wydanie broszury pn. „Innowacyjne rozwiązania techniczne zapobiegające zmianom klimatu-  racjonalne gospodarowanie wodą w gospodarstwie rolnym i ograniczanie strat azotu w produkcji rolniczej”</t>
  </si>
  <si>
    <t>Innowacyjne rozwiązania techniczne zapobiegające zmianom klimatu-  racjonalne gospodarowanie wodą w gospodarstwie rolnym i ograniczanie strat azotu w produkcji rolniczej</t>
  </si>
  <si>
    <t>Grupą docelową konferencji będą mieszkańcy województwa opolskiego –  rolnicy i producenci rolni, doradcy rolniczy, pracownicy jednostek doradztwa rolniczego, przedstawiciele samorzadów i nauki.</t>
  </si>
  <si>
    <t>konferencja
liczba uczestników
konkursy
liczba uczestników</t>
  </si>
  <si>
    <t>Głównym celem zadania będzie rozwój wiedzy i świadomości rolników na temat produkcji rolnej, która w coraz większym stopniu musi uwzględniać działania prośrodowiskowe.Ochrona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</si>
  <si>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Ochrona środowiska naturalnego na obszarach wiejskich.</t>
  </si>
  <si>
    <t xml:space="preserve"> mieszkańcy województwa opolskiego – doradcy rolniczy, pracownicy jednostek doradztwa rolniczego, rolnicy ekologiczni i konwencjonalni zainteresowani przetwórstwem</t>
  </si>
  <si>
    <t>1
40</t>
  </si>
  <si>
    <t>wyjazd studyjny 3 dniowy</t>
  </si>
  <si>
    <t xml:space="preserve">Celem operacji będzie przeszkolenie  uczestników  podczas 3 dniowego wyjazdu studyjnego z zakresu rolnictwa ekologicznego pn; Możliwości zwiększenia dochodowości gospodarstw ekologicznych - przetwórstwo produktów roślinnych i zwierzęcych". Tworzenie wspólnych struktur handlowych oraz powiązań organizacyjnych producentów żywności ekologicznej kierowanej do konsumentów. Powzięcie wiedzy praktycznej w zakresie innowacyjnych rozwiązań w produkcji ekologicznej żywności,nowatorskich  rozwiązań wpłynie na podwyższenie wiedzy i korzyści płynących z przetwórstwa produktów ekologicznych.   Przedstawione rozwiązania będą inspiracją dla uczestników wyjazdu do zawiązania partnerstw w ramach działania Współpraca.
</t>
  </si>
  <si>
    <t>"Szkolenie wyjazdowe z zakresu rolnictwa ekologicznego pn; Możliwości zwiększenia dochodowości gospodarstw ekologicznych - przetwórstwo produktów roślinnych i zwierzęcych"</t>
  </si>
  <si>
    <t>doradcy rolniczy, pracownicy jednostek doradztwa rolniczego, rolnicy, samorządowcy, mieszkańcy województwa opolskiego</t>
  </si>
  <si>
    <t>szkolenie w każdym powiecie województwa opolskiego
                                                 liczba uczestników</t>
  </si>
  <si>
    <t>11 szkoleń w każdym powiecie wojówdztwa opolskiego</t>
  </si>
  <si>
    <t>Przedsiewziecie w ramach edukacji z zkresu OZE dla rolników w 11 powiatach województwa opolskiego. Celem operacji jest  zapoznanie uczestników z  innowacyjnymi  roziwązaniami w  zastosowaniu urządzeń konwencjaonalnych oraz oze do poboru ciepła i energii elektrycznej. Zdobyta wiedza przez uczestników szkolenia  przyczyni się do  obniżenia kosztów związanych z zużyciem energii w gospodarstwie rolnym, a także skutkować będzie zmniejszeniem oddziaływania gospodarstw rolnych na zmiany klimatu.</t>
  </si>
  <si>
    <t>Szkolenie z zakresu wiedzy na temat innowacyjnych rozwiazań poboru ciepła i energii elektrycznej  konwencjonalnych oraz oze.</t>
  </si>
  <si>
    <t xml:space="preserve">Producenci rolni, spółki i spółdzielnie produkcyjne prowadzące produkcję roślinną na terenie województwa opolskiego i województw ościennych oraz osób zainteresowanych. </t>
  </si>
  <si>
    <t>1
450
1</t>
  </si>
  <si>
    <t xml:space="preserve">publikacja
liczba egzemplarzy
wersja online </t>
  </si>
  <si>
    <t xml:space="preserve">Celem napisania przewodnika po polu doświadczalnym jest ułatwianie transferu wiedzy i innowacji w rolnictwie. Przewodnik po polu doświadczalnym, w których będą zapisane wszystkie informacje dotyczące doświadczeń znajdujących się na polu doświadczalnym OODR w Łosiowie, zarówno ścisłych jak i łanowych.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18 łanowych. Przewodnik po polu doświadczalnym będzie zawierał spis wszystkich zasianych odmian, zastosowanych nawozów oraz wszelkich zabiegów ochrony roślin, które były zastosowane od początku wegetacji roślin. Producent rolny, nie tylko skorzysta z przewodnika, ale będzie mógł do niego wrócić w każdej chwili, gdy pojawią się wątpliwości odnośnie prawidłowej agrotechniki oraz doboru odpowiedniej odmiany do siewu. Przewodnik po polu doświadczalnym posłuży również rolnikom na "warsztatch polowych" organizowanych przez OODR w czerwcu oraz szkoleniach organizowanych przez OODR w Łosiowie ( Dzień Soi, Dzień Kukurydzy, itd.). Przewodnik po polu doświadczalnym będzie również dostępny dla producentów rolnych w wersji online na stronach  internetowej ośrodka.  </t>
  </si>
  <si>
    <t>Przewodnik po polu doświadczalnym OODR w Łosiowie 2020</t>
  </si>
  <si>
    <t xml:space="preserve"> producenci i hodowcy trzody chlewnej z województwa opolskiego, doradcy rolniczy,  pracownicy jednostek doradztwa rolniczego oraz  osoby zainteresowane hodowlą trzody chlewnej. </t>
  </si>
  <si>
    <t xml:space="preserve">Głównym celem operacji będzie pozyskanie wiedzy i informacji poprzez broszurę oraz e-broszurę , która umożliwi producentom trzody chlewnej rozwiązywanie problemów obecnie występujących w produkcji.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Broszura, e-broszura umożliwi również przedstawicielom nauki i instytucji przedstawienie problemów z jakimi na co dzień zmagają się producenci i zaproponowanie im nowych, innowacyjnych rozwiązań, które mają na celu poprawę opłacalności hodowli. </t>
  </si>
  <si>
    <t>Chów i hodowla trzody chlewnej – innowacyjne gospodarstwo produkcyjne</t>
  </si>
  <si>
    <t xml:space="preserve"> hodowcy bydła mlecznego, rolnicy indywidualni działający na terenie województwa opolskiego, doradcy rolniczy, pracownicy jednostek doradztwa rolniczego, spółdzielnie mleczarskie, osoby zainteresowane hodowlą bydła mlecznego. </t>
  </si>
  <si>
    <t xml:space="preserve">Celem operacji jest wydanie broszury oraz e-broszury w których będzie poruszenie  wielu aktualnych kwestii istotnych w hodowli bydła mlecznego, rozwiązywanie problemów obecnie występujących w hodowli oraz efektywny rozwój mleczarstwa na terenie naszego kraju. Specjaliści w dziedzinie zootechniki przedstawiają najnowsze osiągnięcia w hodowli bydła mlecznego, wyniki badań, metody rozrodu oraz innowacje technologiczne stosowane w sektorze mleczarskim. </t>
  </si>
  <si>
    <t>Nowoczesna produkcja mleka</t>
  </si>
  <si>
    <t>Producenci rolni, spółki i spółdzielnie produkcyjne prowadzące produkcję roślinną na terenie województwa opolskiego i województw ościennych oraz osób zainteresowanych, a także firmy nasienne, chemiczne i nawozowe współpracujące z Opolskim Ośrodkiem Doradztwa Rolniczego w Łosiowie.</t>
  </si>
  <si>
    <t>1
300</t>
  </si>
  <si>
    <t>publikacja
liczba egzemplarzy</t>
  </si>
  <si>
    <t>Celem napisania wyników doświadczeń terenowych jest ułatwianie transferu wiedzy i innowacji w rolnictwie. Wyniki doświadczeń terenowych, w których będą zapisane wszystkie informacje dotyczące doświadczeń znajdujących się na polu doświadczalnym OODR w Łosiowie, zarówno ścisłych jak i łanowych oraz plonowania i jakości ziarna.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16 łanowych. Wyniki doświadczeń terenowych będą zawierały spis wszystkich zasianych odmian, zastosowanych nawozów oraz wszelkich zabiegów ochrony roślin, które były zastosowane od początku wegetacji roślin. Producent rolny, nie tylko skorzysta z wyników, ale będzie mógł do nich wrócić w każdej chwili, gdy pojawią się wątpliwości odnośnie prawidłowej agrotechniki oraz doboru odpowiedniej odmiany do siewu.</t>
  </si>
  <si>
    <t>Wyniki doświadczeń terenowych za rok 2019</t>
  </si>
  <si>
    <t xml:space="preserve">Partnerzy zarejestrowani w bazie Partnerów SIR, potencjalni partnerzy, przedstawiciele jednostek naukowych, przedsiębiorcy, pracownicy jednostek doradztwa rolniczego, rolnicy. </t>
  </si>
  <si>
    <t>spotkania tematyczne
liczba uczestników</t>
  </si>
  <si>
    <t>spotkania tematyczne</t>
  </si>
  <si>
    <t xml:space="preserve">Celem operacji jest powołanie zespołów tematycznych na terenie Opolszczyzny do podejmowania działań prowadzących do wdrażania innowacji w rolnictwie m.in. poprzez identyfikację potrzeb i problemów wymagających nowatorskich rozwiązań, a także obszarów wymagających przeprowadzenia badań czy zagadnień, którymi mogą zajmować się w przyszłości Grupy Operacyjne EPI. </t>
  </si>
  <si>
    <t>Opolskie zespoły tematyczne ds. innowacji w rolnictwie</t>
  </si>
  <si>
    <t xml:space="preserve">filmy, webinarium, skrypty </t>
  </si>
  <si>
    <t xml:space="preserve">Celem operacji jest aktywizacja mieszkańcow wsi na rzecz pdejmowania inicjatyw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</si>
  <si>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 xml:space="preserve">Innowacyjne elementy oferty turystycznej  jako narzędzie rozwoju Opolszczyzny </t>
  </si>
  <si>
    <t>konferencja
liczba uczestników</t>
  </si>
  <si>
    <t>1 
1</t>
  </si>
  <si>
    <t>Film instruktażowy   dostepny online
Skrypt online</t>
  </si>
  <si>
    <t>Film instruktażowy  dostepny online
Skrypt online</t>
  </si>
  <si>
    <t xml:space="preserve">Celem operacji jest pobudzenie  świadomości mieszkańców wiejskich na temat możliwości wszechstronnego wykorzystywania surowców zielarskich oraz pozyskiwania nowych źródeł dochodu poprzez innowacyjne podejście do zakorzenionych w tradycji metod leczenia terapiami roślinnymi.  </t>
  </si>
  <si>
    <t xml:space="preserve"> Terapie roślinne w profilaktyce zdrowotnej- szansą na innowacyjne wykorzystywanie surowców zielarskich</t>
  </si>
  <si>
    <t xml:space="preserve">mieszkańcy obszarów wiejskich, rolnicy, właściciele gospodarstw agroturystycznych i zagród edukacyjnych, przedstawiciele podmiotów doradczych. </t>
  </si>
  <si>
    <t xml:space="preserve">1
1
                             20        </t>
  </si>
  <si>
    <t xml:space="preserve">Celem szkolenia jest wspieranie rozwoju innowacyjnej przedsiębiorczości na obszarach wiejskich Opolszczyzny. Zapoznanie drobnych przetwórców (tj. farmerów, gospodyń, osób prowadzących gospodarstwa agroturystyczne) oraz sympatyków serowarstwa z technologią i specyfiką produkcji serów podpuszczkowych dojrzewających oraz możliwościami wprowadzania do obrotu regionalnej żywności wysokiej jakości. </t>
  </si>
  <si>
    <t xml:space="preserve">Produkcja serów podpuszczkowych dojrzewających w warunkach małej serowarni rzemieślniczej 
</t>
  </si>
  <si>
    <t>1
50</t>
  </si>
  <si>
    <t>konferencja 2-dniowa</t>
  </si>
  <si>
    <t>Celem operacji jest przedstawienie innowacyjnych rozwiązań przez osoby zarejestrowane w bazie Partnerów SIR.   Aktywne tworzenie sieci kontaktów, ich wzajemne sieciowanie,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pozdniesienia poziomu innowacyjności w sektorze rolno-spożywczym. Podczas konferencji przedstawione zostaną informacje o działaniu „Współpraca” oraz zasadach tworzenia Grup Operacyjnych EPI oraz realizacji przez nie projektów. Operacja będzie doskonałą okazją do aktywizowania jej uczestników do tworzenia wielopodmiotowych partnerstw mających na celu wdrażanie innowacyjnych rozwiązań</t>
  </si>
  <si>
    <t>Sieciowanie Partnerów SIR województwa opolskiego</t>
  </si>
  <si>
    <t xml:space="preserve">I </t>
  </si>
  <si>
    <t>mieszkańcy obszarów wiejskich, rolnicy, właściciele gospodarstw agroturystycznych i zagród edukacyjnych, przedstawiciele podmiotów doradczych przedstawiciele ośrodków pomocy społecznej oraz ośrodka wsparcia ekonomii społecznej, przedstawiciele lokalnych władz</t>
  </si>
  <si>
    <t>seminarium,
liczba uczestników</t>
  </si>
  <si>
    <t>Celem operacji jest propagowanie idei rolnictwa społecznego, w tym  propagowanie pomysłu usług opiekuńczych na obszarach wiejskich, tworzenia gospodarstw opiekuńczych, a także zachęcenie do edukacji w gospodarstwie rolnym  na obszarze województwa opolskiego.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</si>
  <si>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Wiejskie usługi opiekuńcze – innowacyjna forma przedsiębiorczości</t>
  </si>
  <si>
    <t>Przedsiębiorcy, rolnicy, osoby z branży rolniczej – winiarzy, przedstawiciele podmiotów doradczych, przedstawiciele świata nauki. Grupę docelową stanowić będą ww. przedstawiciele prowadzący działalność na terenie województwa opolskiego, znający specyfikę oraz problemy terenu, producenci zainteresowani innowacjami rolniczymi i obszarów wiejskich oraz tworzeniem sieci na rzecz innowacji w rolnictwie i na obszarach wiejskich na terenie województwa.</t>
  </si>
  <si>
    <t xml:space="preserve">          szkolenie z warsztatami                      </t>
  </si>
  <si>
    <t>Celem szkolenia będzie poszerzenie wiedzy ze wskazaniem nowych rozwiązań w uprawie winorośli w polskich warunkach klimatycznych.</t>
  </si>
  <si>
    <t>Innowacje w uprawie, technice i pielęgnacji winorośli. Aspekty prawno-ekonomiczne działalności prowadzenia winnicy w województwie opolskim.</t>
  </si>
  <si>
    <t>q</t>
  </si>
  <si>
    <t>kwota</t>
  </si>
  <si>
    <t>liczba operacji</t>
  </si>
  <si>
    <t>ul. Suszyckich 9, 
36-040 Boguchwała</t>
  </si>
  <si>
    <t>Podkarpacki Ośrodek Doradztwa Rolniczego z siedzibą w Boguchwale</t>
  </si>
  <si>
    <t>szkolenie wraz z  warsztatami</t>
  </si>
  <si>
    <t xml:space="preserve">Celem operacji jest inicjowanie tworzenia partnerstw jako potencjalnych grup operacyjnych, które mogą stać się beneficjentem  środków w ramach działania "Współpraca". Pozwoli zapewnić rolnikom i producentom drobnego inwentarza możliwości nawiązywania kontaktów między sobą oraz z przedstawicielami nauki i doradztwa. Ponadto ważnym elementem  jest również identyfikowanie problemów i potrzeb, a także wyznaczanie wspólnych celów co jest pierwszym krokiem do tworzenia wielopodmiotowych partnerstw na rzecz innowacji, takich jak Grupy Operacyjne EPI.  </t>
  </si>
  <si>
    <t>Sieciowanie  - narzędziem budowy partnerstw</t>
  </si>
  <si>
    <t>III- IV</t>
  </si>
  <si>
    <t xml:space="preserve">podmioty reprezentujące nowe rozwiązania branży rolniczej ( w tym : maszyn i sprzętu rolniczego, zwierząt hodowlanych, roślin uprawnych , sadowniczych i ogrodniczych oraz środków do produkcji, uczestnicy targów w tym min.: rolnicy, posiadacze lasów,  przedsiębiorcy, przedstawiciele instytucji naukowo-badawczych,  instytucji doradczych
</t>
  </si>
  <si>
    <t xml:space="preserve">ilość wystawców </t>
  </si>
  <si>
    <t xml:space="preserve">Celem operacji jest wspieranie tworzenia sieci współpracy partnerskiej dotyczącej rolnictwa i obszarów wiejskich wszystkich podmiotów uczestniczących w Targach innowacji  poprzez nawiązanie kontaktów pomiędzy rolnikami, posiadaczami lasu, przedsiębiorcami, doradcami, przedstawicielami jednostek naukowo- badawczych w celu promocji działania ,,Współpraca'' i stworzenia warunków do tworzenia grup EPI.  Obecność na targach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Zapoznanie się z  potrzebami rolnictwa podkarpackiego pozwoli na odpowiednie dobranie potencjalnych członków grupy  operacyjnej , nawiązanie z nimi kontaktów  aby  mogli w przyszłości aplikować do działania ,, Współpraca'' w celu wdrażania innowacyjnych rozwiązań.  Dlatego zorganizowanie Targów innowacji będzie instrumentem do zidentyfikowania obszarów tematycznych oraz potencjalnych członków grupy operacyjnej.  </t>
  </si>
  <si>
    <t xml:space="preserve">Targi innowacji </t>
  </si>
  <si>
    <t xml:space="preserve"> IV</t>
  </si>
  <si>
    <t>producenci ziemniaka lub zamierzający podjąć taką produkcję w celu zwiększenia rentowności swoich gospodarstw rolnych, pracownicy PODR ,  producenci mogący być prekursorami technik nawodnieniowych w województwie  podkarpackim zdolni dać pozytywny przykład w zakresie gospodarowania wodą, inne podmioty zainteresowane tematyką</t>
  </si>
  <si>
    <t>wideokonferencja</t>
  </si>
  <si>
    <t xml:space="preserve">Nowoczesna i bezpieczna produkcja ziemniaka w województwie podkarpackim </t>
  </si>
  <si>
    <t xml:space="preserve">Konkurs Najlepsze  gospodarstwo ekologiczne </t>
  </si>
  <si>
    <t>konferencja ( 1 konferencja w trybie stacjonarnym, 1 wideo konferencja )</t>
  </si>
  <si>
    <t>500</t>
  </si>
  <si>
    <t>spotkania ( 3 spotkania stacjonarne oraz 2 spotkanie online)</t>
  </si>
  <si>
    <t xml:space="preserve">II-III </t>
  </si>
  <si>
    <t xml:space="preserve">uczestnicy  wystawy w tym :. rolnicy , 
właścicieli lasów, przedsiębiorcy 
  przedstawiciele jednostek naukowo-badawczych,
 podmioty reprezentujące nowe rozwiązania branży rolniczej ( w tym : maszyn i sprzętu rolniczego roślin uprawnych , sadowniczych i ogrodniczych oraz środków do produkcji, </t>
  </si>
  <si>
    <t>30
2
6
242</t>
  </si>
  <si>
    <t>1.  ilość wystawców  
2. ilość pokazów 
3. ilość godzin emisji   
4.  - ilość osób na wideo konferencji</t>
  </si>
  <si>
    <t xml:space="preserve">wystawa </t>
  </si>
  <si>
    <t xml:space="preserve">Celem operacji  jest  ułatwianie tworzenia oraz funkcjonowania sieci kontaktów pomiędzy podkarpackimi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 
 Ponadto celem operacji jest  przekazanie i upowszechnienie   informacji o najnowszych rozwiązaniach  stosowanych  w produkcji roślinnej  i zwierzęcej pod kontem technologicznym, organizacyjnym i marketingowym. Obecność na wystawie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Dlatego zorganizowanie  ,, Wirtualnego dnia pola'' będzie instrumentem do  nawiązania  kontaktów  pomiędzy poszczególnymi podmiotami. Wprowadzone rozwiązania pozwolą na współpracę z rolnikami, dokształcanie, przekazanie najnowszej wiedzy, transfer innowacji za pośrednictwem Internetu. Operacja  tego typu ma również na celu promowanie korzystania z narzędzi teleinformatycznych w codziennej komunikacji oraz kształtowanie postaw proinnowacyjnych. Będzie to możliwe dzięki emisjionowanej na żywo relacji za pomocą zakupionych licencji  i  wynajętego ekranu LED .  Ponadto w ramach realizowanej operacji  zostanie  stworzone studio nagrań  w celu przeprowadzenia konferencji oraz  wywiadów emitowanych podczas  Wirtualnego Dnia Pola. . Będzie to przedsięwzięcie bardzo korzystne w dobie istniejącej  sytuacji i będzie wykorzystywane do wielu innych operacji związanych z przekazem wiedzy oraz nawiązywania kontaktów. 
</t>
  </si>
  <si>
    <t xml:space="preserve">Wirtualny Dzień Pola </t>
  </si>
  <si>
    <t xml:space="preserve">II-IV </t>
  </si>
  <si>
    <t xml:space="preserve">
uczestnicy e-bazarku 
 1. Producenci rolni.
2. Przetwórcy artykułów rolno- spożywczych.
3.  Przedsiębiorcy.
 4.  Liderzy środowisk lokalnych oferujący produkty rolnicze .
</t>
  </si>
  <si>
    <t xml:space="preserve">1.  - 447 szt.
2. -  7 szt.
3. - 7 szt.
4. - 10 szt.
5. -  1000
</t>
  </si>
  <si>
    <t xml:space="preserve">1. reklama w radio 
2. reklama w TV
3. Reklama na nośniku multimedialnym 
4. reklama na bilbordzie 
5. liczba zarejestrowanych uczestników  
</t>
  </si>
  <si>
    <t xml:space="preserve">1. reklama w radio 
2. reklama w TV
3. Reklama na nośniku multimedialnym 
4. reklama na bilbordzie 
5. baza kontaktów
</t>
  </si>
  <si>
    <t>Celem operacja jest tworzenie  bezpośredniej sieci kontaktów pomiędzy podkarpackimi rolnikami, wytwórcami żywności  oraz osobami i instytucjami oferującymi usługi na rzecz rolnictwa. Ponadto celem jest również   popularyzacja proinnowacyjnych postaw w sferze rolnictwa i produkcji żywności, dotyczących m.in. skracania łańcuchów dostaw.   Instrumentem powodującym tworzenie sieci kontaktów  jest utworzona ogólnodostępna  baza rolników oferujących swoje produkty, przyczyniająca się do ich sieciowania, która  z pośród  zarejestrowanych  rolników pozwoli odnaleźć potencjalnych partnerów SIR, pozwoli  na wyłonienie stosowanych przez nich innowacyjnych rozwiązań; rolnicy innowatorzy staną się   inspiracją dla innych. Odpowiednio rozbudowana platforma internetowa  umożliwi poprzez dostępne funkcje   tworzenie powiązań pomiędzy podmiotami zainteresowanymi wdrażaniem innowacji w rolnictwie i na obszarach wiejskich.  Zwiększy zasięg oddziaływania pomiędzy poszczególnymi podmiotami uczestniczącymi w rynku w szczególności rolników, którzy stanowią jeszcze niewielki odsetek w sieci innowacji, a są podstawowym elementem w produkcji żywności.  Poprawa  funkcjonalności platformy o dodatkowe opcje pozwoli na prostą   komunikację pomiędzy nimi.   Pozwoli na sieciowanie  partnerów i  łączenie ich wspólnych interesów jakimi jest stosowanie innowacji w rolnictwie.  Natomiast  promocja  platformy internetowej prezentującej  produkty i artykuły   rolnicze  tj. artykuły  spożywcze  wytworzone w gospodarstwach (przetworzone i  nieprzetworzone) , zwierzęta  żywe, rośliny, płody rolne, sprzęt rolniczy  oraz usługi,  spowoduje nawiązanie  kontaktów pomiędzy  wszystkimi ogniwami występującymi w rynku.</t>
  </si>
  <si>
    <t xml:space="preserve">Podkarpacki E-Bazarek </t>
  </si>
  <si>
    <t xml:space="preserve"> 1. Rolnicy. 
2. Przedsiębiorcy, przedstawiciele:  instytucji naukowych, instytucji rolniczych i około rolniczych, pracownicy wdrażający fundusze pomocowe,   liderzy środowisk lokalnych wspierający lub  wdrażający innowacje na obszarach wiejskich. 
3. Pracownicy doradztwa rolniczego</t>
  </si>
  <si>
    <t xml:space="preserve">1                       300                                                                                </t>
  </si>
  <si>
    <t xml:space="preserve">1. Konferencja                2. Ilość uczestników      </t>
  </si>
  <si>
    <t xml:space="preserve">konferencja                             </t>
  </si>
  <si>
    <t>Celem operacji jest  wspieranie  innowacji w rolnictwie, produkcji żywności, leśnictwie i na obszarach wiejskich poprzez podniesienie wiedzy  uczestników w zakresie wykorzystania i zastosowania produktów, których głównym składnikiem jest mleko i mód. Poruszana tematyka  podczas konferencji na temat mleka i miodu spowoduje podniesienia świadomości na temat walorów prozdrowotnych,  ich zastosowania w różnych gałęziach przemysłu ( np. kosmetologii) oraz różnych sposobów ich dystrybucji (np. poprzez zastosowanie skróconego łańcucha dostaw).</t>
  </si>
  <si>
    <t xml:space="preserve"> ,,Życie mlekiem i miodem płynące"  </t>
  </si>
  <si>
    <t>Szepietowo Wawrzyńce 64       18-210 Szepietowo</t>
  </si>
  <si>
    <t>Podlaski Ośrodek Doradztwa Rolniczego     w Szepietowie</t>
  </si>
  <si>
    <t>I/II/III/IV</t>
  </si>
  <si>
    <t>III/IV</t>
  </si>
  <si>
    <t>Grupę docelową będą stanowili producenci i przetwórcy ziemniaków lub zamierzający podjąć taką produkcję, przedstawiciele instytucji związanych z rolnictwem , rolnicy i mieszkańcy obszarów wiejskich, osoby zainteresowane tematem, przedstawiciele podmiotów świadczących usługi doradcze</t>
  </si>
  <si>
    <t>Celem szkolenia jest szczegółowe przedstawienie i oswojenie producentów ziemniaków z Programem dla Polskiego Ziemniaka, który ma na celu gruntowną restrukturyzację branży poprzez wyeliminowanie nieprawidłowości rynkowych i fitosanitarnych jak również przedstawienie możliwości współpracy między producentami tak, aby zwiększyć swoją pozycję  w łańcuchu produkcji żywności</t>
  </si>
  <si>
    <t>Nowoczesna i bezpieczna uprawa ziemniaka w warunkach województwa podlaskiego</t>
  </si>
  <si>
    <t>II/III/IV</t>
  </si>
  <si>
    <t>spotkanie tematyczne</t>
  </si>
  <si>
    <t>Lokalne Partnerstwo ds. Wody.</t>
  </si>
  <si>
    <t>Grupę docelową będą stanowili hodowcy bydła mlecznego, producenci mleka, osoby zainteresowane tematem, przedstawiciele firm i instytucji związanych z tematem, przedstawiciele podmiotów świadczących usługi doradcze</t>
  </si>
  <si>
    <t xml:space="preserve">                   Operacja  ma celu przedstawienie zarówno źródeł wiedzy o zwierzętach i stadzie oraz narzędzi, które pozwolą na podniesienie komfortu ekonomicznego hodowców i producentów mleka. Przedstawione zostaną  korzyści płynące z oceny wartości użytkowej bydła, które są podstawą do racjonalnego żywienia, leczenia, czy też eliminowania krów obniżających jakość mleka (komórki somatyczne, skład mleka). Zwrócona zostanie uwaga na odpowiedni dobór buhajów, na pokrój zwierząt, ponieważ jest to szczególnie ważne dla zachowania dobrostanu stada.</t>
  </si>
  <si>
    <t>Innowacyjne i efektywne wykorzystanie narzędzi wspomagających zarządzanie stadem krów mlecznych</t>
  </si>
  <si>
    <t>Grupę docelową będą stanowili konsumenci, rolnicy i domownicy gospodarstw rolnych, przedstawiciele i domownicy gospodarstw zajmujących się agroturystyką,  wytwórcy produktu regionalnego oraz inne osoby zainteresowane tematyką</t>
  </si>
  <si>
    <t>kampania informacyjno-promocyjna - film</t>
  </si>
  <si>
    <t>Celem operacji, w związku ze zmianami klimatycznymi powodującymi straty w rolnictwie jest upowszechnienie i propagowanie innowacji w produkcji roślinnej poprzez popularyzację postępu hodowlanego roślin uprawnych jak i w obszarze technologii uprawy, nawożenia, ochrony roślin i nawadniania aby w jak największym stopniu zniwelować skutki tych zmian.  Na poletkach odmianowych PODR Szepietowo zaprezentowany zostanie potencjał hodowlany szerokiej gamy gatunków roślin uprawnych. Przedmiotem operacji będzie nagranie i emisja 9 filmów obrazujących fazy wzrostu roślin uprawnych i użytków zielonych w okresie zmniejszonych opadów atmosferycznych oraz metody pozwalające zniwelować straty spowodowane przez suszę. Celem operacji jest także przekazanie fachowej wiedzy w obszarze postępu hodowlanego, technologii uprawy, ochrony roślin, nawożenia oraz nawadniania, a także innowacji w obszarze rolnictwa precyzyjnego. Ze względu na panującą epidemię jest najbezpieczniejszy i najlepszy sposób przekazania informacji.</t>
  </si>
  <si>
    <t>Innowacyjne rozwiązania w rolnictwie z zakresu uprawy roślin w warunkach suszy</t>
  </si>
  <si>
    <t>Celem operacji  jest skrócenie drogi produktów od pola do stołu, wsparcie lokalnych wytwórców i rolników. Operacja przyczyni się do budowania bezpośrednich relacji konsument - rolnik produkujący żywność aby zmniejszyć ilość pośredników i co za tym idzie, umożliwi konsumentom bezpośredni dostępu do produktów żywnościowych wytwarzanych przez rolników. Przedstawione zostaną również możliwości innowacyjnego i racjonalnego wykorzystania produktów regionalnych, które mogą przyczynić się do zwiększonego zainteresowania  produktem regionalnym wysokiej jakości, co za tym idzie zwiększeniem dochodowości gospodarstw zajmujących się ich produkcją.</t>
  </si>
  <si>
    <t>Zdrowie zaczyna się na talerzu</t>
  </si>
  <si>
    <t>Grupę docelową będą stanowili hodowcy bydła mlecznego, mieszkańcy obszarów wiejskich, przedstawiciele podmiotów świadczących usługi doradcze, rolnicy, potencjalni członkowie Grup Operacyjnych, przedstawiciele świata nauki inne osoby zainteresowane tematyką</t>
  </si>
  <si>
    <t>liczba uczestników operacji</t>
  </si>
  <si>
    <t xml:space="preserve">Nadrzędnym celem operacji jest ułatwienie współpracy i stworzenie warunków do poszukiwania i  nawiązywania partnerstw pomiędzy hodowcami bydła mlecznego, doradcami rolniczymi, przedstawicielami jednostek naukowych oraz przedsiębiorcami poprzez przedstawienie uczestnikom możliwości genotypowania jałowic potrzebnych przy selekcji stada, ocena typu i budowy krów mlecznych, dobór buhajów do kojarzeń, żywienie i rozród krów mlecznych z wykorzystaniem raportów wynikowych. </t>
  </si>
  <si>
    <t>Genotypowanie jałowic jako determinanta zachowania dobrostanu i zwiększenia wydajności stada - zespół tematyczny</t>
  </si>
  <si>
    <t>Grupę docelową będą stanowili rolnicy, wytwórcy produktu regionalnego, przedstawiciele podmiotów świadczących usługi doradcze oraz inne osoby zainteresowane tematem</t>
  </si>
  <si>
    <t xml:space="preserve">Upowszechnianie innowacyjnych rozwiązań naukowych, technologii i agrotechniki oraz sprzedaży bezpośredniej, rolniczego handlu detalicznego i grup producenckich na przykładzie indywidualnych gospodarstw ekologicznych we Francji. Wymiana doświadczeń z rolnikami ekologicznymi z Francji w zakresie innowacyjnych rozwiązań agrotechnicznych i wdrażanych instrumentów marketingowych i sprzedażowych. Wizyta w gospodarstwach zajmujących się uprawą, produkcją, przetwórstwem i sprzedażą na poziomie gospodarstwa (owoce, warzywa, miód, zioła, mleko, chów i hodowla zwierząt, sprzedaż bezpośrednia, krótkie łańcuchy dostaw, przetwórstwo na poziomie gospodarstwa, agroturystyka, restauracje). Udział w międzynarodowych targach innowacji rolniczych RDV Tech&amp;Bio Elevage 2020. </t>
  </si>
  <si>
    <t>Upowszechnianie innowacji z zakresu rolnictwa ekologicznego na przykładzie Francji</t>
  </si>
  <si>
    <t>II/III</t>
  </si>
  <si>
    <t>Grupę docelową będą stanowili rolnicy,  domownicy gospodarstw rolnych, przedstawiciele podmiotów świadczących usługi doradcze oraz inne osoby zainteresowane tematem</t>
  </si>
  <si>
    <t>Celem operacji jest zapoznanie uczestników z innowacyjnymi rozwiązaniami w gospodarce pasiecznej oraz przedstawienie możliwości praktycznego zastosowania tych rozwiązań,   propagowanie kierunków ważnych dla rolnictwa, ciekawych merytorycznie i ważnych społecznie, promowanie innowacyjnych rozwiązań stosowanych w pszczelarstwie w tym w sposobach prowadzenie pasieki,  pozyskiwania i konfekcjonowania miodu</t>
  </si>
  <si>
    <t>Hodowla pszczół – zakładanie  i prowadzenie pasieki</t>
  </si>
  <si>
    <t>2000</t>
  </si>
  <si>
    <t>Grupę docelową będą stanowili rolnicy, hodowcy bydła mlecznego,  przedstawiciele podmiotów świadczących usługi doradcze oraz inne osoby zainteresowane tematem</t>
  </si>
  <si>
    <t xml:space="preserve">webinarium </t>
  </si>
  <si>
    <t>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</si>
  <si>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Nowatorskie rozwiązania w produkcji mleka</t>
  </si>
  <si>
    <t>80</t>
  </si>
  <si>
    <t>Grupę docelową będą stanowili rolnicy, hodowcy bydła mlecznego i mięsnego, przedstawiciele podmiotów świadczących usługi doradcze oraz inne osoby zainteresowane tematem</t>
  </si>
  <si>
    <t>Przybliżenie innowacyjnych technologii przy budowie oraz wyposażeniu obór.  Poszerzenia wiedzy o nowoczesnych technologiach  i rozwiązaniach stosowanych w oborach. Prezentacja  najnowszych badań w tym zakresie. Nawiązane  kontaktów między naukowcami i hodowcami, utworzenie  płaszczyzny wymiany wiedzy w tym zakresie.</t>
  </si>
  <si>
    <t>Innowacyjne technologie wykorzystywane przy budowie oraz wyposażeniu obór</t>
  </si>
  <si>
    <t>30</t>
  </si>
  <si>
    <t>Grupę docelową będą stanowili rolnicy, KGW, wytwórcy produktu regionalnego, przedstawiciele podmiotów świadczących usługi agroturystyczne,  przedstawiciele podmiotów świadczących usługi doradcze oraz inne osoby zainteresowane tematem</t>
  </si>
  <si>
    <t>Rozpoznanie sytuacji marketingowo – rynkowej  możliwości sprzedaży produktów regionalnych w województwie podlaskim  i województwach  ościennych oraz wprowadzania ich na rynek w formie krótkich łańcuchów dostaw z możliwością wykorzystania nowatorskich metod marketingowych.</t>
  </si>
  <si>
    <t>Analiza możliwości urynkowienia produktów regionalnych wytwarzanych w województwie podlaskim – opracowanie,  konferencja</t>
  </si>
  <si>
    <t>wyjazd studyjny - 3 dni</t>
  </si>
  <si>
    <t>Gala Serów - konkurs</t>
  </si>
  <si>
    <t>8 warsztatów</t>
  </si>
  <si>
    <t>Grupę docelową będą stanowili rolnicy, domownicy gospodarstw rolnych, wytwórcy produktu regionalnego,  przedstawiciele podmiotów świadczących usługi doradcze oraz inne osoby zainteresowane tematyką</t>
  </si>
  <si>
    <t>8 pokazów</t>
  </si>
  <si>
    <t>Podniesienie wiedzy z zakresu promocji krótkich łańcuchów dostaw żywności, nowych/ulepszonych metod produkcji sera, innowacyjnych sposobów marketingu sprzedaży produktów serowarskich wytwarzanych na poziomie gospodarstwa</t>
  </si>
  <si>
    <t>Pierwsza podlaska akademia serowarska</t>
  </si>
  <si>
    <t>90</t>
  </si>
  <si>
    <t>Lubań, ul, Tadeusza Maderskiego 3, 83-422 Nowy Barkoczyn</t>
  </si>
  <si>
    <t>Pomorski Ośrodek Doradztwa Rolniczego w Lubaniu</t>
  </si>
  <si>
    <t xml:space="preserve">rolnicy, mieszkańcy obszarów wiejskich, przedstawiciele doradztwa rolniczego,  pracownicy firm i instytucji działających na rzecz rolnictwa. </t>
  </si>
  <si>
    <t>komplet</t>
  </si>
  <si>
    <t>film/ filmy edukacyjno-informacyjne</t>
  </si>
  <si>
    <t>Celem operacji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</si>
  <si>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 xml:space="preserve">Pomorska Wieś Innowacyjna </t>
  </si>
  <si>
    <t>ilość</t>
  </si>
  <si>
    <t xml:space="preserve">liczba emisji </t>
  </si>
  <si>
    <t>audycja radiowa</t>
  </si>
  <si>
    <t>Pomorskie Partnerstwo ds. Wody</t>
  </si>
  <si>
    <t xml:space="preserve">*rolnicy zajmujący się produkcją ekologiczną oraz zainteresowani tym typem produkcji z terenu województwa pomorskiego;
* przedstawiciele jednostek naukowych oraz instytucji związanych z sektorem rolno-spożywczym,
* doradcy/specjaliści PODR,
*przedsiębiorcy, których działalność jest związana z przetwórstwem rolno-spożywczym z terenu województwa pomorskiego.
</t>
  </si>
  <si>
    <t>liczba wydarzeń</t>
  </si>
  <si>
    <t xml:space="preserve">Celem operacji jest przekazanie praktycznej wiedzy z zakresu tworzenia innowacyjnych rozwiązań związanych z Eko-biznesem,  przedstawienie praktycznych przykładów realizowanych w Polsce, wspólne poszukiwanie rozwiązań z zakresu tworzenia eko przedsięwzięć w regionie. Operacja przyczyni się do aktywizacji rolników, przedsiębiorców, jak i mieszkańców obszarów wiejskich do łączenia produkcji rolniczej z działalnością pozarolniczą, co z pewnością przekładać się będzie na skracanie łańcucha dostaw żywności. Rolnictwo ekologiczne szansą na zwiększenie dochodowości gospodarstwa.
</t>
  </si>
  <si>
    <t xml:space="preserve">EKOBIZNES W ROLNICTWIE </t>
  </si>
  <si>
    <t>liczba emisji w TV</t>
  </si>
  <si>
    <t>materiał filmowy</t>
  </si>
  <si>
    <t>publikacja - broszura</t>
  </si>
  <si>
    <t>*rolnicy zajmujący się produkcją ekologiczną oraz zainteresowani tym typem produkcji z terenu województwa pomorskiego;
* przedstawiciele jednostek naukowych oraz instytucji związanych z sektorem rolno-spożywczym,
* doradcy/specjaliści PODR,
*przedsiębiorcy, których działalność jest związana z przetwórstwem rolno-spożywczym z terenu województwa pomorskiego.</t>
  </si>
  <si>
    <t xml:space="preserve">INNOWACJE W EKOLOGICZNYM CHOWIE ZWIERZĄT </t>
  </si>
  <si>
    <t>producenci ziemniaka lub zamierzający podjąć taką produkcję w celu zwiększenia rentowności swoich gospodarstw rolnych, doradcy rolniczy,  uczniowie szkół, producenci mogący być prekursorami technik nawodnieniowych w województwie pomorskim zdolni dać pozytywny przykład w zakresie gospodarowania wodą, inne podmioty zainteresowane tematyką</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</si>
  <si>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Operacja będzie realizowana jako m.in. audycja radiowa oraz materiał filmowy. Przewidziany czas audycji radiowej to spoty 7-minutowe nadawane trzy razy w ciągu dnia przez okres 2 tygodni. W audycji będą poruszane tematy odnośnie skutków występowania bakteriozy pierścieniowej w uprawie ziemniaka, jej diagnozowanie, odmiany zalecane do uprawy na terenie pomorza, a także jak przygotować ziemniaki do sprzedania. Organizowany w ramach operacji materiał filmowy będzie miał charakter innowacyjno-edukacyjny. Zdobyta wiedza pozwoli na transfer wiedzy w zakresie dobrych praktyk wdrażania innowacji w rolnictwie i na obszarach wiejskich ora promowania innowacyjnych technologii uprawy i konfekcjonowania ziemniaka na obszarze województwa pomorskiego.</t>
  </si>
  <si>
    <t xml:space="preserve">Nowoczesna i bezpieczna uprawa ziemniaka w województwie pomorskim </t>
  </si>
  <si>
    <t>publikacja w internecie</t>
  </si>
  <si>
    <t>analiza</t>
  </si>
  <si>
    <t>•	rolnicy - mieszkańcy woj. pomorskiego
•	przedsiębiorcy sektora rolno-spożywczego
•	przedstawiciele jednostek/ instytucji związanych z rozwojem sektora rolno-spożywczego
•	doradcy/specjaliści PODR w Lubaniu</t>
  </si>
  <si>
    <t>e-sieciowanie</t>
  </si>
  <si>
    <t>liczba emisja w TV</t>
  </si>
  <si>
    <t>ilość słuchaczy</t>
  </si>
  <si>
    <t>*pszczelarze oraz osoby  zainteresowane  tym typem produkcji,            *przedstawiciele związków i zrzeszeń pszczelarskich, *przedstawiciele jednostek naukowych  i instytucji rolniczych,                                                *doradcy/specjaliści PODR</t>
  </si>
  <si>
    <t>Celem operacji jest przedstawienie narzędzi koordynujących różne działania w celu stworzenia nowych standardów w tradycyjnej gospodarce pasiecznej oraz ochronie pszczoły miodnej. Nowoczesne  pszczelarstwo pokazuje różnego rodzaju specjalizacje:  hodowlaną,  technologiczną, towarową oraz dotyczącą przetwórstwa  produktów  pszczelich.  Aby te procesy mogły przebiegać niezakłócenie, nieodzowne staje się prawidłowe  rozpoznanie anomalii  rozwojowych, chorób zakaźnych i niezakaźnych, pasożytów i szkodników oraz znalezienie optymalnego rozwiązania  służącego poprawie  sytuacji  zdrowotnej  pasieki. Konieczne jest wdrażanie innowacyjnych rozwiązań. Istotne w tym procesie jest podjęcie współpracy i wymiana doświadczeń nt. innowacyjnych metod, co  umożliwi wymiana doświadczeń i poglądów, a co za tym idzie budowanie sieci kontaktów. Przedmiotem operacji jest zorganizowanie webinarium dla pszczelarzy, wydanie broszury, produkcja materiału filmowego oraz audycja radiowa.  W trakcie webinarium, uczestnicy będą mogli nabyć wiedzę  w omawianym temacie, wymienić się doświadczeniami i poglądami oraz uczestniczyć w dyskusji prowadzonej przez moderatora. Natomiast słuchacze audycji radiowej (kolejnej formy operacji) będą mogli nabyć wiedzę i doświadczenie w wymienionym zakresie. Ważnym elementem operacji jest również nawiązanie nowych kontaktów, chociażby poprzez usłyszenie wypowiedzi praktyków i ekspertów w tej dziedzinie. Wysłuchanie osoby, która wdrożyła nowe technologie czy zastosowania, może być  inspiracją dla  środowiska  zainteresowanego tematem pszczelarstwa. Jest to niezbędny czynnik mogący przyczynić się do powstania nowych, ciekawych i wspólnych inicjatyw w  woj. pomorskim. Ta forma realizacji operacji stwarza nowe możliwości dotarcia informacji do szerszej grupy odbiorców oraz może zaowocować włączeniem się do współpracy  innych producentów. 
Audycje będą miały charakter reportaży, rozmów z  pszczelarzami, przedsiębiorcami, osobami, które  uczestniczyły w projektach, przedstawicielami świata nauki, które pracują / pracowały nad wdrożeniem nowych technologii  z pszczelarstwa.  Wzbogacone one będą oprawą autopromocyjną projektu. 
Tematyką audycji będą innowacyjne rozwiązania oraz nowe technologie. Prezentacje „dobrych praktyk” będą impulsem do wdrażania takich rozwiązań w swoich gospodarstwach/ przedsiębiorstwach  i korzystania ze wsparcia z funduszy unijnych. Tematyka operacji będzie również prezentowana podczas materiału filmowego emitowanego w TV, który w ten sposób dotrze do szerokiego grona odbiorców. Wydanie broszury spowoduje, że nowe informacje dotrą do szerszej grupy odbiorców i zainspirują je do włączenia się do współpracy.</t>
  </si>
  <si>
    <t>Innowacyjne rozwiązania wspierające rozwój gospodarki pasiecznej oraz ochronę pszczoły miodnej</t>
  </si>
  <si>
    <t>wyjazd studyjny połączony z warsztatami</t>
  </si>
  <si>
    <t>Przedmiotem operacji jest zorganizowanie wyjazdu studyjnego w zakresie prowadzenia nowoczesnej gospodarki pasiecznej. Jego celem jest zaprezentowanie innowacyjnych metod produkcji, służących poszerzeniu wachlarza produktów wytwarzanych w pasiekach oraz wykorzystanie ich w medycynie i apiterapii. Dodatkowo, wyjazd będzie okazją do  poznania się, nawiązania współpracy oraz wymiany doświadczeń, które umożliwią utworzenie grupy operacyjnej w ramach działania "Współpraca". Po wyjeździe zostanie opracowany materiał w postaci krótkiego filmu - relacji z wyjazdu, tak aby nowe informacje dotarły do szerszej grupy odbiorców i zainspirowały do włączenia się do współpracy pozostałe osoby, które nie mogły brać udziału w wyjeździe.</t>
  </si>
  <si>
    <t>Innowacje w prowadzeniu gospodarstwa pasiecznego.</t>
  </si>
  <si>
    <t xml:space="preserve"> webinarium  </t>
  </si>
  <si>
    <t xml:space="preserve">
Operacja ma celu zapoznanie  grupy uczestników z różnymi formami przedsiębiorczości: turystyki wiejskiej, twórczości ludowej i rzemiosła, małego lokalnego przetwórstwa, a także innowacyjnymi metodami łączenie różnych źródeł dochodu, w tym z działalności pozarolniczych. Uczestnicy mają poznać  innowacyjne rozwiązania gospodarcze oraz utworzone sieci współpracy w zakresie turystyki wiejskiej i przedsiębiorczości wiejskiej. Ponadto operacja ma na celu pokazanie na przykładzie województwa podlaskiego  proces budowania sieci  komercjalizacji polskich produktów żywnościowych w powiązaniu z  turystyką wiejską. Realizacja operacji pozwoli na przekazanie wiedzy uczestnikom z zakresu małej przedsiębiorczości na obszarach wiejskich, a co za tym idzie działań mających na celu skracanie łańcucha dostaw żywności. Uczestnicy poznają różne formy usług oferowanych przez gospodarstwa rolne i mieszkańców obszarów wiejskich. Udział w przedsięwzięciu grupy docelowej ma również za zadanie ułatwienie tworzenia oraz funkcjonowania sieci kontaktów pomiędzy rolnikami, przedsiębiorcami sektora rolno-spożywczego oraz pozostałymi zainteresowanymi wdrażaniem innowacji w rolnictwie i na obszarach wiejskich, ułatwienie wymiany wiedzy fachowej oraz dobrych praktyk w zakresie wdrażania innowacji w sektorze turystycznym i spożywczym na obszarach wiejskich co może stworzyć warunki do dalszego działania we współpracy. 
</t>
  </si>
  <si>
    <t xml:space="preserve">Wspieranie przedsiębiorczości i innowacji na obszarach wiejskich przez podnoszenie poziomu wiedzy i umiejętności w obszarze małej przedsiębiorczości na przykładzie województwa podlaskiego </t>
  </si>
  <si>
    <t xml:space="preserve">   90 (3 x 30)</t>
  </si>
  <si>
    <t>Sieciowanie doradztwa, praktyki rolniczej i nauki drogą do rozwiązywania zdiagnozowanych problemów na obszarach wiejskich</t>
  </si>
  <si>
    <r>
      <t>Plan operacyjny KSOW na lata 2020-2021 (z wyłączeniem działania 8 Plan komunikacyjny) -</t>
    </r>
    <r>
      <rPr>
        <b/>
        <sz val="11"/>
        <rFont val="Calibri"/>
        <family val="2"/>
        <charset val="238"/>
        <scheme val="minor"/>
      </rPr>
      <t xml:space="preserve"> Pomorski ODR - październik</t>
    </r>
    <r>
      <rPr>
        <b/>
        <sz val="11"/>
        <color theme="1"/>
        <rFont val="Calibri"/>
        <family val="2"/>
        <charset val="238"/>
        <scheme val="minor"/>
      </rPr>
      <t xml:space="preserve"> 2020</t>
    </r>
  </si>
  <si>
    <t>42-200 Częstochowa ul. Wyszyńskiego 70/126</t>
  </si>
  <si>
    <t>Śląski Ośrodek Doradztwa Rolniczego w Częstochowie</t>
  </si>
  <si>
    <t>producenci produktów lokalnych i tradycyjnych, przedstawiciele zagród tematycznych i gospodarstw agroturystycznych, przedstawiciele organizacji wspierających przedsiębiorczość na obszarach wiejskich, przedstawiciele jednostek doradczych oraz organizacji branżowych zrzeszających producentów produktów lokalnych i tradycyjnych</t>
  </si>
  <si>
    <t>Wyjazd studyjny ( woj. podkarpackie)</t>
  </si>
  <si>
    <t xml:space="preserve">Celem operacji jest wspieranie przedsiębiorczości i innowacji na obszarach wiejskich poprzez podnoszenie wiedzy i umiejętności na obszarze małego przetwórstwa lokalnego.                          Przedmiotem operacji jest organizacja wyjazdu studyjnego do województwa podkarpackiego podczas którego nastąpi zapoznanie uczestników z innowacyjnymi metodami promocji żywności tradycyjnej i regionalnej na przykładzie dobrych praktyk z województwa podkarpackiego. Realizacja operacji przyczyni się do ułatwienia transferu wiedzy w zakresie podejmowania nowych inicjatyw wspierających przedsiębiorczość na obszarach wiejskich w zakresie wytwarzania żywnościowych produktów lokalnych.  Uczestnicy operacji poznają możliwości promocji produktów regionalnych, lokalnych charakterystycznych i niepowtarzalnych dla danego regionu. Operacja jest szansą na rozwój produktów lokalnych i tradycyjnych w województwie śląskim.  </t>
  </si>
  <si>
    <t xml:space="preserve">"Turystyka kulinarna szansą na rozwój obszarów wiejskich" </t>
  </si>
  <si>
    <t>rolnicy, przedsiębiorcy, przedstawiciele jednostek doradczych, przedstawiciele organizacji wspierających rozwój obszarów wiejskich</t>
  </si>
  <si>
    <t xml:space="preserve">liczba uczestników wyjazdu studyjnego </t>
  </si>
  <si>
    <t>Wyjazd studyjny (woj. lubelskie)</t>
  </si>
  <si>
    <t xml:space="preserve">Celem operacji jest zapoznanie uczestników z innowacyjnym wykorzystaniem surowców zielarskich oraz modelu uprawy, przetwórstwa i dystrybucji ziół.                                                     Przedmiotem operacji jest zorganizowanie wyjazdu studyjnego do województwa lubelskiego.  Operacja przyczyni się do nawiązania nowych kontaktów, kreowania innowacyjnych przedsięwzięć na terenie województwa śląskiego, może być nowym kierunkiem rozwoju gospodarstw na terenach wiejskich w zakresie zielarstwa. Uczestnicy wyjazdu studyjnego zapoznają się z zakresem zielarstwa, fitoterapii oraz innowacyjnym modelem uprawy, przetwórstwa i dystrybucji ziół. </t>
  </si>
  <si>
    <t>"Najnowsze terapie roślinne w profilaktyce zdrowotnej szansą na innowacyjne wykorzystanie surowców zielarskich"</t>
  </si>
  <si>
    <t xml:space="preserve">rolnicy, przedsiębiorcy, przedstawiciele zagród edukacyjnych i gospodarstw agroturystycznych, przedstawiciele organizacji wspierających przedsiębiorczość na obszarach wiejskich tj. LGD, przedstawiciele ośrodków doradztwa rolniczego </t>
  </si>
  <si>
    <t>Wyjazd studyjny ( woj. warmińsko-mazurskie)</t>
  </si>
  <si>
    <t xml:space="preserve">Celem operacji jest aktywizacja mieszkańców wsi na rzecz podejmowania innowacyjnych inicjatyw w zakresie rozwoju obszarów wiejskich. Operacja jest szansą na kreowanie innowacyjnych przedsięwzięć na terenie województwa śląskiego. Przedmiotem operacji jest zorganizowanie wyjazdu studyjnego dla 25 uczestników. Operacja przyczyni się do nawiązania kontaktów, poszukiwania nowych kierunków rozwoju gospodarstw na terenach wiejskich w zakresie hortiterapii, które mogą stać się dobrymi praktykami dla innych regionów Polski.  Realizacja operacji wyposaży w wiedzę i umiejętności uczestników wyjazdu studyjnego w zakresie merytorycznym dotyczącym hortiterapii. </t>
  </si>
  <si>
    <t>"Hortiterapia - innowacyjna terapia szansa na rozwój obszarów wiejskich"</t>
  </si>
  <si>
    <t xml:space="preserve">rolnicy, hodowcy bydła, naukowcy, przedstawiciele jednostek doradczych </t>
  </si>
  <si>
    <t>Wyjazd studyjny (Francja)</t>
  </si>
  <si>
    <t>Celem operacji jest wzrost wiedzy dotyczącej innowacyjnych metod produkcji wołowiny i hodowli bydła mięsnego. Operacja przyczyni się do upowszechnienia wiedzy na temat innowacyjnych metod produkcji wołowiny i hodowli bydła mięsnego, przeniesienia dobrych praktyk z terenu Francji do Polski. 
Przedmiotem operacji jest zorganizowanie wyjazdu studyjnego do Francji dla grupy 25 uczestników: rolników, hodowców bydła, naukowców, przedstawicieli jednostek doradczych. Operacja pozwoli na podejmowanie inicjatyw w tym m.in. zapoznania i możliwości realizacji projektów innowacyjnych w ramach działania "Współpraca". Podczas operacji nastąpi promocja działania "Współpraca" oraz aktywizacja uczestników do wdrażania innowacji w ramach wielopodmiotowych partnerstw takich jak Grupy Operacyjne EPI.</t>
  </si>
  <si>
    <t>"Najwyższa jakość wołowiny - innowacyjne sposoby produkcji"</t>
  </si>
  <si>
    <t>rolnicy, domownicy rolników, doradcy, przedstawiciele jednostek doradczych,  producenci rolni, przedsiębiorcy sektora rolno-spożywczego, przedstawiciele instytucji działających na rzecz polskiego rolnictwa</t>
  </si>
  <si>
    <t>Wyjazd studyjny ( Belgia i Holandia)</t>
  </si>
  <si>
    <t xml:space="preserve">Celem operacji jest zapoznanie uczestników  z innowacyjnymi technologiami w uprawie warzyw korzeniowych oraz roślin okopowych, nowoczesne systemy ich monitorowania, walka z chorobami wirusowymi w uprawach warzyw, poprawa efektywności zarządzania gospodarstwem, podniesienie jakości wytwarzanych produktów rolnych oraz wskazanie nowych rynków zbytu.                                                                                                  Przedmiotem operacji jest zorganizowanie wyjazdu studyjnego do Belgii i Holandii dla 30 uczestników, ułatwianie kontaktów między grupami odbiorców operacji celem nawiązania stałej współpracy. </t>
  </si>
  <si>
    <t>"Nowoczesne technologie i problemy przy uprawie warzyw korzeniowych oraz roślin okopowych"</t>
  </si>
  <si>
    <t>Wyjazd studyjny (Francja/Niemcy)</t>
  </si>
  <si>
    <t>rolnicy, doradcy, przedstawiciele jednostek doradczych, naukowcy</t>
  </si>
  <si>
    <t xml:space="preserve"> Celem operacji jest podniesienie wiedzy uczestników na temat potencjału zwierząt ras rodzimych i innowacyjnych mieszanek do produkcji mięsa o wysokiej jakości i wartości prozdrowotnej. Operacja pozwoli na podejmowanie inicjatyw w tym m.in. zapoznania i możliwości realizacji projektów innowacyjnych w ramach działania "Współpraca".                                       Przedmiotem operacji jest zorganizowanie konferencji połączonej z wyjazdem studyjnym, podczas którego nastąpi rozpowszechnienie wiedzy nt. powstawania grup operacyjnych EPI-AGRI w efekcie czego realizowane będą wspólne działania, inicjatywy i projekty. Nawiązana współpraca może stać się podwaliną dla przyszłej grupy operacyjnej wdrażającej innowacje w temacie zwierząt ras rodzimych w ramach działania „Współpraca”. </t>
  </si>
  <si>
    <t>"Wykorzystanie potencjału zwierząt ras rodzimych i innowacyjnych mieszanek paszowych pochodzenia krajowego ( bez GMO) do produkcji mięsa i jego przetworów o wysokiej jakości i wartości prozdrowotnej"</t>
  </si>
  <si>
    <t>42-200 Częstochowa, ul. Wyszyńskiego 70/126</t>
  </si>
  <si>
    <t>rolnicy, producenci ziemniaka, doradcy rolniczy</t>
  </si>
  <si>
    <t>2/100</t>
  </si>
  <si>
    <t xml:space="preserve">Konferencja </t>
  </si>
  <si>
    <t xml:space="preserve">Celem konferencji jest zapoznanie rolników, producentów ziemniaka z możliwościami uprawy ziemniaka, zagadnieniami z dziedzin: odmian ziemniaka, technologii uprawy, przygotowaniem gleby pod uprawę, terminowością sadzenia, nawożeniem, pielęgnacją, rozpoznawaniem i zapobieganiem chorobom oraz  prawidłowym zbiorem ziemniaka. Ponadto uczestnicy zapoznają się z informacjami dotyczącymi znakowania produktów rolnych, możliwościami promocji i budowania lokalnych marek, zasadami bioasekuracji. Przedmiotem operacji jest zorganizowanie dwóch konferencji  dla około 100 osób. Udział w konferencji pozwoli nawiązać kontakty w danym obszarze tematycznym.   </t>
  </si>
  <si>
    <t>"Innowacje w nowoczesnej uprawie ziemniaka - Program dla polskiego ziemniaka"</t>
  </si>
  <si>
    <t xml:space="preserve">20 przedstawicieli kluczowych sektorów dla gospodarki wodnej m.in. podmioty publiczne, samorządy terytorialne, rolnicy, stowarzyszenia działające na rzecz przyrody czy lasów państwowych, doradcy rolniczy, izby rolnicze, firmy mające znaczące oddziaływanie na wykorzystanie zasobów wód. </t>
  </si>
  <si>
    <t>6/120/1</t>
  </si>
  <si>
    <t xml:space="preserve">liczba spotkań/ liczba uczestników spotkań/liczba ekspertyz </t>
  </si>
  <si>
    <t>Spotkania/Ekspertyza</t>
  </si>
  <si>
    <t>Celem operacji jest stworzenie Lokalnego Partnerstwa do spraw Wody, a więc sieci efektywnej współpracy pomiędzy wszystkimi kluczowymi  Partnerami na rzecz zarządzania zasobami wody w rolnictwie i na obszarach wiejskich powiatu cieszyńskiego. Przedmiotem operacji jest zorganizowanie 6 spotkań. Tematem operacji będzie:  wzajemne poznanie zakresów działania i potrzeb związanych z gospodarowaniem wodą członków LPW,
diagnoza sytuacji w zakresie zarządzania zasobami wody pod kątem potrzeb rolnictwa i mieszkańców obszarów wiejskich dla powiatu cieszyńskiego - analiza problemów oraz potencjalnych możliwości ich rozwiązania, upowszechnianie dobrych praktyk w zakresie gospodarki wodnej i oszczędnego gospodarowania nią w rolnictwie i na obszarach wiejskich.</t>
  </si>
  <si>
    <t>"Utworzenie Lokalnego Partnerstwa do spraw Wody w powiecie cieszyńskim"</t>
  </si>
  <si>
    <t>rolnicy, mieszkańcy obszarów wiejskich, doradcy</t>
  </si>
  <si>
    <t>Szkolenia/ Konkurs</t>
  </si>
  <si>
    <t xml:space="preserve">Celem operacji jest upowszechnianie wiedzy na temat  rolnictwa ekologicznego oraz promocja dobrych praktyk w ekologicznych gospodarstwach rolnych. Podczas szkolenia zaprezentowane zostaną zasady prowadzenia gospodarstw ekologicznych wraz z uregulowaniami prawnymi w tym zakresie. Uczestnicy nabędą  wiedzę z zakresu  przetwórstwa  w ekologicznym gospodarstwie rolnym oraz możliwości  dystrybucji produktów poprzez krótkie łańcuchy dostaw. Organizowany w ramach operacji Konkurs "Najlepsze Gospodarstwo Ekologiczne" będzie uhonorowaniem najlepszych gospodarstw, które upowszechniają  ekologiczne metody produkcji rolnej, a  także propagują poprzez swoją działalność innowacyjne i prośrodowiskowe rozwiązania.   </t>
  </si>
  <si>
    <t>"Rolnictwo ekologiczne szansą dla rozwoju obszarów wiejskich"</t>
  </si>
  <si>
    <t>rolnicy, rybacy, przedstawiciele jednostek doradztwa rolniczego, dyrektorzy jednostek badawczo rozwojowych, mieszkańcy obszarów wiejskich</t>
  </si>
  <si>
    <t xml:space="preserve">Celem operacji jest przekazanie wiedzy i informacji na temat mechanizmów transferu wiedzy w rolnictwie oraz w przetwórstwie rolno-spożywczym. Pokazanie kierunków współpracy pomiędzy nauką i doradztwem rolniczym i nawiązywanie sieci kontaktów w województwie. Przykładem będzie współpraca pomiędzy Zakładem Ichtiobiologii i Gospodarki Rybackiej Polskiej Akademii Nauk, jako jedyną placówką naukową związaną z produkcją żywności działającą na terenie województwa śląskiego.  Przedmiotem operacji jest konferencja dla 60 osób. </t>
  </si>
  <si>
    <t>„Budowanie sieci kontaktów pomiędzy nauką i praktyką w województwie śląskim - perspektywy i plany”</t>
  </si>
  <si>
    <t xml:space="preserve">Audycje radiowe </t>
  </si>
  <si>
    <t>"Wprowadzanie nowych ras zwierząt hodowlanych do gospodarstw rolnych województwa śląskiego"</t>
  </si>
  <si>
    <t>Celem operacji jest zaprezentowanie rolnikom województwa śląskiego możliwości produkcyjnych nowych ras zwierząt hodowlanych prezentowanych podczas Wystawy Zwierząt Hodowlanych 2020 towarzyszącej XXIX Krajowej Wystawie Rolniczej w Częstochowie w dniach 5-06.09.2020. Przedmiotem operacji jest nagranie jednego filmu. Operacja przyczyni się do podwyższenia wiedzy w zakresie wdrażania innowacji w rolnictwie w sektorze produkcji zwierzęcej.</t>
  </si>
  <si>
    <t xml:space="preserve">rolnicy, przedstawiciele doradztwa, mieszkańcy obszarów wiejskich </t>
  </si>
  <si>
    <t>liczba uczestników e-szkolenia</t>
  </si>
  <si>
    <t>E-szkolenie</t>
  </si>
  <si>
    <t>  „Naukowe wsparcie usług doradczych z zakresu zarzadzania ryzkiem agrofagów o znaczeniu gospodarczym oraz wprowadzenie odpowiednich środków zapobiegawczych”</t>
  </si>
  <si>
    <t>liczba uczestników szkolenia</t>
  </si>
  <si>
    <t>członkowie grupy pszczelarskiej działającej przy Zespole Szkół Agrotechnicznych i Ogólnokształcących w Żywcu (ZSAiO), członkowie kół pszczelarskich, rolnicy i ich domownicy, doradcy rolniczy, pracownicy oświatowi (nauczyciele ZSAiO), mieszkańcy obszarów wiejskich oraz zainteresowana tematem młodzież  z ZSAiO.</t>
  </si>
  <si>
    <t>Celem operacji jest upowszechnienie wiedzy na temat produkcji miodu poprzez zakładanie pasiek na terenach o niskiej przydatności rolniczej przy wykorzystaniu roślin miododajnych jako pożytku pszczelego. Powstałe partnerstwa i wypracowane, wzajemne zaufanie pozwoli na podejmowanie inicjatyw, w tym m.in. realizacji projektów innowacyjnych w ramach działania "Współpraca"                                                                          Przedmiotem operacji jest organizacja konferencji dla 70 osób. Dzięki współpracy członków grupy pszczelarskiej i rolników nastąpi wdrażanie innowacyjnych rozwiązań w ich gospodarstwach</t>
  </si>
  <si>
    <t>„Produkcja miodu w oparciu o uprawę roślin miododajnych na gruntach o niskiej przydatności  rolniczej”</t>
  </si>
  <si>
    <t>rolnicy, przedstawiciele doradztwa, mieszkańcy obszarów wiejskich</t>
  </si>
  <si>
    <t>„Strategia ochrony rzepaku ozimego przed wybranymi agrofagami z uwzględnieniem podatności odmian, zmian klimatycznych i narastania odporności na środki ochrony roślin”</t>
  </si>
  <si>
    <t xml:space="preserve">"Krótkie łańcuchy dostaw żywności na przykładzie Niemiec/Austrii/Włoch i Francji jako innowacja marketingowa i organizacyjna dla gospodarstw w województwie śląskim" </t>
  </si>
  <si>
    <t>liczba podmiotów 
na stoisku wystawienniczym</t>
  </si>
  <si>
    <t>Modliszewice, 
ul. Piotrkowska 30, 
26-200 Końskie</t>
  </si>
  <si>
    <t>ŚODR Modliszewice</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</si>
  <si>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</si>
  <si>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 xml:space="preserve">Celem operacji jest rozwój współpracy pomiędzy producentami ekologicznymi z województwa świętokrzyskiego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oraz konferencji na jednych z największych targów ekologicznych w Polsce „ECO-STYLE” organizowanych przez Targi Kielce. </t>
  </si>
  <si>
    <t xml:space="preserve">"Sieciowanie kontaktów jako element  organizacyjnej innowacji wśród producentów ekologicznych z województwa świętokrzyskiego" </t>
  </si>
  <si>
    <t>IV 
kwartał</t>
  </si>
  <si>
    <t xml:space="preserve">
rolnicy/producenci ziemniaka, przedstawiciele jednostek doradztwa rolniczego, jednostek i instytutów badawczych oraz instytucji, firm prywatnych i jednostek związanych z branżą ziemniaka   
</t>
  </si>
  <si>
    <t xml:space="preserve">Celem operacji jest transfer najnowszej wiedzy merytorycznej 
z zakresu upraw ziemniak, w tym innowacyjnych rozwiązań stosowanych w tej produkcji (agrotechnika, nawadnianie, przechowywanie), a także lokalny i krajowy rozwoju tej branży 
m.in. poprzez zidentyfikowanie jej aktualnych problemów oraz zaprezentowanie możliwych działań zaradczych. Operacja umożliwi przedstawienie i zapoznanie producentów z możliwościami restrukturyzacji całej branży m.in. poprzez wyeliminowanie nieprawidłowości rynkowych i fitosanitarnych (poprawna agrotechnika, nowoczesne technologie uprawy, bioasekuracja, Program dla Polskiego Ziemniaka) oraz możliwości wsparcia sprzedaży poprzez ich promocję oraz zrzeszanie się producentów.
Przedmiotem operacji jest opracowanie materiału wideo, który umożliwi osiągnięcie zakładanych celów operacji poprzez jego publikację m.in. na stronie internetowej, kanale YT ŚODR Modliszewice i mediach społecznościowych.   </t>
  </si>
  <si>
    <t>"Nowoczesna uprawa ziemniaka 
z zachowaniem zasad bioasekuracji"</t>
  </si>
  <si>
    <t>nakład drukowany 
(dodatkowo, publikacja dostępna będzie online bez ograniczeń)</t>
  </si>
  <si>
    <t>III-IV 
kwartał</t>
  </si>
  <si>
    <t>Przedstawiciele Państwowego Gospodarstwa Wodnego Wody Polskie, administracji publicznej, spółki wodnej, izby rolniczej, lasów państwowych, instytutów naukowych/ uczelni rolniczych, organizacji pozarządowych, rolnicy, właściciele stawów rybnych, przedstawiciele podmiotów doradczych, przedsiębiorcy mający oddziaływanie na stan wód na danym terenie, inne podmioty zainteresowane tematem.</t>
  </si>
  <si>
    <t>"Nawiązywanie kontaktów między podmiotami zainteresowanymi utworzeniem Lokalnego Partnerstwa ds. Wody w powiecie koneckim"</t>
  </si>
  <si>
    <t>rolnicy (producenci sektora ogrodniczego zainteresowani rozszerzeniem palety oferowanego produktu), przedstawiciele grup producenckich, rolniczych jednostek doradczych, szkół rolniczych, instytucji/podmiotów działających na rzecz rozwoju sektora ogrodniczego i przetwórczego, jednostek naukowych, instytutów badawczych, uniwersytetów rolniczych</t>
  </si>
  <si>
    <t>liczba seminariów 
z wyjazdem studyjnym</t>
  </si>
  <si>
    <t>seminarium 
z wyjazdem studyjny</t>
  </si>
  <si>
    <t xml:space="preserve">Celem operacji jest zapoznanie jej uczestników z innowacyjnymi rozwiązaniami w zakresie ogrodniczych upraw ekologicznych, co przyczyni się do nawiązania partnerskiej współpracy pomiędzy różnymi instytucjami i podmiotami sfery naukowej, sfery doradczej a producentami, ukierunkowanej na poprawę rentowności i konkurencyjności gospodarstw ogrodniczych, a w szerszej perspektywie da możliwość nawiązania współpracy (utworzenia grupy branżystów) ukierunkowanej na rozwój tej gałęzi rolnictwa, w tym również wdrażanie innowacyjnych rozwiązań z zakresu organizacji zbytu, promocji, agrotechniki, marketingu produktów ekologicznych. 
Przedmiotem operacji jest organizacja i przeprowadzenie 2-dniowego seminarium połączonego z wyjazdem studyjnym dla 25 rolników z terenu województwa świętokrzyskiego z zakresu przedmiotowej tematyki operacji. </t>
  </si>
  <si>
    <t xml:space="preserve">
"Ekologiczna uprawa i przetwórstwo warzyw i owoców jako innowacja dla produkcji ogrodniczej gospodarstw regionu sandomierskiego"</t>
  </si>
  <si>
    <t xml:space="preserve">Celem operacji jest zapoznanie jej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użytkowych.  
Przedmiotem operacji jest organizacja dwudniowego wyjazdu studyjnego połączonego z blokiem wykładowym dla rolników z terenu województwa świętokrzyskiego z zakresu przedmiotowej tematyki operacji pozwalającego osiągnąć zamierzone cele. </t>
  </si>
  <si>
    <t>"Właściwości i wykorzystanie ziół użytkowych, promocja i dystrybucja produktów ziołowych jako innowacja dla produkcji ogrodniczej i przetwórstwa  w regionie świętokrzyskim"</t>
  </si>
  <si>
    <t>rolnicy, przedstawiciele podmiotów/instytucji zaangażowanych w rozwój obszarów wiejskich przedsiębiorcy i doradcy rolni z terenu województwa świętokrzyskiego</t>
  </si>
  <si>
    <t>Celem operacji jest aktywizacja mieszkańców z terenów wiejskich, zachęcanie ich do współpracy i inspirowanie do rozwoju przedsiębiorczości w zakresie lokalnego przetwórstwa, sprzedaży, turystyki oraz inicjowanie i wspieranie współpracy partnerskiej producentów, przedsiębiorców, organizacji pozarządowych, instytucji doradczych, jednostek naukowych i innych podmiotów branży rolno-spożywczej do kreowania innowacyjnych rozwiązań w tym zakresie (m.in. organizacyjnych, marketingowych, dystrybucyjnych itp.).
Przedmiotem operacji jest organizacja 3-dniowego krajowego wyjazdu studyjnego, podczas którego zaprezentowane zostaną wdrożone do praktyki rolniczej i okołorolniczej rozwiązania z ww. zakresu, na przykładzie podmiotów, które odniosły sukces, i które stanowić będą inspirację dla uczestników wyjazdu do podejmowania wspólnych inicjatyw na rzecz wdrażania rozwiązań innowacyjnych.</t>
  </si>
  <si>
    <t>„Innowacje, Kreatywność, Aktywność, Rozwój – IKAR. Transfer doświadczeń z działań związanych z rozwojem obszarów wiejskich”</t>
  </si>
  <si>
    <t>2 bilbordy, 
16 emisji</t>
  </si>
  <si>
    <t>liczba bilbordów sponsorskich 
i liczba ich emisji</t>
  </si>
  <si>
    <t xml:space="preserve">2 zapowiedzi, 4 emisje </t>
  </si>
  <si>
    <t>liczba zapowiedzi  programów telewizyjnych i liczba ich emisji</t>
  </si>
  <si>
    <t>8 
(w tym 6 powtórzeń)</t>
  </si>
  <si>
    <t>liczba emisji programów telewizyjnych (w tym liczba powtórnych emisji)</t>
  </si>
  <si>
    <t>liczba programów telewizyjnych</t>
  </si>
  <si>
    <t>40 000 
(w tym 
32 000)</t>
  </si>
  <si>
    <t>nakład druku ulotek
(w tym nakład kolportażu 
odpłatnego ulotki)</t>
  </si>
  <si>
    <t>liczba ulotek</t>
  </si>
  <si>
    <t>liczba emisji radiowych rozmów reklamowych</t>
  </si>
  <si>
    <t>liczba radiowych rozmów reklamowych</t>
  </si>
  <si>
    <t>działania upowszechnienie:
- reklama radiowa
- druk i kolportaż ulotki
- reklama telewizyjna 
  i bilbord sponsorski</t>
  </si>
  <si>
    <t>II-IV 
kwartał</t>
  </si>
  <si>
    <t xml:space="preserve">
rolnicy i przetwórcy zainteresowani wdrażaniem innowacyjnych form przetwórstwa, sprzedaży oraz promocji żywności tradycyjnej i regionalnej oraz partnerzy i przedstawiciele jednostek doradztwa rolniczego zaangażowani w budowanie marki lokalnej regionu świętokrzyskiego 
</t>
  </si>
  <si>
    <t>Celem operacji jest zwiększenie wiedzy z zakresu innowacji w sprzedaży i przetwórstwie żywności na małą skalę, w tym prezentacja dobrych praktyk o charakterze proinnowacyjnym w zakresie krótkich łańcuchów dostaw, dystrybucji żywności i ich promocji (w tym szczególnie na przykładzie funkcjonującego e-bazarku świętokrzyskiego) oraz upowszechnienie informacji o nich wśród producentów z województwa świętokrzyskiego poprzez działania w radiu, telewizji i prasie o zasięgu wojewódzkim, a także tworzenie sieci kontaktów pomiędzy świętokrzyskimi rolnikami, wytwórcami żywności oraz osobami, instytucjami, firmami działającymi w branży rolniczej i rolno-spożywczej. Upowszechnienie informacji o strategii skracania łańcuchów dostaw umożliwi nawiązywanie nowych kontaktów między rolnikami i lokalnymi wytwórcami żywności, co dzięki działaniom brokerskim świętokrzyskiego zespołu SIR pozwoli na zawiązywanie nowych partnerstw i podejmowanie wspólnych inicjatyw na rzecz wdrażania innowacji w przemyśle rolno-spożywczym. Operacja, dzięki konferencji i wyjazdowi studyjnemu, umożliwi bezpośredni transfer aktualnej wiedzy merytorycznej z zakresu produkcji żywności na mała skalę oraz praktyczną prezentację nowatorskich rozwiązań w tej branży (organizacyjnych, marketingowych, dystrybucyjnych, promocyjnych). Działania upowszechnieniowe o zasięgu wojewódzkim będą czynnikiem aktywizującym producentów i przetwórców z województwa świętokrzyskiego do nawiązania współpracy z zespołem SIR i jednocześnie prezentacją dobrego przykładu w zakresie skracania łańcuchów dostaw jakim jest e-bazarek świętokrzyski.   
Przedmiotem operacji jest:
1. Organizacja trzydniowego krajowego wyjazdu studyjnego dla 30 osób połączonego z konferencją, podczas których nastąpi transfer wiedzy z ww. tematyki operacji (w tym wymiana doświadczeń i nawiązanie współpracy i kontaktów na potrzeby przyszłych grup operacyjnych) oraz zostaną zaprezentowane rozwiązania, które przyczyniły się do sukcesów prezentowanych rozwiązań/gospodarstw. 
2. Działania upowszechnieniowe polegające na: 
- druku dwustronnej ulotki informacyjno-promocyjnej skierowanej do producentów żywności i konsumentów prezentującej dobry przykład skracania łańcuchów dostaw jakim jest świętokrzyski e-bazarku oraz jej dystrybucja w prasie o zasięgu wojewódzkim (odpłatna), periodyku ŚODR Modliszewice "Aktualności Rolnicze" oraz za pośrednictwem doradców rolnych ŚODR,
- emisja (wraz z produkcją) radiowej rozmowy reklamowej o długości 120 sekund w rozgłośni radiowej o zasięgu wojewódzkim skierowanej do producentów żywności i konsumentów mówiącej o strategii skracania łańcuchów dostaw na przykładzie świętokrzyskiego e-bazarku, 
- emisja (wraz z produkcją i przekazaniem praw autorskich do materiału dla zlecającego) 2 programów telewizyjnych o długości 5 minut każdy, w telewizji naziemnej o zasięgu wojewódzkim wraz usługami towarzyszącymi (produkcja i emisja zapowiedzi programu telewizyjnego, produkcja i emisja bilbordu sponsorskiego) kierowanego do producentów żywności i konsumentów prezentujących dobry przykład skracania łańcuchów dostaw jakim jest świętokrzyski e-bazarku.</t>
  </si>
  <si>
    <t>"Skracanie łańcuchów dostaw poprzez sprzedaż bezpośrednią jako innowacyjny sposób na poprawę dochodowości gospodarstw rolnych"</t>
  </si>
  <si>
    <t>ul. Jagiellońska 91
10-356 Olsztyn</t>
  </si>
  <si>
    <t>Warmińsko-Mazurski Ośrodek Doradztwa Rolniczego z siedzibą w Olsztynie</t>
  </si>
  <si>
    <t>liczba tytułów</t>
  </si>
  <si>
    <t>ilość spotkań</t>
  </si>
  <si>
    <t xml:space="preserve">vebinarium </t>
  </si>
  <si>
    <t>ilość e-learningów</t>
  </si>
  <si>
    <t>e-learning</t>
  </si>
  <si>
    <t xml:space="preserve"> liczba uczestników szkolenia </t>
  </si>
  <si>
    <t>rolnicy, doradcy RS, mieszkańcy obszarów wiejskich, przedstawiciele doradztwa rolniczego,  przedstawiciele samorządu rolniczego, przedstawiciele administracji rządowej i samorządowej, pracownicy jednostek wspierających rozwój rolnictwa ekologicznego</t>
  </si>
  <si>
    <t xml:space="preserve">szkolenie on-line </t>
  </si>
  <si>
    <t>Celem operacji jest zapoznanie oraz ugruntowanie wiedzy uczestników operacji w zakresie uregulowań prawnych dotyczących rolnictwa ekologicznego i krótkich łańcuchów dostaw oraz promocja dobrych praktyk w rolnictwie ekologicznym, innowacyjnych rozwiązań wdrażanych w ekologicznych gospodarstwach rolnych. 
W trakcie trwania operacji zaprezentowane zostaną przykłady dobrych praktyk w  gospodarstwach rolnych oraz możliwości rozwoju sektora rolnictwa ekologicznego w Polsce. Omówione zostaną zagadnienia z zakresu rolnictwa ekologicznego, certyfikacji produktu oraz krótkich łańcuchów dostaw w kontekście zmieniającego się prawodawstwa unijnego. Dodatkowo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w województwie warmińsko-mazurskiego.</t>
  </si>
  <si>
    <t>Rolnictwo ekologiczne - szansa dla rolników i konsumentów z województwa warmińsko-mazurskiego</t>
  </si>
  <si>
    <t>rolnicy, mieszkańcy obszarów wiejskich, przedstawiciele doradztwa rolniczego,  pracownicy firm i instytucji działających na rzecz rolnictwa, producenci ziemniaka lub zamierzający podjąć taką produkcję w celu zwiększenia rentowności swoich gospodarstw rolnych, inne podmioty zainteresowane przedmiotową tematyką,</t>
  </si>
  <si>
    <t>liczba vebinarium</t>
  </si>
  <si>
    <t xml:space="preserve">Głównym celem realizacji operacji jest zapoznanie oraz ugruntowanie wiedzy uczestników operacji na temat innowacyjnych rozwiązań w uprawie ziemniaka i wykorzystanie ich w praktyce. Ponadto operacja ta pozwoli na szczegółowe przedstawienie i oswojenie uczestników z ministerialnym Programem dla Polskiego Ziemniaka, który ma na celu gruntowną restrukturyzację branży poprzez wyeliminowanie nieprawidłowości rynkowych i fitosanitarnych, jak również wsparcie producentów poprzez promocję polskich produktów żywnościowych. Ponadto celem operacji będzie ułatwienie transferu wiedzy, nawiązanie kontaktów, współpracy pomiędzy rolnikami, doradcami a firmami oferującymi innowacyjne rozwiązania dla rolnictwa.  Operacja przyczyni się także do tworzenie nowych oraz podtrzymania dotychczas funkcjonujących sieci kontaktów pomiędzy odbiorcami projektu oraz pozostałymi zainteresowanymi wdrażaniem nowoczesnej i bezpiecznej produkcji ziemniaka. </t>
  </si>
  <si>
    <t>Nowoczesna i bezpieczna produkcja ziemniaka w województwie warmińsko-mazurskim</t>
  </si>
  <si>
    <t>liczba raportów</t>
  </si>
  <si>
    <t xml:space="preserve">spotkanie on-line </t>
  </si>
  <si>
    <t>liczba uczestników  spotkania</t>
  </si>
  <si>
    <t>Warmińsko-Mazurski Ośrodek Doradztwa Rolniczego 
z siedzibą 
w Olsztynie</t>
  </si>
  <si>
    <t xml:space="preserve">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t>
  </si>
  <si>
    <t xml:space="preserve">Celem operacji jest zainicjowanie współpracy oraz stworzenie sieci kontaktów między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województwa warmińsko-mazurskiego,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t>
  </si>
  <si>
    <t>producenci rolni, przetwórcy żywności, lokalni liderzy, przedstawiciele Lokalnych Grup Działania, jednostek naukowych oraz doradztwa rolniczego</t>
  </si>
  <si>
    <t>Celem operacji jest nawiązanie współpracy między producentami żywności lokalnej, jednostkami naukowymi, podmiotami wspierającymi rozwój rynku żywności, w celu zapoznania się z funkcjonowaniem i wdrożeniem innowacyjnych rozwiązań marketingowych.  Operacja przyczyni się do wzrostu poziomu wiedzy na temat korzyści płynących z budowania sieci kontaktów i zawiązywania partnerstw na rzecz wprowadzania innowacyjnych rozwiązań marketingowych w zakresie promocji i dystrybucji produktów lokalnych na rzecz rozwoju krótkich łańcuchów dostaw oraz obszarów wiejskich.</t>
  </si>
  <si>
    <t>Innowacje marketingowe w kreowaniu wizerunku marki lokalnej</t>
  </si>
  <si>
    <t>rolnicy - właściciele małych gospodarstw, inni mieszkańcy obszarów wiejskich, w tym producenci żywności regionalnej, pracownicy nauki, doradcy rolniczy.</t>
  </si>
  <si>
    <t>liczba vebinariów</t>
  </si>
  <si>
    <t>vebinarium</t>
  </si>
  <si>
    <t>Operacja ma służyć ułatwieniu transferu wiedzy i innowacji w zakresie nowych rozwiązań w działalności pozarolniczej, a także poznania  dobrych praktyk w zakresie produkcji ziół i prezentacji certyfikowanych produktów ekologicznych, dających możliwość rozwoju działalności pozarolniczej, jako alternatywy dla produkcji rolnej. Ponadto operacja przyczyni się do wymiany doświadczeń i budowania sieci kontaktów pomiędzy podmiotami zainteresowanymi prowadzeniem działalności pozarolniczej, w tym produkcją i przetwórstwem ziół w zakresie wdrażania innowacyjnych kierunków promocji i marketingu certyfikowanej żywności ekologicznej i tradycyjnej.</t>
  </si>
  <si>
    <t>Innowacyjne działalności pozarolnicze, w tym produkcja i przetwórstwo surowców zielarskich- alternatywa dla małych gospodarstw rolnych</t>
  </si>
  <si>
    <t>200</t>
  </si>
  <si>
    <t xml:space="preserve">Głównym celem realizacji operacji jest zapoznanie oraz ugruntowanie wiedzy uczestników operacji na temat innowacyjnych rozwiązań w uprawie i wykorzystanie ich w praktyce. Ponadto celem operacji będzie ułatwienie transferu wiedzy, nawiązanie kontaktów, współpracy pomiędzy rolnikami, doradcami a firmami oferującymi innowacyjne rozwiązania dla rolnictwa. Prezentacja maszyn rolniczych w zakresie efektywnego nawożenia i racjonalnej ochrony chemicznej. Operacja przyczyni się także do tworzenie nowych oraz podtrzymania dotychczas funkcjonujących sieci kontaktów pomiędzy odbiorcami projektu oraz pozostałymi zainteresowanymi wdrażaniem innowacji w rolnictwie precyzyjnym. </t>
  </si>
  <si>
    <t>Innowacyjne rozwiązania w agrotechnice ze szczególnym uwzględnieniem nowoczesnych maszyn rolniczych</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</si>
  <si>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Przedmiotem operacji będzie nagranie i emisja cyklicznych audycji  telewizyjnych przedstawiających innowacyjne rozwiązania  i dobre praktyki, co wpłynie na podwyższenie wiedzy w zakresie wdrażania innowacji w rolnictwie i na obszarach wiejskich oraz wzbogaci  i uatrakcyjni formy prezentacji treści merytorycznych opracowywanych pod kierunkiem W-MODR.
</t>
  </si>
  <si>
    <t>Prezentacja innowacji w rolnictwie województwa warmińsko-mazurskiego</t>
  </si>
  <si>
    <t>Poznań, ul. Sieradzka 29</t>
  </si>
  <si>
    <t>Wielkopolski Ośrodek Doradztwa Rolniczego w Poznaniu</t>
  </si>
  <si>
    <t>producenci rolni, mieszkańcy obszarów wiejskich, pracownicy jednostki doradztwa rolniczego, osoby zainteresowane tematyką</t>
  </si>
  <si>
    <t xml:space="preserve">Celem operacji jest ułatwianie transferu wiedzy w zakresie prowadzenia nowoczesnej produkcji rolnej oraz promocja dobrych praktyk w obszarze nowoczesnych rozwiązań na przykładzie działalności Gospodarstw Demonstracyjnych. Gospodarstwa Demonstracyjne są narzędziem wspierającym transfer wiedzy i ułatwiają upowszechnianie dobrych praktyk rolniczych i produkcyjnych, w tym innowacyjnych rozwiązań. 
Przedmiotem operacji jest realizacja 6 filmów ukazujących działalność Gospodarstw Demonstracyjnych, które prowadzą produkcję roślinną, zwierzęcą oraz sadowniczą. Filmy będą dostępne on-line na stronie internetowej Wielkopolskiego Ośrodka Doradztwa Rolniczego w Poznaniu oraz w serwisach społecznościowych.
</t>
  </si>
  <si>
    <t xml:space="preserve">Gospodarstwa demonstracyjne jako narzędzia wspierające transfer wiedzy </t>
  </si>
  <si>
    <t>liczba stoisk informacyjnych</t>
  </si>
  <si>
    <t>stoisko informacyjne</t>
  </si>
  <si>
    <t>rolnicy, przedstawiciele nauki, administracji rządowej i samorządowej, przedstawiciele  instytucji pracujących na rzecz rolnictwa  ekologicznego, pracownicy jednostki doradztwa rolniczego</t>
  </si>
  <si>
    <t>Celem operacji jest ułatwienie wymiany wiedzy i promocja dobrych praktyk w rolnictwie ekologicznym, a także podniesienie świadomości konsumentów na temat żywności ekologicznej.  
Przedmiotem operacji będą dwie broszury dotyczące roślin możliwym do uprawy w gospodarstwach ekologicznych, a także na temat środowiskowego i zdrowotnego znaczenia ekologicznej produkcji rolnej.   Organizowany w ramach operacji Konkurs "Najlepsze Gospodarstwo Ekologiczne" będzie uhonorowaniem najlepszych gospodarstw w Wielkopolsce, które upowszechniają ekologiczne metody produkcji rolnej, a  także propagują poprzez swoją działalność innowacyjne i prośrodowiskowe rozwiązania. "Konkurs Najlepszy Doradca Ekologiczny" wpłynie na popularyzację i promowanie osiągnięć doradców w zakresie innowacji dotyczących rolnictwa ekologicznego". W ramach realizacji operacji zorganizowane zostaną dwa stoiska informacyjne podczas zorganizowanych przez Ośrodek imprez masowych, promujące rolnictwo ekologiczne.</t>
  </si>
  <si>
    <t>Rolnictwo ekologiczne - szansa dla rolników i konsumentów*</t>
  </si>
  <si>
    <t>producenci rolni, pracownicy jednostki doradztwa rolniczego</t>
  </si>
  <si>
    <t>Celem operacji jest ułatwianie transferu wiedzy w zakresie nowoczesnej i bezpiecznej produkcji ziemniaka. Realizacja operacji obejmuje zagadnienia, które są istotne dla podniesienia opłacalności produkcji ziemniaka w Polsce. 
Przedmiotem operacji jest szkolenie, jego zakres merytoryczny dotyczy w szczególności produkcji bezpiecznej żywności- bioasekuracji w uprawie ziemniaka, systemów nawodnieniowych, optymalizacji metod uprawy ziemniaka z zastosowaniem biodegradowalnych hydrożeli w warunkach zmian klimatycznych, systemów jakości jako podstawowego element w budowie marki i wzrostu przychodów 
z produkcji ziemniaka.</t>
  </si>
  <si>
    <t>Nowoczesna i bezpieczna produkcja ziemniaka w województwie wielkopolskim</t>
  </si>
  <si>
    <t>producenci rolni, mieszkańcy obszarów wiejskich, pracownicy jednostki doradztwa rolniczego</t>
  </si>
  <si>
    <t xml:space="preserve">Celem operacji jest identyfikacja osób i podmiotów mogących wchodzić w skład Grup Operacyjnych Działania "Współpraca". Realizacja operacji wspierać będzie aktywizację rolników i mieszkańców obszarów wiejskich, będzie zachęcać do współpracy i inspirować do rozwoju przedsiębiorczości w zakresie lokalnego przetwórstwa oraz krótkich łańcuchów dostaw żywności. Proces tworzenia nowych rozwiązań dla rolnictwa wymaga trwałego powiązania między różnymi podmiotami. Realizacja operacji przyczyni się do propagowania tworzenia grup operacyjnych oraz podniesienia poziomu wiedzy na temat działań poprawiających konkurencyjność i osiągania sukcesu na rynku. W trakcie operacji będą przekazane informacje nt. działania „Współpraca” dotyczące finansowania, zasad zakładania grup operacyjnych i realizacji projektów.
Przedmiotem operacji jest 5 filmów prezentujących dobre praktyki w obszarze przetwórstwa żywności oraz sprzedaży w ramach krótkich łańcuchów dostaw żywności (dostawy bezpośrednie, sprzedaż bezpośrednia, działalność marginalna, lokalna i ograniczona oraz rolniczy handel detaliczny) z terenu województwa wielkopolskiego.
</t>
  </si>
  <si>
    <t>Sposób na sukces - przetwarzanie i sprzedaż produktów z gospodarstwa rolnego</t>
  </si>
  <si>
    <t xml:space="preserve">liczba wydanych egzemplarzy publikacji </t>
  </si>
  <si>
    <t>Celem operacji jest ułatwianie transferu wiedzy w zakresie innowacyjnej produkcji ogrodniczej. Ogrodnictwo jest ważną gałęzią rolnictwa, które obejmuje produkcję owoców z drzew i krzewów, warzyw i kwiatów gruntowych i spod osłon oraz drzew i krzewów ozdobnych. Działania kierunkowe wspierające wzrost poziomu wiedzy i umiejętności mogą przyczynić się do rozwoju polskiego ogrodnictwa.
Przedmiotem operacji są 4 publikacje z zakresu innowacyjnych rozwiązań w hodowli roślin ogrodniczych, wprowadzania do upraw nowych gatunków warzyw i owoców w celu poszerzenia asortymentu płodów rolnych, rozwijania innowacyjnych technologii przechowywania produktów ogrodniczych, przetwórstwa przydomowego jako dodatkowego źródła przychodów gospodarstw ogrodniczych.</t>
  </si>
  <si>
    <t>Innowacyjna produkcja ogrodnicza</t>
  </si>
  <si>
    <t>liczba wydanych egzemplarzy publikacji</t>
  </si>
  <si>
    <t xml:space="preserve">Celem operacji jest ułatwianie transferu wiedzy w zakresie podejmowania nowych inicjatyw wspierających przedsiębiorczość na obszarach wiejskich w zakresie wytwarzania żywnościowych produktów lokalnych, prowadzenia agroturystyki oraz lokalnych punktów usługowych.
Przedmiotem operacji jest film na temat nowych inicjatyw wspierających przedsiębiorczość na obszarach wiejskich; 3 wyjazdy studyjne związane z tematyką tworzenia i rozwijania inkubatorów przetwórczych - inkubatorów kuchennych, przetwórstwa żywności i krótkich łańcuchów dostaw; tworzenia i rozwijania turystyki wiejskiej; publikacja na temat przedsiębiorczości na obszarach wiejskich.
</t>
  </si>
  <si>
    <t>Mała przedsiębiorczość na obszarach wiejskich</t>
  </si>
  <si>
    <t xml:space="preserve">dystrybucja ulotek </t>
  </si>
  <si>
    <t>liczba roll-upów</t>
  </si>
  <si>
    <t>roll-up</t>
  </si>
  <si>
    <t>liczba plakatów</t>
  </si>
  <si>
    <t>plakat</t>
  </si>
  <si>
    <t xml:space="preserve"> producenci rolni, przetwórcy artykułów rolno- spożywczych, przedsiębiorcy, konsumenci</t>
  </si>
  <si>
    <t>ulotka</t>
  </si>
  <si>
    <t>Celem operacji jest podniesienie wiedzy z zakresu proinnowacyjnych rozwiązań stosowanych do skracania łańcucha dostaw żywności, dystrybucji żywności i jej promocji w oparciu o "Wielkopolski e-bazarek"  oraz upowszechnienie informacji wśród wielkopolskich producentów, tworzenie bezpośredniej sieci kontaktów pomiędzy wielkopolskimi rolnikami, wytwórcami żywności, konsumentami oraz osobami i instytucjami oferującymi usługi na rzecz rolnictwa. Ponadto celem jest również popularyzacja proinnowacyjnych postaw opartych na krótkich łańcuchach dostaw żywności. Upowszechnienie informacji o strategii skracania łańcuchów dostaw umożliwi nawiązywanie nowych kontaktów. Przedmiotem operacji jest działanie upowszechniające, polegające na: wydruku ulotek informacyjnych kierowanych do producentów i konsumentów, przygotowaniu roll-upów informujących o możliwości skorzystania z narzędzia, jakim jest e-bazarek. Zakres operacji obejmuje m.in. promocję produktów rolniczych tj. artykułów spożywczych wytworzonych w gospodarstwach: przetworzonych, nieprzetworzonych, zwierząt żywych, roślin, płodów rolnych, sprzętu rolniczego oraz usług rolniczych. Dzięki temu pokazujemy dobry przykład skracania łańcucha dostaw żywności przy użyciu  doskonałego narzędzia, jakim jest e-bazarek. Działania upowszechnieniowe o zasięgu wojewódzkim mogą przyczynić się do aktywizacji producentów i przetwórców z województwa wielkopolskiego.</t>
  </si>
  <si>
    <t xml:space="preserve">Nowatorskie narzędzie służące skracaniu łańcucha dostaw żywności </t>
  </si>
  <si>
    <t>producenci rolni, mieszkańcy obszarów wiejskich, pracownicy jednostki doradztwa rolniczego, przedstawiciele administracji samorządowej, przedstawiciele spółek wodnych</t>
  </si>
  <si>
    <t>łączna liczba uczestników  spotkań</t>
  </si>
  <si>
    <t>spotkanie polowe</t>
  </si>
  <si>
    <t>liczba spotkań polowych</t>
  </si>
  <si>
    <t>Operacja ma na celu budowę sieci powiązań między sferą nauki i biznesu a rolnictwem oraz ułatwienie transferu wiedzy i innowacji do praktyki rolniczej. Proces tworzenia nowych rozwiązań dla rolnictwa wymaga trwałego powiązania między różnymi podmiotami. Przedmiotem operacji są spotkania polowe „Dni Pola”. 
Operacja umożliwi zaprezentowanie innowacyjnych rozwiązań, w tym: nowoczesnych narzędzi wykorzystywanych w produkcji roślinnej w dobie ograniczania dostępności substancji czynnych środków ochrony roślin, innowacyjnej technologii uprawy kukurydzy pod folią, optymalizacji metod uprawy roślin z zastosowaniem biodegradowalnych hydrożeli w warunkach zmian klimatycznych, zastosowania skanera do gleby- narzędzia nowoczesnego rolnictwa oraz innowacyjnych możliwości wykorzystania roślin włóknistych w biogospodarce oraz ochrony kukurydzy metodą biologiczną za pomocą dronów.</t>
  </si>
  <si>
    <t>DZIEŃ POLA- Innowacyjne rozwiązania w produkcji polowej</t>
  </si>
  <si>
    <t>Poznań 60-163, ul. Sieradzka 29</t>
  </si>
  <si>
    <t>rolnicy, pracownicy jednostek doradztwa rolniczego</t>
  </si>
  <si>
    <t xml:space="preserve">Celem operacji jest promowanie działalności zagród edukacyjnych jako przykładu innowacyjności w zakresie przedsiębiorczości na obszarach wiejskich. Przedmiotem operacji jest wyjazd studyjny na terenie Polski do czynnie działających zagród edukacyjnych, który ułatwi wymianę wiedzy, informacji i doświadczenia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t>
  </si>
  <si>
    <t>Różnicowanie pozarolniczej działalności na obszarach wiejskich</t>
  </si>
  <si>
    <t>Celem operacji jest wymiana wiedzy i doświadczeń o charakterze innowacyjnym ze środowiska naukowego do praktyki rolniczej, pozwalających ograniczyć negatywny wpływ na środowisko w produkcji rolniczej. Przedmiotem operacji jest wyjazd studyjny na terenie Polski związany z tematyką stosowania różnych systemów uprawy roli, nawożenia i zmianowania na gospodarkę wodną gleby i plonowanie roślin, nowatorskich rozwiązań melioracyjnych i sposobów zarzadzania wodą na obiektach drenarskich oraz stosowania systemów nawodnień.</t>
  </si>
  <si>
    <t>Rolnictwo a zmiany klimatu</t>
  </si>
  <si>
    <t>Barzkowice 2                                     73-134 Barzkowice</t>
  </si>
  <si>
    <t>Zachodniopomorski Ośrodek Doradztwa Rolniczego w Barzkowicach</t>
  </si>
  <si>
    <t xml:space="preserve">rolnicy, przedsiębiorcy , mieszkańcy obszarów wiejskich, pracownicy jednostki doradztwa rolniczego </t>
  </si>
  <si>
    <t>Celem operacji jest poszerzenie wiedzy z zakresu przetwórstwa i sprzedaży lokalnych produktów, prezentacja dobrych praktyk  oraz zachęcenie uczestników do podejmowania nowych inicjatyw we własnych gospodarstwach - przetwórstwa płodów rolnych . Celem jest również zainicjowanie tworzenia sieci kontaktów między przedstawicielami doradztwa rolniczego, biznesu oraz rolnikami - zainteresowanymi rozwijaniem przetwórstwa w województwie zachodniopomorskim.</t>
  </si>
  <si>
    <t xml:space="preserve">Wymiana doświadczeń i poznawanie dobrych praktyk opartych na wykorzystaniu lokalnych zasobów kreujących rozwój obszarów wiejskich </t>
  </si>
  <si>
    <t>Barzkowice 2                                                    73-134 Barzkowice</t>
  </si>
  <si>
    <t xml:space="preserve"> III-IV</t>
  </si>
  <si>
    <t xml:space="preserve">telekonferencja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</si>
  <si>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zachodniopomorskim.</t>
  </si>
  <si>
    <t xml:space="preserve">Nowoczesna i bezpieczna uprawa ziemniaka w województwie zachodniopomorskim </t>
  </si>
  <si>
    <t>Barzkowice 2                                       73-134 Barzkowice</t>
  </si>
  <si>
    <t xml:space="preserve">rolnicy prowadzący gospodarstwa ekologiczne , instytucje pracujące  na rzecz rolnictwa ekologicznego </t>
  </si>
  <si>
    <t xml:space="preserve">liczba  </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</si>
  <si>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możliwość rozwoju sektora rolnictwa ekologicznego w Polsce. Konkurs Najlepszy Doradca Ekologiczny wpłynie na popularyzacje i promowanie osiągnieć doradców w zakresie innowacji dotyczących rolnictwa ekologicznego. Operacja przyczyni się do zacieśnienia współpracy pomiędzy uczestnikami także umożliwi wymianę wiedzy i doświadczeń. </t>
  </si>
  <si>
    <t xml:space="preserve">Rolnictwo ekologiczne - szansą  dla rolników z województwa zachodniopomorskiego </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</si>
  <si>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</si>
  <si>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Barzkowice 2                                      73-134</t>
  </si>
  <si>
    <t xml:space="preserve">pracownicy jednostki doradztwa rolniczego , mieszkańcy obszarów wiejskich , osoby zainteresowane funkcjonowaniem inkubatorów </t>
  </si>
  <si>
    <t xml:space="preserve"> Celem operacji jest zapoznanie uczestników z genezą i ideą utworzenia Inkubatora przetwórczego, opartego na partnerskiej współpracy z samorządem lokalnym i zasadami funkcjonowania oraz wymogami i standardami określonymi przepisami dla tego typu obiektów na przykładzie Inkubatora przetwórczego w Dwikozach prowadzonego przez Ośrodek Promowania Przedsiębiorczości w Sandomierzu. Poznanie formy korzystania z Inkubatora przez potencjalnych użytkowników oraz zasad promocji usług i wyrobów, zwiedzanie  obiektu  Inkubatora i zapoznanie się  z jego wyposażeniem. Zajęcia warsztatowe ,  udział uczestników w pełnym procesie produkcji soku lub dżemu, przyjęcie surowca, przygotowanie do przerobu – mycie a następnie załadunek do multimixa - specjalistyczne urządzenie do przetwórstwa, przetwarzanie, napełnianie słoików i pasteryzacja. Degustacja produktów wytwarzanych w Inkubatorze. Na zakończenie procesu każdy uczestnik otrzymuje produkt, który powstał przy jego udziale i zaangażowaniu.  Operacja przyczyni się do wsparcia promowania idei krótkich łańcuchów dostaw żywności.</t>
  </si>
  <si>
    <t xml:space="preserve">Tworzenie i funkcjonowania inkubatorów przetwórczych, dobre praktyki promocji produktów regionalnych i zasobów lokalnych </t>
  </si>
  <si>
    <t xml:space="preserve">rolnicy, właściciele małych  gospodarstw, mieszkańcy obszarów wiejskich </t>
  </si>
  <si>
    <t xml:space="preserve">film krótkometrażowy </t>
  </si>
  <si>
    <t>Celem operacji jest pokazanie możliwości wykorzystania nowych innowacyjnych rozwiązań na poziomie gospodarstwa. Zostaną przedstawione zasady prowadzenia przetwórstwa i funkcjonowania przydomowych serowarni oraz obowiązki jakie niesie za sobą prowadzenie tego rodzaju działalności a także rolniczy handel detaliczny. Przedmiotem realizacji będzie nagranie filmu  z  przeprowadzenia warsztatów serowarskich co pozwoli na zdobycie praktycznych umiejętności wykonywania serów.  Film zostanie zamieszczony na stronie internetowej Ośrodka oraz na portalu społecznościowym Ośrodka i krajowego SIR.</t>
  </si>
  <si>
    <t xml:space="preserve">Przetwórstwo mleka sposobem na dywersyfikacje dochodów </t>
  </si>
  <si>
    <t>Barzkowice 2                                          73-134 Barzkowice</t>
  </si>
  <si>
    <t>I -IV</t>
  </si>
  <si>
    <t xml:space="preserve">rolnicy , mieszkańcy obszarów wiejskich </t>
  </si>
  <si>
    <t xml:space="preserve"> Celem operacji jest zapoznanie z tematyką dotyczącą  gospodarowania zasobami wody z wykorzystaniem nowoczesnych technik zarządzania wodą przy zbiornikach wodnych , w tym wykorzystanie innowacyjnych technik melioracyjnych.  Przedmiotem realizacji jest  nagranie filmów krótkometrażowych których tematem będzie:                                                                                                                                          - tworzenie małych zbiorników retencjonujących wody opadowe,           - budowa ujęć rezerwowych (wód podziemnych) i innych rozwiązań mających zapobiec suszy lub redukujących jej skutki,  jak np. Uprawy odporne na suszę, czy wskazówki dotyczące zwiększenie retencji w glebie, takich jak, np. melioracje, rowy nawadniająco-odwadniające,                                                             Ponadto zostaną również przedstawione  możliwości  pozyskiwania dofinansowania na instalację urządzeń nawadniających . Filmy zaprezentują wzorcowe gospodarstwa posiadające nowoczesne zbiorniki retencyjne. Filmy , które zostaną zamieszczone na stronie internetowej Ośrodka i na portalu społecznościowym Ośrodka i krajowego SIR prócz przedstawienia informacji o których mowa powyżej będą też formą reportażu zrealizowanego w gospodarstwach posiadających nowe urządzenia retencyjne.</t>
  </si>
  <si>
    <t xml:space="preserve">Racjonalne gospodarowanie  zasobami wody w warunkach suszy </t>
  </si>
  <si>
    <t xml:space="preserve">film  krótkometrażowy </t>
  </si>
  <si>
    <t xml:space="preserve">rolnicy, przedstawiciele instytucji działających w obszarze rolnictwa ekologicznego, pracownicy jednostki doradztwa rolniczego </t>
  </si>
  <si>
    <t>Celem operacji jest zachęcenie do zmiany trybu gospodarowania z konwencjonalnej na bardziej przyjazną środowisku naturalnemu  i mający pozytywny wpływ na zachowanie bioróżnorodności. Przedmiotem realizacji będzie nagranie filmu krótkometrażowego  z wizyty w  gospodarstwem ekologicznym na terenie województwa zachodniopomorskiego i pokazanie jakie możliwości daje gospodarstwo ekologiczne. Za pomocą filmu zostanie przedstawione innowacyjne podejście do rolnictwa ekologicznego. Film zostanie zamieszczony na stronie internetowej Ośrodka oraz na portalu społecznościowym Ośrodka i krajowego SIR  co przyczyni się  do wzrostu wiedzy na temat  istoty funkcjonowania gospodarstw ekologicznych, różnorodnych kierunków gospodarowania, sposobów zwiększenia rentowności , co może przyczynić się do rozwoju obszarów wiejskich.</t>
  </si>
  <si>
    <t>Innowacyjne rozwiązania w gospodarstwach ekologicznych szansą rozwoju zachodniopomorskich gospodarstw.</t>
  </si>
  <si>
    <t>Operacja ma na celu zapoznanie się uczestników z innowacjami technologicznymi w zakresie mechanizacji rolnictwa. Realizacja operacji ułatwi transfer wiedzy i innowacji w rolnictwie oraz na obszarach wiejskich, a także przyczyni się do promocji innowacji w rolnictwie i produkcji żywności. Uczestnicy wyjazdu zapoznają się z innowacyjnymi technologiami produkcji maszyn rolniczych oraz sposobami na efektywne wykorzystanie nowych technologii w swoich gospodarstwach co w późniejszych latach może skutkować podniesieniem rentowności gospodarstw.</t>
  </si>
  <si>
    <t>Wdrażanie działań na rzecz transferu wiedzy pomiędzy nauka a praktyką rolniczą -promowanie innowacyjnych rozwiązań w rolnictwie</t>
  </si>
  <si>
    <t xml:space="preserve"> I -IV</t>
  </si>
  <si>
    <t>pszczelarze, a także osoby zawodowo i hobbystycznie zajmujące się prowadzeniem pasiek o różnej skali produkcji z terenu województwa zachodniopomorskiego, osoby zainteresowane ww. tematyką pochodzące z województwa zachodniopomorskiego, związki, stowarzyszenia, zrzeszenia oraz grupy producenckie pszczelarzy, przedstawiciele jednostek naukowych oraz pracownicy jednostki doradztwa rolniczego</t>
  </si>
  <si>
    <t xml:space="preserve">liczba warsztatów </t>
  </si>
  <si>
    <t xml:space="preserve">  warsztaty + film krótkometrażowy </t>
  </si>
  <si>
    <t>Operacja ma posłużyć jako wsparcie dla  pszczelarzy. Zawód pszczelarza jest bardzo trudny ze względu na wymagania specjalistycznej wiedzy na temat pszczół, roślin miododajnych , ekonomii , przetwórstwa itd. Nowoczesne pszczelarstwo narzuca pewnego rodzaju specjalizacje :
-hodowlaną -pasieki reprodukcyjne i zarodowe,
- technologiczną rozwiązania nowatorskie w produkcji,
-towarową -pasieki produkcyjne, przetwórstwo produktów pszczelich.  Skuteczne prowadzenie gospodarki pasiecznej wymaga szerokiego wachlarza umiejętności z dziedziny zarządzania i marketingu, ekonomii i prawa. Dostosowywanie się do potrzeb zmieniającego się rynku wymusza na pszelarzach innowacyjny styl zarządzania gospodarstwem pasiecznym.  W związku z tym Zachodniopomorski Ośrodek Doradztwa Rolniczego w Barzkowicach chce stworzyć innowacyjną  pasikę i na potrzeby realizacji operacji planuje zakupić 3 ule typy FLOW -HIVE, które posiadają nowoczesny system, który umożliwia miodobranie bez otwierania ula. W  pszczelarstwie, które uprawiane jest od tylu lat tymi samymi metodami odczuwalna jest potrzeba nowości i innowacji .  Celem jest przedstawienie innowacyjnej pasieki dostępnej dla wszystkich zainteresowanych niemalże bez ograniczeń czasowych. Jest to dobra alternatywa dla wyjazdów studyjnych , których koszt jest znacznie wyższy od szacowanych kosztów założenia innowacyjnej pasieki a jednocześnie wyjazdy do tej pory dawały ograniczenia braku możliwości zwizualizowania takich pasiek dla wszystkich zainteresowanych.. Zostaną nakręcone filmy krótkometrażowe  , które zostaną zamieszczone na stronie Ośrodka oraz na portalu społecznościowym Ośrodka i krajowego SIR.</t>
  </si>
  <si>
    <t xml:space="preserve">Innowacyjne rozwiązania w gospodarce pasiecznej </t>
  </si>
  <si>
    <t>Barzkowice 2                              73-134 Barzkowice</t>
  </si>
  <si>
    <t>rolnicy ,mieszkańcy obszarów wiejskich, właściciele gospodarstw agroturystyczny</t>
  </si>
  <si>
    <t xml:space="preserve">Celem operacji jest przekazanie uczestnikom jakie korzyści dla rolników może przynieść prowadzenie zagrody edukacyjnej, uczestnicy przez bezpośredni kontakt z osobami, które posiadają takie zagrody będą mogli dowiedzieć się jakie wymogi trzeba spełniać by prowadzić taką zagrodę.   Celem operacji jest również wymiana dobrych praktyk na obszarach wiejskich  w zakresie gospodarstw edukacyjnych. Operacja poprzez rozpowszechnianie dobrych praktyk i aktywizowanie różnych grup społecznych na rzecz propagowania nowych rozwiązań wpisuje się w priorytet PROW 2014-2020 dotyczący wspierania transferu wiedzy i innowacji w rolnictwie oraz na obszarach wiejskich. </t>
  </si>
  <si>
    <t xml:space="preserve">Zagrody edukacyjne jako przykład innowacyjnej przedsiębiorczości na terenach wiejskich </t>
  </si>
  <si>
    <t xml:space="preserve">drukowane materiały informacyjne i promocyjne               </t>
  </si>
  <si>
    <t>Barzkowice 2                            73-134 Barzkowice</t>
  </si>
  <si>
    <t xml:space="preserve">rolnicy , mieszkańcy obszarów wiejskich , osoby zainteresowane tematyką chowu alpak </t>
  </si>
  <si>
    <t xml:space="preserve">liczba pokazów </t>
  </si>
  <si>
    <t xml:space="preserve">Pokaz alpak </t>
  </si>
  <si>
    <t>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</si>
  <si>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 xml:space="preserve">III Międzyregionalny Pokaz Alpak </t>
  </si>
  <si>
    <t>Plan operacyjny KSOW na lata 2020-2021 (z wyłączeniem działania 8 Plan komunikacyjny) - JR KSOW w woj. dolnośląskim - grudzień 2020</t>
  </si>
  <si>
    <t>Plan operacyjny KSOW na lata 2020-2021 (z wyłączeniem działania 8 Plan komunikacyjny) - JR KSOW w woj. kujawsko-pomorskim - grudzień 2020</t>
  </si>
  <si>
    <t>Plan operacyjny KSOW na lata 2020-2021 (z wyłączeniem działania 8 Plan komunikacyjny) - JR KSOW w woj. lubelskim - grudzień 2020</t>
  </si>
  <si>
    <t>Plan operacyjny KSOW na lata 2020-2021 (z wyłączeniem działania 8 Plan komunikacyjny) - JR KSOW w woj. lubuskim - grudzień 2020</t>
  </si>
  <si>
    <r>
      <t>I-</t>
    </r>
    <r>
      <rPr>
        <b/>
        <sz val="11"/>
        <rFont val="Calibri"/>
        <family val="2"/>
        <charset val="238"/>
        <scheme val="minor"/>
      </rPr>
      <t>IV</t>
    </r>
    <r>
      <rPr>
        <sz val="11"/>
        <rFont val="Calibri"/>
        <family val="2"/>
        <charset val="238"/>
        <scheme val="minor"/>
      </rPr>
      <t xml:space="preserve"> kwartał</t>
    </r>
  </si>
  <si>
    <t>Plan operacyjny KSOW na lata 2020-2021 (z wyłączeniem działania 8 Plan komunikacyjny) - JR KSOW w woj. łódzkim - grudzień 2020</t>
  </si>
  <si>
    <t>Plan operacyjny KSOW na lata 2020-2021 (z wyłączeniem działania 8 Plan komunikacyjny) - JR KSOW w woj. małopolskim - grudzień 2020</t>
  </si>
  <si>
    <t>Plan operacyjny KSOW na lata 2020-2021 (z wyłączeniem działania 8 Plan komunikacyjny) - JR KSOW w woj. mazowieckim - grudzień 2020</t>
  </si>
  <si>
    <t>Plan operacyjny KSOW na lata 2020-2021 (z wyłączeniem działania 8 Plan komunikacyjny) - JR KSOW w woj. opolskim - grudzień 2020</t>
  </si>
  <si>
    <t>CEL: 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(idea odnowy wsi) celem wzmacniania tożsamości miejscowości, promocję żywności wysokiej jakości (produktów lokalnych, tradycyjnych i regionalnych) i tradycji kulturowych, w tym kulinarnych regionu. PRZEDMIOT: W ramach operacji planuje się wydanie publikacji promujących dziedzictwo kulinarne i produkty tradycyjne regionu oraz odnowę wsi. . Celem wyłonienia i promocji najlepszych wzorców działania z zakresu odnowy wsi zrealizowany zostanie Konkurs Pięka Wieś Opolska, gdzie przewiduje się nagordy finansowe dla laureatów i wyróżnionych, zgodnie z regulaminem konkursu.. TEMAT: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</si>
  <si>
    <t>CEL: wspieranie działań służących nawiązywaniu współpracy regionalnych producentów żywności z restauratorami, ułatwianie tworzenia oraz funkcjonowania sieci kontaktów partnerskich, upowszechnianie wiedzy w zakresie tworzenia krótkich łańcuchów dostaw oraz dziedzictwa kulinarnego regionu. PRZEDMIOT: Operacja zrealizowana będzie poprzez organizację konferencji inaugurujacej inicjatywę pn.  Opolskie ze smakiem, której nadrzędnym celem jest upowszechnianie wiedzy nt. produktów tradycyjnych regionu m.in. w opolskich restauracjach i nakłonienie producentów produktów i restauratorów do podjęcia kooperacji w zakresie ich sprzedaży. TEMAT: Upowszechnianie wiedzy w zakresie tworzenia krótkich łańcuchów dostaw.</t>
  </si>
  <si>
    <t>przedstawiciele samorządu, regionalni producenci żywności, lokalni restauratorzy , przedstawiciele kół gospodyń wiejskich,  inne podmioty upowszechniające dziedzictwo kulinarne</t>
  </si>
  <si>
    <t>Plan operacyjny KSOW na lata 2020-2021 (z wyłączeniem działania 8 Plan komunikacyjny) - JR KSOW w woj. podkarpackim - grudzień 2020</t>
  </si>
  <si>
    <t>Plan operacyjny KSOW na lata 2020-2021 (z wyłączeniem działania 8 Plan komunikacyjny) - JR KSOW w woj. podlaskim - grudzień 2020</t>
  </si>
  <si>
    <t>1/ min. 35</t>
  </si>
  <si>
    <t>Plan operacyjny KSOW na lata 2020-2021 (z wyłączeniem działania 8 Plan komunikacyjny) - JR KSOW w woj. pomorskim - grudzień 2020</t>
  </si>
  <si>
    <t>Plan operacyjny KSOW na lata 2020-2021 (z wyłączeniem działania 8 Plan komunikacyjny) - JR KSOW w woj. śląskim - grudzień 2020</t>
  </si>
  <si>
    <t>Plan operacyjny KSOW na lata 2020-2021 (z wyłączeniem działania 8 Plan komunikacyjny) - JR KSOW w woj. świętokrzyskim - grudzień 2020</t>
  </si>
  <si>
    <t>Plan operacyjny KSOW na lata 2020-2021 (z wyłączeniem działania 8 Plan komunikacyjny) - JR KSOW w woj. warmińsko-mazurskim - grudzień 2020</t>
  </si>
  <si>
    <r>
      <t>Plan operacyjny KSOW na lata 2020-2021 (z wyłączeniem działania 8 Plan komunikacyjny)</t>
    </r>
    <r>
      <rPr>
        <b/>
        <sz val="11"/>
        <rFont val="Calibri"/>
        <family val="2"/>
        <charset val="238"/>
        <scheme val="minor"/>
      </rPr>
      <t xml:space="preserve"> - JR KSOW w woj. wielkopolskim</t>
    </r>
    <r>
      <rPr>
        <b/>
        <sz val="11"/>
        <color theme="1"/>
        <rFont val="Calibri"/>
        <family val="2"/>
        <charset val="238"/>
        <scheme val="minor"/>
      </rPr>
      <t xml:space="preserve"> - grudzień 2020</t>
    </r>
  </si>
  <si>
    <t>Plan operacyjny KSOW na lata 2020-2021 (z wyłączeniem działania 8 Plan komunikacyjny) - JR KSOW w woj. zachodniopomorskim - grudzień 2020</t>
  </si>
  <si>
    <t xml:space="preserve">Grupę docelowa operacji będą stanowić partnerzy KSOW, mieszkańcy obszarów wiejskich, podmioty wspierające rozwój obszarów wiejskich i działające na obszarach wiejskich. </t>
  </si>
  <si>
    <r>
      <rPr>
        <b/>
        <sz val="10"/>
        <color theme="1"/>
        <rFont val="Calibri"/>
        <family val="2"/>
        <charset val="238"/>
        <scheme val="minor"/>
      </rPr>
      <t xml:space="preserve">Plan operacyjny KSOW na lata 2020-2021 (z wyłączeniem działania 8 Plan komunikacyjny) - CDR (KSOW) - grudzień </t>
    </r>
    <r>
      <rPr>
        <b/>
        <sz val="11"/>
        <color theme="1"/>
        <rFont val="Calibri"/>
        <family val="2"/>
        <charset val="238"/>
        <scheme val="minor"/>
      </rPr>
      <t>2020</t>
    </r>
  </si>
  <si>
    <t xml:space="preserve">Celem operacji jest  poznanie oczekiwań osób chcących skorzystać z usług gospodarstw agroturystycznych lub innych podmiotów świadczących tego rodzaju usługi oraz zdiagnozowanie barier rozwoju turystyki wiejskiej a następnie rozpowszechnienie wyników wśród osób lub podmiotów zainteresowanych,  ułatwienie wymiany wiedzy pomiędzy podmiotami prowadzącymi takie usługi, tj. uczestniczącymi w rozwoju obszarów wiejskich oraz wsparcie ich merytoryczne. </t>
  </si>
  <si>
    <t xml:space="preserve">Spotkanie kobiet wiejskich - Kobiety to dobry klimat (w roku 2021)
</t>
  </si>
  <si>
    <t>Plan operacyjny KSOW na lata 2020-2021 (z wyłączeniem działania 8 Plan komunikacyjny) - Ministerstwo Rolnictwa i Rozwoju Wsi - grudzień 2020</t>
  </si>
  <si>
    <t>13
2</t>
  </si>
  <si>
    <t>Spotkania Informacyjne:
Ogół społeczności ze szczególnym uwzględnieniem udziału uczniów i nauczycieli szkół  rolniczych prowadzonych przez MRiRW (ok. 2250 os.).
2 konferencje dla około 140 osób
Bezpośrednio: dyrektorzy maksymalnie 59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</si>
  <si>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zostaną wydane trzy broszury oraz 10 metodyk które poświęcone  są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Stoisko informacyjno-promocyjne na Targach Bio Expo będzie miejscem promocji działań związanych z rolnictwem ekologicznym oraz da możliwość udzielania konsultacji w zakresie innowacyjnych rozwiązań. Operacja przyczyni się do zacieśnienia współpracy pomiędzy uczestnikami, a także umożliwi wymianę wiedzy i doświadczeń. </t>
  </si>
  <si>
    <t xml:space="preserve">rolnicy, przedstawiciele doradztwa rolniczego, przedstawiciele nauki, administracja rządowa i samorządowa,  instytucje pracujące na rzecz rolnictwa  ekologicznego, osoby zainteresowane tematem </t>
  </si>
  <si>
    <t xml:space="preserve"> materiał informacyjny  - druk </t>
  </si>
  <si>
    <t>rolnicy, mieszkańcy obszarów wiejskich, przedstawiciele doradztwa rolniczego, przedstawiciele nauki, brokerzy innowacji, przedstawiciele instytucji pozarządowych i samorządowych</t>
  </si>
  <si>
    <t xml:space="preserve">przedstawiciele JDR oraz prywatnych podmiotów doradczych, przedstawiciele IR, rolnicy, przedstawiciele szkół rolniczych, mieszkańcy obszarów wiejskich, przedstawiciele instytutów naukowych, uczelni rolniczych  oraz zainteresowani tematyką       </t>
  </si>
  <si>
    <t xml:space="preserve">Celem operacji jest  promocja dobrych praktyk w zakresie różnych technik uprawy gleby poprawiających gospodarkę wodną i zasobność materii organicznej w glebie, wykorzystania technologii informatycznych do monitorowania stanu upraw oraz  ograniczenia stosowania pestycydów w rolnictwie.
Operacja ma za zadanie usprawnienie transferu wiedzy i informacji na temat praktycznych rozwiązań w zakresie różnych technik i technologii w rolnictwie związanych z racjonalną gospodarką wodą, ekologizacją rolnictwa oraz poprawą jakości gleb, a także ułatwienie kontaktów między różnymi grupami odbiorców operacji celem nawiązania stałej współpracy. Przedmiotem operacji jest  realizacja konferencji w formie onlie oraz realizacja filmu prezentującego dobre praktyki, stosowane w gospodarstwach rolnych, dotyczące racjonalnego gospodarowania zasobami naturalnymi. </t>
  </si>
  <si>
    <t xml:space="preserve">Konferencja online, publikacja </t>
  </si>
  <si>
    <t>rolnicy, doradcy rolniczy i brokerzy, pracownicy JDR, szkoły rolnicze</t>
  </si>
  <si>
    <t>Plan operacyjny KSOW na lata 2020-2021 (z wyłączeniem działania 8 Plan komunikacyjny) -  CDR (SIR)  - grudzień 2020</t>
  </si>
  <si>
    <t>Plan operacyjny KSOW na lata 2020-2021 (z wyłączeniem działania 8 Plan komunikacyjny) - Dolnośląski ODR - grudzień 2020</t>
  </si>
  <si>
    <t>Plan operacyjny KSOW na lata 2020-2021 (z wyłączeniem działania 8 Plan komunikacyjny) - Kujawsko-pomorski ODR - grudzień 2020</t>
  </si>
  <si>
    <t>Celem operacji jest upowszechnianie wiedzy na temat innowacyjnych technologii uprawy kukurydzy, których wykorzystanie będzie sprzyjało łagodzeniu skutków niekorzystnego oddziaływania warunków glebowo-klimatycznych na wzrost i rozwój kukurydzy oraz umożliwi uzyskanie zadowalających plonów o dobrej jakości. Kukurydza jest rośliną bardzo dobrze gospodarującą zapasami wody glebowej, to susza i upały, szczególnie występujące na przełomie czerwca i lipca mogą niekorzystnie oddziaływać na rośliny. Dlatego tak ważne jest przestrzeganie zasad właściwej agrotechniki, które pozwalają złagodzić wpływ stresu suszy i często uratować znaczny plon. Odpowiedni płodozmian, właściwa uprawa roli itp. mają na celu zminimalizowanie parowania wody z gleby.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</si>
  <si>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rolnicy,
przedstawiciele doradztwa rolniczego,  przedsiębiorcy, przedstawiciele instytucji rolniczych, około rolniczych i naukowych, osoby zainteresowane tematyką</t>
  </si>
  <si>
    <t>Celem operacji jest poszukiwanie partnerów do współpracy w ramach działania „Współpraca” poprzez realizacje operacji, której celem jest  upowszechnianie i wymiana wiedzy oraz doświadczeń z zakresu innowacji technologicznych w produkcji drobiarskiej.  W webinarium wezmą udział uczestnicy zainteresowani możliwością współpracy we wdrażaniu innowacyjnych technologii oraz stymulowanie do takiej współpracy. Udział w webinarium będzie odpowiedzią na innowacje w produkcji drobiarskiej i oczekiwania konsumentów oraz umożliwi powstanie organizacji grupy operacyjnej wśród rolników, doradców, przedstawicieli działających w branży drobiarskiej z terenu województwa lubelskiego.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</si>
  <si>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Celem operacji jest podniesienie wiedzy w zakresie uprawy, technologii produkcji  i pielęgnacji roślin ozdobnych oraz innowacyjnych rozwiązań możliwych do zastosowania w gospodarstwach szkółkarskich. Wykładowcami na webinarium będą m.in. pracownicy naukowi zajmujący się zagadnieniami szkółkarstwa, mający wiedzę i doświadczenie w zakresie nowych rozwiązań, które mogą zostać zaimplementowane w gospodarstwach rolnych.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</si>
  <si>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Celem operacji jest wielokierunkowe oddziaływanie na świadomość oraz operatywność mieszkańców obszarów wiejskich. Podnoszenie świadomości ekologicznej tej grupy społecznej, wśród której znajdują się również producenci rolni ma istotny wpływ na jakość produkowanej żywności, stan zasobów przyrodniczych, co przekłada się w znacznym stopniu na kondycję i zdrowie szerszego grona konsumentów. Organizacja konferencji w formie webinarium będzie miała na celu pobudzenie aktywności mieszkańców obszarów wiejskich poprzez wymianę doświadczeń, inspirację do poszukiwania nowych kierunków rozwoju oraz szans na innowacyjną produkcję, będącą źródłem dochodu. Obecnie produkcja żywności doskonałej jakości oraz dbałość o stan środowiska uważa się za jedną z najbardziej dynamicznie rozwijających się dziedzin życia, które mają przed sobą perspektywistyczny rozwój. Celem operacji będzie również powstanie siatki kontaktów między konsumentami poszukującymi zdrowej, ekologicznej żywności oraz cennych surowców zielarskich a producentami rolnymi, którzy pragną wytwarzać żywność z uwzględnieniem szacunku do przyrody i zasad zrównoważonego rozwoju. Webinarium będzie okazją do wymiany doświadczeń między uczestnikami, przybliżenia zagadnień związanych z Siecią na rzecz innowacji w rolnictwie i na obszarach wiejskich oraz możliwościami uzyskania wsparcia w ramach działania "Współpraca".</t>
  </si>
  <si>
    <t>rolnicy, producenci rolni, przedstawiciele doradztwa rolniczego, członkowie stowarzyszeń działających na terenach wiejskich, firmy poszukujące żywności wysokiej jakości, osoby zainteresowane tematyką</t>
  </si>
  <si>
    <t>Celem operacji jest popularyzacja wśród producentów ekologicznych krótkich łańcuchów dostaw żywności (Paczka od rolnika, RWS, Kooperatywy spożywcze), które mogą stanowić urozmaicenie  możliwości sprzedaży oraz wzrost znaczenia i upowszechnienie współpracy między rolnikami jako narzędzie poprawy konkurencyjności na obszarach wiejskich. W przypadku trudności ze zbytem produktów ekologicznych, oraz w sytuacji osiągania niewystarczającego wynagrodzenia za produkowaną żywność, krótkie łańcuchy dostaw i sprzedaż bezpośrednio do konsumenta pomoże rolnikom ekologicznym uzyskać korzystniejsze ceny za swoje polny. Prelekcje osób bezpośrednio związanych z konkretnymi metodami dystrybucji żywności mogą okazać się inspiracją dla zainteresowanych rolników ekologicznych, oraz pomogą rozpocząć podobne inicjatywy w ich własnych gospodarstwach z wykorzystaniem innowacyjnych rozwiązań.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</si>
  <si>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ekologiczni producenci rolni, rolnicy, przedstawiciele doradztwa rolniczego, przedsiębiorcy, przedstawiciele instytucji rolniczych, około rolniczych i naukowych, przedstawiciele stowarzyszeń i grup producenckich, osoby zainteresowane tematyką</t>
  </si>
  <si>
    <t>rolnicy,
przedstawiciele doradztwa rolniczego, przedsiębiorcy, przedstawiciele instytucji rolniczych, około rolniczych i naukowych przedstawiciele stowarzyszeń, osoby zainteresowane tematyką</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</si>
  <si>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Organizowana w ramach operacji konferencja w formie webinaru  będzie miała charakter innowacyjno-edukacyjny. Zdobyta wiedza pozwoli na transfer wiedzy w zakresie dobrych praktyk wdrażania innowacji w rolnictwie i na obszarach wiejskich oraz promowania innowacyjnych technologii uprawy ziemniaka w województwie lubelskim.</t>
  </si>
  <si>
    <t>Plan operacyjny KSOW na lata 2020-2021 (z wyłączeniem działania 8 Plan komunikacyjny) - Lubelski ODR - grudzień 2020</t>
  </si>
  <si>
    <t>Plan operacyjny KSOW na lata 2020-2021 (z wyłączeniem działania 8 Plan komunikacyjny) - Lubuski ODR - grudzień 2020 r.</t>
  </si>
  <si>
    <t xml:space="preserve">Przekazanie wiedzy w dziedzinie hodowli zwierząt z naciskiem na nowatorską hodowlę alpak w gospodarstwie i rolę alpakoterapii. Pokaz zwierząt podczas szkolenia będzie okazją do przekazu informacji w zakresie hodowli alpak dla szerokiego grona zainteresowanych. Forma operacji (szkolenie) pozwoli na przedstawienie informacji w zakresie mechanizmu wsparcia finansowego w ramach Działania "Współpraca" i aktywizacji inicjatyw w ramach powstania Grup Operacyjnych.    </t>
  </si>
  <si>
    <t>3 x 25</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</si>
  <si>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pomiędzy prelegentami a uczestnikami operacji.</t>
  </si>
  <si>
    <t>Plan operacyjny KSOW na lata 2020-2021 (z wyłączeniem działania 8 Plan komunikacyjny) - Łódzki ODR - grudzień 2020</t>
  </si>
  <si>
    <t>Rolnicy, przedstawiciele doradztwa rolniczego, pracownicy uczelni i jednostek naukowych, przedsiębiorcy, studenci kierunków rolniczych, zainteresowani tematyką operacji</t>
  </si>
  <si>
    <t>Plan operacyjny KSOW na lata 2020-2021 (z wyłączeniem działania 8 Plan komunikacyjny) - Małopolski ODR - grudzień 2020</t>
  </si>
  <si>
    <t>Koła Gospodyń Wiejskich, mieszkańcy obszarów wiejskich, rolnicy, osoby zainteresowane tematem</t>
  </si>
  <si>
    <t>rolnicy, mieszkańcy obszarów wiejskich, Koła Gospodyń Wiejskich, organizacje pozarządowe, przedstawiciele doradztwa rolniczego, osoby zainteresowane tematem</t>
  </si>
  <si>
    <t>Plan operacyjny KSOW na lata 2020-2021 (z wyłączeniem działania 8 Plan komunikacyjny) - Mazowiecki ODR - grudzień 2020</t>
  </si>
  <si>
    <t>3
1
25
 2</t>
  </si>
  <si>
    <t xml:space="preserve">film
webinarium 
 liczba uczestników
sktypty 
</t>
  </si>
  <si>
    <t>1 
1 
250</t>
  </si>
  <si>
    <t>1
1
250</t>
  </si>
  <si>
    <t xml:space="preserve">   11 
   11  x20 osób= 220 osób </t>
  </si>
  <si>
    <t>1 
1
 500</t>
  </si>
  <si>
    <t xml:space="preserve">szkolenie online
film instruktażowy - transmisja online           </t>
  </si>
  <si>
    <t>szkolenie online,
film instruktażowy - transmisja online,
liczba uczestników</t>
  </si>
  <si>
    <t>mieszkańcy obszarów wiejskich, rolnicy, właściciele gospodarstw agroturystycznych i zagród edukacyjnych, przedstawiciele podmiotów doradczych , przedstawiciele lokalnych władz, osoby zainteresowane tematem.</t>
  </si>
  <si>
    <t>rolnicy, właściciele gospodarstw agroturystycznych oraz obiektów restauracyjno hotelarskich z terenów wiejskich woj. opolskiego, , członkowie stowarzyszeń oraz lokalnych grup działania, przedsawiciele JST z terenów woj. opolskiego,doradcy rolniczy, osoby zainteresowane tematem.</t>
  </si>
  <si>
    <t xml:space="preserve">3
51
</t>
  </si>
  <si>
    <t>1
60
2
13</t>
  </si>
  <si>
    <t>Głównym celem opracowania e-broszury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</si>
  <si>
    <t xml:space="preserve">Celem wydanych broszur, e-broszur będzie pokazanie praktycznego wymiaru realizowanych przedsięwzięć, zaprezentowanie „dobrych praktyk” oraz ułatwienia transferu wiedzy z zakresu innowacyjnych rozwiązań w rolnictwie. Projekt będzie obejmował opracowanie, wydrukowanie oraz udostępnienie w wersji online 4 broszur z następującej tematyki: "Chwasty, które żywią i leczą", "Nowoczesna uprawa roślin zielarskich i ich innowacyjne wykorzystanie", „Usługi prozdrowotne jako innowacyjna forma oferty gospodarstw agroturystycznych”, „Naturalne produkty wzmacniające odporność w ofercie gospodarstw agroturystycznych”. Broszury, e-broszury wzmacniają świadomość odbiorców w obszarze produkcji żywności wysokiej jakości, ochrony środowiska i bioróżnorodności, wzbogacania ofert turystycznych i przedstawienie możliwości upraw wartościowych roślin, a także przetwarzania ich na produkty zdrowotne.  </t>
  </si>
  <si>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gospodarstwa rolnego i agroturystycznego zgodnie z charakterem wiejskości i potrzebami klienta, a także sposobami promocji przygotowanej oferty za pomocą znanych platform społecznościowych, możliwości  wykorzystania do promowania produktów gospodarstwa oraz nawiązywania relacji z potencjalnymi klientami. Opracowanie i wdrożenie kompleksowego, nowego modelu uprawy, zbioru, zarządzania gospodarstwem rolnym i agroturystycznym. Projekt zakłada realizację 4 tematów szkoleń: „Agroturystyka jako innowacyjny kierunek rozwoju obszarów wiejskich”, "Wykorzystanie Internetu i social mediów w marketingu gospodarstwa rolnego",  „Źródła finansowania innowacji w agroturystyce”, „Strategiczna ocena przedsięwzięcia innowacyjnego w agroturystyce”, "Agroleśnictwo najważniejsza innowacja w rolnictwie".</t>
  </si>
  <si>
    <t>spotkania tematyczne 
raport
film krótkometrażowy</t>
  </si>
  <si>
    <t xml:space="preserve">spotkania tematyczne
liczba uczestników
raport
film
</t>
  </si>
  <si>
    <t xml:space="preserve">6
120
2
1
</t>
  </si>
  <si>
    <t>potencjalni partnerzy LPW, przedstawiciele jednostek naukowych, samorządów terytorialnych, spółek wodnych, rolnicy, pracownicy jednostek doradztwa rolniczego, oraz osoby zainteresowane tematem.</t>
  </si>
  <si>
    <t>Plan operacyjny KSOW na lata 2020-2021 (z wyłączeniem działania 8 Plan komunikacyjny) - Opolski ODR - grudzień 2020</t>
  </si>
  <si>
    <t>Plan operacyjny KSOW na lata 2020-2021 (z wyłączeniem działania 8 Plan komunikacyjny) - Podkarpacki ODR - grudzień  2020</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</si>
  <si>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opracowany   i wydany 1 katalog poświęcony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t>
  </si>
  <si>
    <t>katalog - druk i opracowanie</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</si>
  <si>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wideokonferencji będzie miało charakter innowacyjno-edukacyjny. Zdobyta wiedza pozwoli na transfer wiedzy w zakresie dobrych praktyk wdrażania innowacji w rolnictwie i na obszarach wiejskich oraz promowania innowacyjnych technologii uprawy ziemniaka w województwie podkarpackim . </t>
  </si>
  <si>
    <t>Liczba wideokonferencji
Liczba uczestników wideokonferencji</t>
  </si>
  <si>
    <t xml:space="preserve">Plan operacyjny KSOW na lata 2020-2021 (z wyłączeniem działania 8 Plan komunikacyjny) - Podlaski ODR - grudzień 2020 </t>
  </si>
  <si>
    <r>
      <t xml:space="preserve">Przedmiotem operacji jest zorganizowanie m.in. spotkań on-line, których celem jest tworzenie sieci kontaktów i współpracy, usprawniających transfer wiedzy między nauką a praktyką rolniczą, a także zwrotny przekaz informacji z praktyki do nauki. Dzięki wzajemnym kontaktom i interakcjom (dyskusja, wymiana doświadczeń, możliwość zadawania pytań na czacie) będzie możliwa  wymiana doświadczeń w zakresie wdrażania innowacyjnych rozwiązań problemów i przygotowanie się do wyzwań stojących aktualnie przed rolnictwem i obszarami wiejskimi woj. pomorskiego.                                        
  Zadanie będzie realizowane  w 3 poddziałaniach - grupach tematycznych :
– </t>
    </r>
    <r>
      <rPr>
        <i/>
        <sz val="11"/>
        <rFont val="Calibri"/>
        <family val="2"/>
        <charset val="238"/>
      </rPr>
      <t>produkcja rolnicza  a adaptacja zmian klimatu,</t>
    </r>
    <r>
      <rPr>
        <sz val="11"/>
        <rFont val="Calibri"/>
        <family val="2"/>
        <charset val="238"/>
      </rPr>
      <t xml:space="preserve">
-</t>
    </r>
    <r>
      <rPr>
        <i/>
        <sz val="11"/>
        <rFont val="Calibri"/>
        <family val="2"/>
        <charset val="238"/>
      </rPr>
      <t xml:space="preserve"> produkcja ekologiczna i budowanie świadomości konsumentów</t>
    </r>
    <r>
      <rPr>
        <sz val="11"/>
        <rFont val="Calibri"/>
        <family val="2"/>
        <charset val="238"/>
      </rPr>
      <t xml:space="preserve">,
- </t>
    </r>
    <r>
      <rPr>
        <i/>
        <sz val="11"/>
        <rFont val="Calibri"/>
        <family val="2"/>
        <charset val="238"/>
      </rPr>
      <t>przedsiębiorczość, krótkie łańcuchy dostaw, budowanie marki, promocja</t>
    </r>
    <r>
      <rPr>
        <sz val="11"/>
        <rFont val="Calibri"/>
        <family val="2"/>
        <charset val="238"/>
      </rPr>
      <t xml:space="preserve">.  Każda grupa tematyczna  odbędzie własne, odrębne spotkanie, z moderatorem dyskusji oraz elementami coachingu. Jest to kontynuacja spotkania sieciującego w 2019 r., z perspektywą dalszych cyklicznych spotkań, zawężonych w konkretnych grupach tematycznych.  Realizacja operacji odbędzie poprzez wybór różnych form realizacji : webinarium (szkolenia on-line),  audycja radiowa i emisja materiału filmowego w TV. Taki dobór form realizacji pozwoli wykorzystać narzędzia cyfrowe, ale również dostępne media, tak aby dotrzeć do jak największej liczby odbiorców (zachowując zasady bezpieczeństwa w dobie COVID). </t>
    </r>
  </si>
  <si>
    <t>* odbiorcy zainteresowani tematyką *rolnicy,                                              *doradcy/specjaliści PODR, *przedsiębiorcy sektora rolno-spożywczego,                                                 * przedstawiciele nauki i instytucji związanych z sektorem rolnym w województwie pomorskim.</t>
  </si>
  <si>
    <t xml:space="preserve">* odbiorcy zainteresowani tematyką * rolnicy, *doradcy/specjaliści PODR,                 *przedsiębiorcy sektora rolno-spożywczego                            *mieszkańcy obszarów wiejskich,                        *przedstawiciele jednostek/ instytucji związanych z rozwojem sektora rolno-spożywczego
</t>
  </si>
  <si>
    <t>*pszczelarze posiadający nr weterynaryjny,     *przedstawiciele związków i zrzeszeń pszczelarskich, *przedstawiciele jednostek naukowych  i instytucji rolniczych                                          *doradcy/specjaliści PODR   * inni, zainteresowani tematyką</t>
  </si>
  <si>
    <t>Celem operacji jest analiza skuteczności coachingu, realizowanego przez narzędzia ICT, w procesie tworzenia grup operacyjnych na rzecz innowacji (EPI) oraz w opracowaniu projektów przez grupy operacyjne EPI.
Przedmiotem operacji jest organizacja i przeprowadzenie e-spotkań rolników, przedsiębiorców i innych podmiotów, mogących wchodzić w skład grup EPI. Spotkania będą miały formę cykliczną, prowadzoną narzędziami ICT w czterech etapach. 
W pierwszym etapie zrealizowana zostanie e-kampania marketingowa operacji (m.in. przez fora społecznościowe, platformy branżowe) oraz cykl e–spotkań z brokerami PODR w Lubaniu w celu naboru uczestników do drugiego etapu operacji. Na tym etapie uczestnicy zostaną podzieleni na grupy tematyczne. Problematyka grup zostanie dostosowana do potrzeb zgłoszonych przez uczestników oraz specyfiki regionu, ze szczególnym uwzględnieniem krótkich łańcuchów dostaw żywności, tematyki ochrony środowiska, biogospodarki, przeciwdziałania zmianom klimatu oraz racjonalnego gospodarowania wodą.
Drugi etap obejmie organizację i realizację cyklu e-spotkań grup tematycznych z coachem. Efektem przeprowadzonych procesów coachingu będzie utworzenie nieformalnych grup operacyjnych działających na rzecz innowacji.
Etap trzeci, to praca grup operacyjnych nad projektami innowacji, wspierana przez cykl e-spotkań, realizowanych wg metodyki procesów coachingu. Uczestnicy operacji, zgodnie ze zgłaszanymi potrzebami, uzyskają wsparcie (grupowe i/lub indywidualne) specjalistów, w tym specjalistów ds. marketingu oraz prawników. Spodziewanym efektem tego etapu jest złożenie przez uczestników operacji wniosków w IV naborze działania Współpraca w ramach PROW 2014-2020.
Ostatni etap to merytoryczna ocena operacji. W ramach operacji e-sieciowanie opracowana zostanie analiza skuteczności przeprowadzonej operacji, ze wskazaniem jej mocnych i słabych stron, w celu rozwoju przyjętej w niniejszej operacji strategii i metod pracy brokerów SIR. Analiza zostanie opublikowana na stronach internetowych PODR i SIR.</t>
  </si>
  <si>
    <t>Celem operacji  jest zaprezentowanie innowacyjnych metod produkcji w systemie rolnictwa ekologicznego, w  tym zasady chowu zwierząt w systemie ekologicznym  oraz nawiązanie kontaktów, które umożliwią wymianę wiedzy i doświadczeń w tym zakresie. Bardzo ważnym elementem operacji jest transfer wiedzy, a co za tym idzie inspiracja środowiska  zainteresowanego tematem rolnictwa ekologicznego, jest to niezbędny czynnik mogący przyczynić się do powstania nowych, ciekawych , wspólnych inicjatyw.  Realizacja operacji odbędzie poprzez wybór różnych form realizacji : webinarium (szkolenia on-line),  audycja radiowa, materiał filmowy emitowany w TV, co pozwoli wykorzystać narzędzia cyfrowe, ale również dostępne media, tak aby dotrzeć do jak największej liczy odbiorców (zachowując zasady bezpieczeństwa w dobie COVID). Zostanie również opracowany materiał w postaci broszury, tak aby nowe informacje dotarły do szerszej grupy odbiorców i zainspirowały do włączenia się do współpracy pozostałe osoby, które nie mogły brać udziału w szkoleniu.</t>
  </si>
  <si>
    <t>Przedstawiciele Państwowego Gospodarstwa Wodnego Wody Polskie, administracji publicznej, spółki wodnej, izby rolniczej, lasów państwowych, parków krajobrazowych, instytutów naukowych/ uczelni rolniczych, organizacji pozarządowych, rolnicy, właściciele stawów rybnych,
przedstawiciele podmiotów doradczych, przedsiębiorcy mający oddziaływanie na stan wód na danym terenie, inne podmioty zainteresowane tematem.</t>
  </si>
  <si>
    <t>Plan operacyjny KSOW na lata 2020-2021 (z wyłączeniem działania 8 Plan komunikacyjny) - Śląski ODR - grudzień 2020</t>
  </si>
  <si>
    <t>Celem operacji jest zapoznanie rolników z kanałami dystrybucji artykułów żywnościowych w Niemczech, Włoszech, Austrii i Francji. Pokazanie możliwości zwiększenia dochodu z gospodarstwa poprzez dywersyfikację działalności. Przedmiotem operacji jest przeprowadzenie e-szkolenia dla 25 osób, które przyczyni się do promocji obszarów wiejskich, wymiany kontaktów oraz przekazania wzajemnych doświadczeń na ww. zagadnienia</t>
  </si>
  <si>
    <t xml:space="preserve">Celem operacji jest przeszkolenie  rolników powiatu raciborskiego na temat  strategii ochrony rzepaku ozimego, podatności odmian, zmian klimatycznych i narastania odporności na środki ochrony roślin                                                      Przedmiotem operacji jest zorganizowanie e-szkolenia dla 20 osób,  podczas których nastąpi transfer wiedzy z ww. tematyki operacji (w tym wymiana doświadczeń i nawiązanie współpracy/kontaktów) </t>
  </si>
  <si>
    <t xml:space="preserve">Celem szkolenia jest przygotowanie rolników do zarządzania ryzykiem agrofagów o znaczeniu gospodarczym, a doradców do wdrożenia tematu podczas wizyt w gospodarstwach rolnych. Nie mniejsze znaczenie ma przygotowanie tych samych grup odbiorców do wprowadzenia odpowiednich środków zapobiegawczych. Doskonała znajomość tematu z pewnością wpłynie na czujność rolników, działanie w odpowiednim momencie i ostatecznie na wysokość uzyskiwanych plonów czyli  temat ów ma duże znaczenie gospodarcze. Przedmiotem operacji jest zorganizowanie e-szkolenie dla 15 rolników z powiatu rybnickiego oraz doradców rolniczych na wyżej wymienione zagadnienia. Udział w e-szkolenia pozwoli nawiązać kontakty w danym obszarze tematycznym.
 </t>
  </si>
  <si>
    <t>"Wprowadzanie nowych ras zwierząt hodowlanych do gospodarstw rolnych województwa śląskiego" Wystawa Zwierząt Hodowlanych 2020</t>
  </si>
  <si>
    <t>rolnicy, hodowcy zwierząt gospodarskich, osoby zainteresowane tematem</t>
  </si>
  <si>
    <t xml:space="preserve">Celem operacji jest zaprezentowanie rolnikom województwa śląskiego możliwości produkcyjnych nowych ras zwierząt hodowlanych prezentowanych podczas Wystawy Zwierząt Hodowlanych 2020 oraz ras polecanych przez Instytut Zootechniki. Przedmiotem operacji jest nagranie cyklu audycji radiowych. Operacja przyczyni się do promocji hodowli bydła mięsnego w województwie śląskim, zacieśnienia się współpracy z Instytutem Zootechniki. Operacja przyczyni się do poszerzenia wiedzy na temat wołowiny oraz jej dystrybucji w ramach krótkich łańcuchów dostaw żywności. </t>
  </si>
  <si>
    <t xml:space="preserve">liczba szkoleń/   liczba konkursów;                         liczba uczestników szkoleń/ liczba laureatów konkursu  </t>
  </si>
  <si>
    <t>9/1; 180/3</t>
  </si>
  <si>
    <t xml:space="preserve">liczba konferencji,                      liczba  uczestników konferencji </t>
  </si>
  <si>
    <t>Plan operacyjny KSOW na lata 2020-2021 (z wyłączeniem działania 8 Plan komunikacyjny) - Świętokrzyski ODR - grudzień 2020</t>
  </si>
  <si>
    <t>Celem operacji jest zainicjowanie współpracy oraz stworzenie sieci kontaktów miedzy lokalnym społeczeństwem a instytucjami i urzędami  na terenie powiatu koneckiego, w zakresie gospodarki wodnej na obszarach wiejskich, w tym zapoznanie się z innowacyjnymi rozwiązaniami stosowanymi w racjonalnym gospodarowaniu wodą, ze szczególnym uwzględnieniem rolnictwa. Operacja umożliwi wzajemne poznanie zakresów działania i potrzeb związanych z gospodarowaniem wodą członków LPW, zdiagnozowanie sytuacji w zakresie zarządzania zasobami wodnymi pod kątem potrzeb rolnictwa i mieszkańców obszarów wiejskich powiatu koneckiego (przeanalizowanie problemów oraz potencjalnych innowacyjnych możliwości ich rozwiązania), a także upowszechnianie dobrych praktyk w zakresie gospodarki wodnej i oszczędnego gospodarowania nią w rolnictwie i na obszarach wiejskich.
Przedmiotem operacji jest organizacja i przeprowadzenie 4 spotkań dla 100 przedstawicieli grupy docelowej operacji, których efektem będzie powołanie pilotażowego Lokalnego Partnerstwa ds. Wody, obejmującego swym zasięgiem powiat konecki, w którego skład wejdą przedstawiciele administracji publicznej, rolników, doradztwa rolniczego, nauki oraz opracowanie raportu na temat obecnej sytuacji wodnej w powiecie koneckim.</t>
  </si>
  <si>
    <t>Plan operacyjny KSOW na lata 2020-2021 (z wyłączeniem działania 8 Plan komunikacyjny) - Warmińsko-mazurski ODR - grudzień  2020</t>
  </si>
  <si>
    <t>Plan operacyjny KSOW na lata 2020-2021 (z wyłączeniem działania 8 Plan komunikacyjny) - Wielkopolski ODR - grudzień 2020</t>
  </si>
  <si>
    <t>Plan operacyjny KSOW na lata 2020-2021 (z wyłączeniem działania 8 Plan komunikacyjny) -  Zachodniopomorski ODR  - grudzień 2020</t>
  </si>
  <si>
    <t>Załącznik  nr 2 do uchwały nr 54 Grupy Roboczej do spraw Krajowej Sieci Obszarów Wiejskich z dnia 30 grudnia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</si>
</sst>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zł&quot;_-;\-* #,##0.00\ &quot;zł&quot;_-;_-* &quot;-&quot;??\ &quot;zł&quot;_-;_-@_-"/>
    <numFmt numFmtId="43" formatCode="_-* #,##0.00_-;\-* #,##0.00_-;_-* &quot;-&quot;??_-;_-@_-"/>
    <numFmt numFmtId="164" formatCode="#,##0.00\ &quot;zł&quot;"/>
    <numFmt numFmtId="165" formatCode="[$-415]General"/>
    <numFmt numFmtId="166" formatCode="#,##0.00&quot; zł&quot;"/>
    <numFmt numFmtId="167" formatCode="[$-415]mmm\-yy"/>
    <numFmt numFmtId="168" formatCode="yy\-mm"/>
    <numFmt numFmtId="169" formatCode="&quot;zł&quot;#,##0.00_);[Red]\(&quot;zł&quot;#,##0.00\)"/>
    <numFmt numFmtId="170" formatCode="_-* #,##0.00\ _z_ł_-;\-* #,##0.00\ _z_ł_-;_-* &quot;-&quot;??\ _z_ł_-;_-@_-"/>
    <numFmt numFmtId="171" formatCode="#,##0.00\ _z_ł"/>
    <numFmt numFmtId="172" formatCode="#,##0.000"/>
    <numFmt numFmtId="173" formatCode="[$-415]#,##0.00"/>
    <numFmt numFmtId="174" formatCode="[$-415]0.00"/>
    <numFmt numFmtId="175" formatCode="[$-415]0"/>
    <numFmt numFmtId="176" formatCode="dd\-mmm"/>
  </numFmts>
  <fonts count="69"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color theme="1"/>
      <name val="Calibri"/>
      <family val="2"/>
      <charset val="238"/>
      <scheme val="minor"/>
    </font>
    <font>
      <sz val="12"/>
      <color theme="1"/>
      <name val="Calibri"/>
      <family val="2"/>
      <charset val="238"/>
      <scheme val="minor"/>
    </font>
    <font>
      <sz val="11"/>
      <color rgb="FF000000"/>
      <name val="Calibri"/>
      <family val="2"/>
      <charset val="238"/>
    </font>
    <font>
      <b/>
      <sz val="14"/>
      <name val="Calibri"/>
      <family val="2"/>
      <charset val="238"/>
      <scheme val="minor"/>
    </font>
    <font>
      <sz val="10"/>
      <color theme="1"/>
      <name val="Calibri"/>
      <family val="2"/>
      <charset val="238"/>
      <scheme val="minor"/>
    </font>
    <font>
      <sz val="11"/>
      <color theme="1"/>
      <name val="Calibri"/>
      <family val="2"/>
      <charset val="238"/>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14"/>
      <color theme="1"/>
      <name val="Calibri"/>
      <family val="2"/>
      <charset val="238"/>
      <scheme val="minor"/>
    </font>
    <font>
      <sz val="11"/>
      <color theme="1"/>
      <name val="Arial CE"/>
      <charset val="238"/>
    </font>
    <font>
      <sz val="10"/>
      <color theme="1"/>
      <name val="Arial CE"/>
      <charset val="238"/>
    </font>
    <font>
      <sz val="11"/>
      <name val="Arial CE"/>
      <charset val="238"/>
    </font>
    <font>
      <sz val="10"/>
      <color indexed="8"/>
      <name val="Calibri"/>
      <family val="2"/>
      <charset val="238"/>
    </font>
    <font>
      <sz val="10"/>
      <name val="Calibri"/>
      <family val="2"/>
      <charset val="238"/>
    </font>
    <font>
      <sz val="10"/>
      <name val="Calibri"/>
      <family val="2"/>
      <charset val="238"/>
      <scheme val="minor"/>
    </font>
    <font>
      <b/>
      <sz val="11"/>
      <color rgb="FFFF0000"/>
      <name val="Calibri"/>
      <family val="2"/>
      <charset val="238"/>
      <scheme val="minor"/>
    </font>
    <font>
      <sz val="11"/>
      <color theme="1"/>
      <name val="Calibri"/>
      <family val="2"/>
      <scheme val="minor"/>
    </font>
    <font>
      <b/>
      <sz val="10"/>
      <name val="Calibri"/>
      <family val="2"/>
      <charset val="238"/>
      <scheme val="minor"/>
    </font>
    <font>
      <sz val="11"/>
      <color rgb="FF006100"/>
      <name val="Calibri"/>
      <family val="2"/>
      <charset val="238"/>
      <scheme val="minor"/>
    </font>
    <font>
      <sz val="11"/>
      <name val="Calibri"/>
      <family val="2"/>
      <charset val="238"/>
    </font>
    <font>
      <sz val="11"/>
      <color theme="1"/>
      <name val="Arial"/>
      <family val="2"/>
      <charset val="238"/>
    </font>
    <font>
      <sz val="10"/>
      <color theme="1"/>
      <name val="Times New Roman"/>
      <family val="1"/>
      <charset val="238"/>
    </font>
    <font>
      <b/>
      <sz val="11"/>
      <color rgb="FF000000"/>
      <name val="Calibri"/>
      <family val="2"/>
      <charset val="238"/>
    </font>
    <font>
      <sz val="12"/>
      <name val="Arial CE"/>
      <charset val="238"/>
    </font>
    <font>
      <sz val="12"/>
      <name val="Calibri"/>
      <family val="2"/>
      <charset val="238"/>
      <scheme val="minor"/>
    </font>
    <font>
      <b/>
      <sz val="10"/>
      <color theme="1"/>
      <name val="Calibri"/>
      <family val="2"/>
      <charset val="238"/>
      <scheme val="minor"/>
    </font>
    <font>
      <sz val="11"/>
      <color indexed="8"/>
      <name val="Calibri"/>
      <family val="2"/>
      <charset val="238"/>
      <scheme val="minor"/>
    </font>
    <font>
      <b/>
      <sz val="16"/>
      <color theme="1"/>
      <name val="Calibri"/>
      <family val="2"/>
      <charset val="238"/>
      <scheme val="minor"/>
    </font>
    <font>
      <strike/>
      <sz val="11"/>
      <name val="Calibri"/>
      <family val="2"/>
      <charset val="238"/>
      <scheme val="minor"/>
    </font>
    <font>
      <b/>
      <sz val="14"/>
      <color theme="1"/>
      <name val="Calibri"/>
      <family val="2"/>
      <charset val="238"/>
      <scheme val="minor"/>
    </font>
    <font>
      <sz val="10"/>
      <color rgb="FFFF0000"/>
      <name val="Arial CE"/>
      <charset val="238"/>
    </font>
    <font>
      <sz val="11"/>
      <color theme="1" tint="4.9989318521683403E-2"/>
      <name val="Calibri"/>
      <family val="2"/>
      <scheme val="minor"/>
    </font>
    <font>
      <b/>
      <sz val="11"/>
      <color theme="1" tint="4.9989318521683403E-2"/>
      <name val="Calibri"/>
      <family val="2"/>
      <scheme val="minor"/>
    </font>
    <font>
      <sz val="9"/>
      <color indexed="81"/>
      <name val="Tahoma"/>
      <family val="2"/>
      <charset val="238"/>
    </font>
    <font>
      <b/>
      <sz val="9"/>
      <color indexed="81"/>
      <name val="Tahoma"/>
      <family val="2"/>
      <charset val="238"/>
    </font>
    <font>
      <sz val="9"/>
      <color theme="1"/>
      <name val="Calibri"/>
      <family val="2"/>
      <charset val="238"/>
      <scheme val="minor"/>
    </font>
    <font>
      <b/>
      <sz val="12"/>
      <name val="Calibri"/>
      <family val="2"/>
      <charset val="238"/>
      <scheme val="minor"/>
    </font>
    <font>
      <sz val="12"/>
      <color indexed="8"/>
      <name val="Calibri"/>
      <family val="2"/>
      <charset val="238"/>
      <scheme val="minor"/>
    </font>
    <font>
      <sz val="11"/>
      <color rgb="FF9C6500"/>
      <name val="Calibri"/>
      <family val="2"/>
      <charset val="238"/>
      <scheme val="minor"/>
    </font>
    <font>
      <b/>
      <sz val="16"/>
      <color theme="1"/>
      <name val="Calibri"/>
      <family val="2"/>
      <scheme val="minor"/>
    </font>
    <font>
      <sz val="16"/>
      <color theme="1"/>
      <name val="Calibri"/>
      <family val="2"/>
      <charset val="238"/>
      <scheme val="minor"/>
    </font>
    <font>
      <sz val="12"/>
      <color theme="1"/>
      <name val="Calibri"/>
      <family val="2"/>
      <scheme val="minor"/>
    </font>
    <font>
      <sz val="11"/>
      <name val="Calibri"/>
      <family val="2"/>
      <scheme val="minor"/>
    </font>
    <font>
      <sz val="11"/>
      <color rgb="FFFF0000"/>
      <name val="Calibri"/>
      <family val="2"/>
      <scheme val="minor"/>
    </font>
    <font>
      <b/>
      <sz val="11"/>
      <name val="Calibri"/>
      <family val="2"/>
      <scheme val="minor"/>
    </font>
    <font>
      <sz val="11"/>
      <name val="Calibri"/>
      <family val="2"/>
    </font>
    <font>
      <sz val="11"/>
      <color indexed="8"/>
      <name val="Calibri"/>
      <family val="2"/>
    </font>
    <font>
      <b/>
      <sz val="11"/>
      <color indexed="8"/>
      <name val="Calibri"/>
      <family val="2"/>
      <scheme val="minor"/>
    </font>
    <font>
      <sz val="14"/>
      <color rgb="FFFF0000"/>
      <name val="Calibri"/>
      <family val="2"/>
      <charset val="238"/>
      <scheme val="minor"/>
    </font>
    <font>
      <sz val="11"/>
      <name val="Arial"/>
      <family val="2"/>
      <charset val="238"/>
    </font>
    <font>
      <sz val="11"/>
      <color rgb="FF000000"/>
      <name val="Calibri"/>
      <family val="2"/>
      <charset val="238"/>
      <scheme val="minor"/>
    </font>
    <font>
      <i/>
      <sz val="11"/>
      <name val="Calibri"/>
      <family val="2"/>
      <charset val="238"/>
      <scheme val="minor"/>
    </font>
    <font>
      <sz val="12"/>
      <color indexed="8"/>
      <name val="Calibri"/>
      <family val="2"/>
      <charset val="238"/>
    </font>
    <font>
      <b/>
      <sz val="12"/>
      <color theme="1"/>
      <name val="Calibri"/>
      <family val="2"/>
      <charset val="238"/>
      <scheme val="minor"/>
    </font>
    <font>
      <sz val="14"/>
      <name val="Calibri"/>
      <family val="2"/>
      <charset val="238"/>
      <scheme val="minor"/>
    </font>
    <font>
      <b/>
      <sz val="9"/>
      <color indexed="81"/>
      <name val="Tahoma"/>
      <family val="2"/>
    </font>
    <font>
      <sz val="9"/>
      <color indexed="81"/>
      <name val="Tahoma"/>
      <family val="2"/>
    </font>
    <font>
      <b/>
      <sz val="11"/>
      <name val="Calibri"/>
      <family val="2"/>
      <charset val="238"/>
    </font>
    <font>
      <i/>
      <sz val="11"/>
      <name val="Calibri"/>
      <family val="2"/>
      <charset val="238"/>
    </font>
    <font>
      <sz val="9"/>
      <name val="Calibri"/>
      <family val="2"/>
    </font>
    <font>
      <sz val="10"/>
      <name val="Arial"/>
      <family val="2"/>
      <charset val="238"/>
    </font>
    <font>
      <sz val="12"/>
      <name val="Calibri"/>
      <family val="2"/>
      <scheme val="minor"/>
    </font>
  </fonts>
  <fills count="16">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C7CE"/>
      </patternFill>
    </fill>
    <fill>
      <patternFill patternType="solid">
        <fgColor rgb="FFFFC7CE"/>
        <bgColor rgb="FFFFEB9C"/>
      </patternFill>
    </fill>
    <fill>
      <patternFill patternType="solid">
        <fgColor theme="9" tint="0.59999389629810485"/>
        <bgColor indexed="64"/>
      </patternFill>
    </fill>
    <fill>
      <patternFill patternType="solid">
        <fgColor rgb="FFC6EFCE"/>
      </patternFill>
    </fill>
    <fill>
      <patternFill patternType="solid">
        <fgColor rgb="FF99CC00"/>
        <bgColor rgb="FF92D050"/>
      </patternFill>
    </fill>
    <fill>
      <patternFill patternType="solid">
        <fgColor rgb="FFFFEB9C"/>
      </patternFill>
    </fill>
    <fill>
      <patternFill patternType="solid">
        <fgColor rgb="FF99CC00"/>
        <bgColor indexed="64"/>
      </patternFill>
    </fill>
    <fill>
      <patternFill patternType="solid">
        <fgColor rgb="FF92D050"/>
        <bgColor rgb="FF92D050"/>
      </patternFill>
    </fill>
    <fill>
      <patternFill patternType="solid">
        <fgColor rgb="FF99CC00"/>
        <bgColor rgb="FF99CC00"/>
      </patternFill>
    </fill>
    <fill>
      <patternFill patternType="solid">
        <fgColor rgb="FFFFFF66"/>
        <bgColor indexed="64"/>
      </patternFill>
    </fill>
    <fill>
      <patternFill patternType="solid">
        <fgColor rgb="FFFFFF99"/>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s>
  <cellStyleXfs count="17">
    <xf numFmtId="0" fontId="0" fillId="0" borderId="0"/>
    <xf numFmtId="44" fontId="6" fillId="0" borderId="0" applyFont="0" applyFill="0" applyBorder="0" applyAlignment="0" applyProtection="0"/>
    <xf numFmtId="165" fontId="8" fillId="0" borderId="0" applyBorder="0" applyProtection="0"/>
    <xf numFmtId="0" fontId="6" fillId="0" borderId="0"/>
    <xf numFmtId="0" fontId="13" fillId="6" borderId="0" applyBorder="0" applyProtection="0"/>
    <xf numFmtId="0" fontId="12" fillId="5" borderId="0" applyNumberFormat="0" applyBorder="0" applyAlignment="0" applyProtection="0"/>
    <xf numFmtId="0" fontId="3" fillId="0" borderId="0"/>
    <xf numFmtId="0" fontId="23" fillId="0" borderId="0"/>
    <xf numFmtId="43" fontId="6" fillId="0" borderId="0" applyFont="0" applyFill="0" applyBorder="0" applyAlignment="0" applyProtection="0"/>
    <xf numFmtId="0" fontId="25" fillId="8" borderId="0" applyNumberFormat="0" applyBorder="0" applyAlignment="0" applyProtection="0"/>
    <xf numFmtId="0" fontId="12" fillId="5" borderId="0" applyNumberFormat="0" applyBorder="0" applyAlignment="0" applyProtection="0"/>
    <xf numFmtId="0" fontId="45" fillId="10" borderId="0" applyNumberFormat="0" applyBorder="0" applyAlignment="0" applyProtection="0"/>
    <xf numFmtId="0" fontId="23" fillId="0" borderId="0"/>
    <xf numFmtId="43" fontId="6" fillId="0" borderId="0" applyFont="0" applyFill="0" applyBorder="0" applyAlignment="0" applyProtection="0"/>
    <xf numFmtId="0" fontId="48" fillId="0" borderId="0"/>
    <xf numFmtId="0" fontId="67" fillId="0" borderId="0"/>
    <xf numFmtId="0" fontId="67" fillId="0" borderId="0"/>
  </cellStyleXfs>
  <cellXfs count="905">
    <xf numFmtId="0" fontId="0" fillId="0" borderId="0" xfId="0"/>
    <xf numFmtId="0" fontId="0" fillId="0" borderId="0" xfId="0"/>
    <xf numFmtId="4" fontId="0" fillId="0" borderId="0" xfId="0" applyNumberFormat="1"/>
    <xf numFmtId="0" fontId="3" fillId="0" borderId="0" xfId="0" applyFont="1" applyAlignment="1">
      <alignment horizontal="center" vertical="center"/>
    </xf>
    <xf numFmtId="0" fontId="3" fillId="0" borderId="0" xfId="0" applyFont="1"/>
    <xf numFmtId="1" fontId="2" fillId="2" borderId="2" xfId="0" applyNumberFormat="1" applyFont="1" applyFill="1" applyBorder="1" applyAlignment="1">
      <alignment horizontal="center" vertical="center" wrapText="1"/>
    </xf>
    <xf numFmtId="164" fontId="4" fillId="0" borderId="0" xfId="0" applyNumberFormat="1" applyFont="1" applyFill="1" applyAlignment="1">
      <alignment horizontal="center" vertical="center"/>
    </xf>
    <xf numFmtId="0" fontId="4" fillId="0" borderId="0" xfId="0" applyFont="1" applyFill="1"/>
    <xf numFmtId="0" fontId="4" fillId="0" borderId="0" xfId="0" applyFont="1"/>
    <xf numFmtId="0" fontId="0" fillId="0" borderId="0" xfId="0" applyAlignment="1">
      <alignment horizontal="center"/>
    </xf>
    <xf numFmtId="0" fontId="9" fillId="0" borderId="0" xfId="0" applyFont="1"/>
    <xf numFmtId="49" fontId="0" fillId="0" borderId="2" xfId="0" applyNumberFormat="1" applyBorder="1" applyAlignment="1">
      <alignment horizontal="center" vertical="center" wrapText="1"/>
    </xf>
    <xf numFmtId="0" fontId="4" fillId="3" borderId="2" xfId="0" applyFont="1" applyFill="1" applyBorder="1" applyAlignment="1">
      <alignment horizontal="center" vertical="center" wrapText="1"/>
    </xf>
    <xf numFmtId="164" fontId="4" fillId="0" borderId="0" xfId="0" applyNumberFormat="1" applyFont="1" applyAlignment="1">
      <alignment horizontal="center" vertical="center"/>
    </xf>
    <xf numFmtId="164" fontId="0" fillId="0" borderId="0" xfId="0" applyNumberFormat="1" applyAlignment="1">
      <alignment horizontal="center" vertical="center"/>
    </xf>
    <xf numFmtId="0" fontId="0" fillId="0" borderId="2" xfId="0" applyFill="1" applyBorder="1" applyAlignment="1">
      <alignment horizontal="center" vertical="center"/>
    </xf>
    <xf numFmtId="4" fontId="0" fillId="0" borderId="2" xfId="0" applyNumberFormat="1" applyBorder="1" applyAlignment="1">
      <alignment horizontal="center" vertical="center"/>
    </xf>
    <xf numFmtId="2" fontId="0" fillId="0" borderId="0" xfId="0" applyNumberFormat="1"/>
    <xf numFmtId="2" fontId="0" fillId="7" borderId="2" xfId="0" applyNumberFormat="1" applyFill="1" applyBorder="1" applyAlignment="1">
      <alignment horizontal="center"/>
    </xf>
    <xf numFmtId="0" fontId="0" fillId="7" borderId="2" xfId="0" applyFill="1" applyBorder="1"/>
    <xf numFmtId="4" fontId="0" fillId="0" borderId="2" xfId="0" applyNumberFormat="1" applyBorder="1" applyAlignment="1">
      <alignment horizontal="right" vertical="center"/>
    </xf>
    <xf numFmtId="4" fontId="0" fillId="0" borderId="2" xfId="0" applyNumberFormat="1" applyBorder="1" applyAlignment="1">
      <alignment horizontal="right"/>
    </xf>
    <xf numFmtId="0" fontId="0" fillId="7" borderId="2" xfId="0" applyFill="1" applyBorder="1" applyAlignment="1">
      <alignment wrapText="1"/>
    </xf>
    <xf numFmtId="4" fontId="0" fillId="0" borderId="2" xfId="0" applyNumberFormat="1" applyBorder="1" applyAlignment="1">
      <alignment horizontal="center"/>
    </xf>
    <xf numFmtId="0" fontId="1" fillId="7" borderId="2" xfId="0" applyFont="1" applyFill="1" applyBorder="1"/>
    <xf numFmtId="0" fontId="1" fillId="0" borderId="2" xfId="0" applyFont="1" applyBorder="1" applyAlignment="1">
      <alignment horizontal="center"/>
    </xf>
    <xf numFmtId="4" fontId="1" fillId="0" borderId="2" xfId="0" applyNumberFormat="1" applyFont="1" applyBorder="1" applyAlignment="1">
      <alignment horizontal="right"/>
    </xf>
    <xf numFmtId="0" fontId="15" fillId="0" borderId="0" xfId="0" applyFont="1"/>
    <xf numFmtId="0" fontId="4" fillId="0" borderId="4" xfId="0"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xf numFmtId="0" fontId="4" fillId="3" borderId="2" xfId="0" applyFont="1" applyFill="1" applyBorder="1" applyAlignment="1">
      <alignment horizontal="center" vertical="center"/>
    </xf>
    <xf numFmtId="0" fontId="18" fillId="0" borderId="0" xfId="0" applyFont="1" applyAlignment="1">
      <alignment horizontal="center" vertical="center"/>
    </xf>
    <xf numFmtId="0" fontId="18" fillId="0" borderId="0" xfId="0" applyFont="1"/>
    <xf numFmtId="4" fontId="4" fillId="0" borderId="2" xfId="0" applyNumberFormat="1" applyFont="1" applyFill="1" applyBorder="1" applyAlignment="1">
      <alignment horizontal="right" vertical="center"/>
    </xf>
    <xf numFmtId="0" fontId="0" fillId="0" borderId="0" xfId="0" applyAlignment="1">
      <alignment vertical="center"/>
    </xf>
    <xf numFmtId="164" fontId="14" fillId="0" borderId="0" xfId="0" applyNumberFormat="1" applyFont="1" applyAlignment="1">
      <alignment horizontal="center" vertical="center"/>
    </xf>
    <xf numFmtId="0" fontId="14" fillId="0" borderId="0" xfId="0" applyFont="1"/>
    <xf numFmtId="1" fontId="19" fillId="2" borderId="2" xfId="0" applyNumberFormat="1" applyFont="1" applyFill="1" applyBorder="1" applyAlignment="1">
      <alignment horizontal="center" vertical="center" wrapText="1"/>
    </xf>
    <xf numFmtId="0" fontId="10" fillId="0" borderId="0" xfId="0" applyFont="1"/>
    <xf numFmtId="0" fontId="7" fillId="0" borderId="0" xfId="0" applyFont="1"/>
    <xf numFmtId="4" fontId="7" fillId="0" borderId="0" xfId="0" applyNumberFormat="1" applyFont="1"/>
    <xf numFmtId="0" fontId="0" fillId="4" borderId="10" xfId="0" applyFill="1" applyBorder="1" applyAlignment="1">
      <alignment horizontal="center"/>
    </xf>
    <xf numFmtId="0" fontId="7" fillId="0" borderId="0" xfId="0" applyFont="1" applyFill="1"/>
    <xf numFmtId="3" fontId="4" fillId="0" borderId="4" xfId="0" applyNumberFormat="1" applyFont="1" applyBorder="1" applyAlignment="1">
      <alignment horizontal="center" vertical="center"/>
    </xf>
    <xf numFmtId="0" fontId="0" fillId="0" borderId="0" xfId="0" applyFill="1" applyBorder="1" applyAlignment="1">
      <alignment horizontal="center"/>
    </xf>
    <xf numFmtId="0" fontId="0" fillId="0" borderId="0" xfId="0" applyFill="1" applyBorder="1" applyAlignment="1"/>
    <xf numFmtId="0" fontId="0" fillId="7" borderId="2" xfId="0" applyFill="1" applyBorder="1" applyAlignment="1">
      <alignment horizontal="center"/>
    </xf>
    <xf numFmtId="17" fontId="21" fillId="0" borderId="2" xfId="0" applyNumberFormat="1"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0" fontId="0" fillId="0" borderId="0" xfId="0" applyFont="1"/>
    <xf numFmtId="0" fontId="0" fillId="0" borderId="0" xfId="0" applyFill="1"/>
    <xf numFmtId="0" fontId="0" fillId="4" borderId="1" xfId="0" applyFill="1" applyBorder="1" applyAlignment="1">
      <alignment horizontal="center"/>
    </xf>
    <xf numFmtId="0" fontId="0" fillId="4" borderId="2" xfId="0" applyFill="1" applyBorder="1" applyAlignment="1">
      <alignment horizontal="center"/>
    </xf>
    <xf numFmtId="0" fontId="0" fillId="0" borderId="2" xfId="0" applyBorder="1" applyAlignment="1">
      <alignment horizontal="center" vertical="center"/>
    </xf>
    <xf numFmtId="0" fontId="4" fillId="3"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1" fillId="0" borderId="0" xfId="0" applyFont="1"/>
    <xf numFmtId="0" fontId="4" fillId="0" borderId="2" xfId="0"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20" fillId="2" borderId="5" xfId="0" applyFont="1" applyFill="1" applyBorder="1" applyAlignment="1">
      <alignment horizontal="center" vertical="center"/>
    </xf>
    <xf numFmtId="0" fontId="19" fillId="2" borderId="2" xfId="0" applyFont="1" applyFill="1" applyBorder="1" applyAlignment="1">
      <alignment horizontal="center" vertical="center"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17" fontId="0" fillId="0" borderId="2" xfId="0" applyNumberFormat="1" applyBorder="1" applyAlignment="1">
      <alignment horizontal="center" vertical="center" wrapText="1"/>
    </xf>
    <xf numFmtId="0" fontId="0" fillId="0" borderId="2" xfId="0" applyBorder="1" applyAlignment="1">
      <alignment horizontal="center"/>
    </xf>
    <xf numFmtId="49" fontId="4" fillId="0" borderId="2" xfId="0" applyNumberFormat="1" applyFont="1" applyBorder="1" applyAlignment="1">
      <alignment horizontal="center" vertical="center" wrapText="1"/>
    </xf>
    <xf numFmtId="0" fontId="0" fillId="0" borderId="0" xfId="0"/>
    <xf numFmtId="0" fontId="0" fillId="0" borderId="2" xfId="0" applyFill="1" applyBorder="1" applyAlignment="1">
      <alignment horizontal="center"/>
    </xf>
    <xf numFmtId="4" fontId="0" fillId="0" borderId="2" xfId="0" applyNumberFormat="1" applyFill="1" applyBorder="1" applyAlignment="1">
      <alignment horizontal="right"/>
    </xf>
    <xf numFmtId="3" fontId="4" fillId="0" borderId="4" xfId="0" applyNumberFormat="1" applyFont="1" applyFill="1" applyBorder="1" applyAlignment="1">
      <alignment horizontal="center" vertical="center"/>
    </xf>
    <xf numFmtId="3" fontId="0" fillId="0" borderId="2" xfId="0" applyNumberFormat="1" applyFill="1" applyBorder="1" applyAlignment="1">
      <alignment horizontal="center"/>
    </xf>
    <xf numFmtId="4" fontId="0" fillId="0" borderId="2" xfId="0" applyNumberFormat="1" applyFill="1" applyBorder="1" applyAlignment="1">
      <alignment horizontal="right"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0" fillId="4" borderId="2" xfId="0" applyFill="1" applyBorder="1" applyAlignment="1">
      <alignment horizontal="center"/>
    </xf>
    <xf numFmtId="0" fontId="1" fillId="0" borderId="0" xfId="0" applyFont="1"/>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4" fillId="0" borderId="2" xfId="0" applyNumberFormat="1" applyFont="1" applyBorder="1" applyAlignment="1">
      <alignment horizontal="center" vertical="center"/>
    </xf>
    <xf numFmtId="4" fontId="0" fillId="0" borderId="2" xfId="0" applyNumberFormat="1" applyFont="1" applyBorder="1" applyAlignment="1">
      <alignment horizontal="center" vertical="center"/>
    </xf>
    <xf numFmtId="164" fontId="0" fillId="0" borderId="0" xfId="0" applyNumberFormat="1" applyFont="1" applyAlignment="1">
      <alignment horizontal="center" vertical="center"/>
    </xf>
    <xf numFmtId="0" fontId="4" fillId="0" borderId="2" xfId="0" applyFont="1" applyFill="1" applyBorder="1" applyAlignment="1">
      <alignment horizontal="left" vertical="center"/>
    </xf>
    <xf numFmtId="0" fontId="1" fillId="0" borderId="0" xfId="0" applyFont="1" applyBorder="1" applyAlignment="1"/>
    <xf numFmtId="1" fontId="21" fillId="0" borderId="2" xfId="0" applyNumberFormat="1" applyFont="1" applyFill="1" applyBorder="1" applyAlignment="1">
      <alignment horizontal="center" vertical="center" wrapText="1"/>
    </xf>
    <xf numFmtId="0" fontId="0" fillId="0" borderId="0" xfId="0" applyFill="1" applyBorder="1" applyAlignment="1">
      <alignment horizontal="left" wrapText="1"/>
    </xf>
    <xf numFmtId="0" fontId="0" fillId="0" borderId="0" xfId="0" applyFill="1" applyBorder="1" applyAlignment="1">
      <alignment horizontal="left"/>
    </xf>
    <xf numFmtId="0" fontId="4" fillId="0" borderId="2" xfId="0" applyFont="1" applyBorder="1" applyAlignment="1">
      <alignment horizontal="left" vertical="center" wrapText="1"/>
    </xf>
    <xf numFmtId="0" fontId="0" fillId="0" borderId="0" xfId="0" applyAlignment="1">
      <alignment horizontal="center" vertical="center"/>
    </xf>
    <xf numFmtId="0" fontId="0" fillId="9" borderId="5" xfId="0" applyFill="1" applyBorder="1" applyAlignment="1">
      <alignment horizontal="center" vertical="center" wrapText="1"/>
    </xf>
    <xf numFmtId="0" fontId="0" fillId="9" borderId="2" xfId="0" applyFill="1" applyBorder="1" applyAlignment="1">
      <alignment horizontal="center" vertical="center" wrapText="1"/>
    </xf>
    <xf numFmtId="1" fontId="0" fillId="9" borderId="2" xfId="0" applyNumberFormat="1" applyFill="1" applyBorder="1" applyAlignment="1">
      <alignment horizontal="center" vertical="center" wrapText="1"/>
    </xf>
    <xf numFmtId="0" fontId="0" fillId="9" borderId="5" xfId="0" applyFill="1" applyBorder="1" applyAlignment="1">
      <alignment horizontal="center" vertical="center"/>
    </xf>
    <xf numFmtId="4" fontId="0" fillId="9" borderId="2" xfId="0" applyNumberFormat="1" applyFill="1" applyBorder="1" applyAlignment="1">
      <alignment horizontal="center" vertical="center" wrapText="1"/>
    </xf>
    <xf numFmtId="166" fontId="0" fillId="0" borderId="0" xfId="0" applyNumberFormat="1" applyAlignment="1">
      <alignment horizontal="center" vertical="center"/>
    </xf>
    <xf numFmtId="167" fontId="4" fillId="0" borderId="2" xfId="0" applyNumberFormat="1" applyFont="1" applyFill="1" applyBorder="1" applyAlignment="1">
      <alignment horizontal="center" vertical="center" wrapText="1"/>
    </xf>
    <xf numFmtId="168" fontId="4" fillId="0" borderId="2" xfId="0" applyNumberFormat="1" applyFont="1" applyFill="1" applyBorder="1" applyAlignment="1">
      <alignment horizontal="center" vertical="center" wrapText="1"/>
    </xf>
    <xf numFmtId="0" fontId="28" fillId="0" borderId="0" xfId="0" applyFont="1" applyBorder="1" applyAlignment="1">
      <alignment horizontal="left" vertical="top" wrapText="1"/>
    </xf>
    <xf numFmtId="0" fontId="28" fillId="0" borderId="12" xfId="0" applyFont="1" applyBorder="1" applyAlignment="1">
      <alignment horizontal="left" vertical="top" wrapText="1"/>
    </xf>
    <xf numFmtId="0" fontId="0" fillId="0" borderId="0" xfId="0" applyBorder="1"/>
    <xf numFmtId="0" fontId="29" fillId="0" borderId="0" xfId="0" applyFont="1"/>
    <xf numFmtId="0" fontId="4" fillId="0" borderId="4" xfId="0" applyFont="1" applyFill="1" applyBorder="1" applyAlignment="1">
      <alignment horizontal="left" vertical="center" wrapText="1"/>
    </xf>
    <xf numFmtId="0" fontId="0" fillId="0" borderId="0" xfId="0" applyAlignment="1">
      <alignment wrapText="1"/>
    </xf>
    <xf numFmtId="0" fontId="1" fillId="0" borderId="0" xfId="0" applyFont="1" applyAlignment="1">
      <alignment vertical="top"/>
    </xf>
    <xf numFmtId="0" fontId="15" fillId="0" borderId="0" xfId="0" applyFont="1" applyAlignment="1">
      <alignment vertical="top" wrapText="1"/>
    </xf>
    <xf numFmtId="0" fontId="0" fillId="4" borderId="1" xfId="0" applyFont="1" applyFill="1" applyBorder="1" applyAlignment="1">
      <alignment horizontal="center"/>
    </xf>
    <xf numFmtId="0" fontId="0" fillId="4" borderId="2" xfId="0" applyFill="1" applyBorder="1"/>
    <xf numFmtId="0" fontId="30" fillId="0" borderId="0" xfId="0" applyFont="1" applyFill="1" applyAlignment="1">
      <alignment horizontal="center" vertical="center"/>
    </xf>
    <xf numFmtId="0" fontId="30" fillId="0" borderId="0" xfId="0" applyFont="1"/>
    <xf numFmtId="164" fontId="31" fillId="0" borderId="0" xfId="0" applyNumberFormat="1" applyFont="1" applyFill="1" applyAlignment="1">
      <alignment horizontal="center" vertical="center"/>
    </xf>
    <xf numFmtId="0" fontId="31" fillId="0" borderId="0" xfId="0" applyFont="1"/>
    <xf numFmtId="0" fontId="0" fillId="0" borderId="0" xfId="0" applyAlignment="1">
      <alignment horizontal="left"/>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0" fontId="2" fillId="4" borderId="5" xfId="0" applyFont="1" applyFill="1" applyBorder="1" applyAlignment="1">
      <alignment horizontal="center" vertical="center"/>
    </xf>
    <xf numFmtId="4" fontId="2" fillId="4" borderId="2"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4" fontId="4" fillId="0" borderId="0" xfId="0" applyNumberFormat="1" applyFont="1" applyAlignment="1">
      <alignment horizontal="center" vertical="center"/>
    </xf>
    <xf numFmtId="0" fontId="33" fillId="2" borderId="1" xfId="0" applyFont="1" applyFill="1" applyBorder="1" applyAlignment="1">
      <alignment horizontal="center" vertical="center" wrapText="1"/>
    </xf>
    <xf numFmtId="0" fontId="33" fillId="2" borderId="1" xfId="0" applyFont="1" applyFill="1" applyBorder="1" applyAlignment="1">
      <alignment vertical="center" wrapText="1"/>
    </xf>
    <xf numFmtId="0" fontId="33" fillId="2" borderId="5" xfId="0" applyFont="1" applyFill="1" applyBorder="1" applyAlignment="1">
      <alignment horizontal="center" vertical="center" wrapText="1"/>
    </xf>
    <xf numFmtId="0" fontId="33" fillId="2" borderId="2" xfId="0" applyFont="1" applyFill="1" applyBorder="1" applyAlignment="1">
      <alignment horizontal="center" vertical="center" wrapText="1"/>
    </xf>
    <xf numFmtId="1" fontId="33" fillId="2" borderId="2" xfId="0" applyNumberFormat="1" applyFont="1" applyFill="1" applyBorder="1" applyAlignment="1">
      <alignment horizontal="center" vertical="center" wrapText="1"/>
    </xf>
    <xf numFmtId="0" fontId="33" fillId="2" borderId="5" xfId="0" applyFont="1" applyFill="1" applyBorder="1" applyAlignment="1">
      <alignment vertical="center" wrapText="1"/>
    </xf>
    <xf numFmtId="0" fontId="33" fillId="2" borderId="5" xfId="0" applyFont="1" applyFill="1" applyBorder="1" applyAlignment="1">
      <alignment horizontal="center" vertical="center"/>
    </xf>
    <xf numFmtId="4" fontId="33" fillId="2" borderId="2" xfId="0" applyNumberFormat="1" applyFont="1" applyFill="1" applyBorder="1" applyAlignment="1">
      <alignment horizontal="center" vertical="center" wrapText="1"/>
    </xf>
    <xf numFmtId="3" fontId="0" fillId="0" borderId="0" xfId="0" applyNumberFormat="1" applyFill="1"/>
    <xf numFmtId="0" fontId="34" fillId="0" borderId="0" xfId="0" applyFont="1"/>
    <xf numFmtId="3" fontId="0" fillId="0" borderId="0" xfId="0" applyNumberFormat="1"/>
    <xf numFmtId="1" fontId="4" fillId="0" borderId="2" xfId="0" applyNumberFormat="1" applyFont="1" applyFill="1" applyBorder="1" applyAlignment="1">
      <alignment horizontal="center" vertical="center" wrapText="1"/>
    </xf>
    <xf numFmtId="17" fontId="4" fillId="0" borderId="2" xfId="0" quotePrefix="1" applyNumberFormat="1" applyFont="1" applyFill="1" applyBorder="1" applyAlignment="1">
      <alignment horizontal="center" vertical="center" wrapText="1"/>
    </xf>
    <xf numFmtId="0" fontId="14" fillId="3" borderId="0" xfId="0" applyFont="1" applyFill="1"/>
    <xf numFmtId="0" fontId="14" fillId="0" borderId="0" xfId="0" applyFont="1" applyBorder="1"/>
    <xf numFmtId="0" fontId="14" fillId="0" borderId="0" xfId="0" applyFont="1" applyBorder="1" applyAlignment="1">
      <alignment horizontal="center" vertical="center" wrapText="1"/>
    </xf>
    <xf numFmtId="0" fontId="22" fillId="0" borderId="0" xfId="0" applyFont="1" applyBorder="1" applyAlignment="1">
      <alignment horizontal="center" vertical="center" wrapText="1"/>
    </xf>
    <xf numFmtId="43" fontId="4" fillId="0" borderId="2" xfId="8" applyFont="1" applyFill="1" applyBorder="1" applyAlignment="1">
      <alignment horizontal="center" vertical="center" wrapText="1"/>
    </xf>
    <xf numFmtId="0" fontId="22" fillId="0" borderId="0" xfId="0" applyFont="1" applyAlignment="1">
      <alignment horizontal="center" vertical="center" wrapText="1"/>
    </xf>
    <xf numFmtId="0" fontId="36" fillId="0" borderId="0" xfId="0" applyFont="1"/>
    <xf numFmtId="49" fontId="0" fillId="0" borderId="0" xfId="8" applyNumberFormat="1" applyFont="1" applyFill="1" applyBorder="1" applyAlignment="1">
      <alignment horizontal="right"/>
    </xf>
    <xf numFmtId="49" fontId="0" fillId="0" borderId="0" xfId="0" applyNumberFormat="1" applyAlignment="1">
      <alignment horizontal="right"/>
    </xf>
    <xf numFmtId="0" fontId="37" fillId="0" borderId="0" xfId="0" applyFont="1"/>
    <xf numFmtId="0" fontId="38" fillId="0" borderId="0" xfId="0" applyFont="1" applyBorder="1" applyAlignment="1">
      <alignment horizontal="center" vertical="center" wrapText="1"/>
    </xf>
    <xf numFmtId="0" fontId="39" fillId="0" borderId="0" xfId="0" applyFont="1" applyAlignment="1">
      <alignment horizontal="center" vertical="center" wrapText="1"/>
    </xf>
    <xf numFmtId="16" fontId="4" fillId="0" borderId="2" xfId="0" applyNumberFormat="1" applyFont="1" applyFill="1" applyBorder="1" applyAlignment="1">
      <alignment horizontal="center" vertical="center" wrapText="1"/>
    </xf>
    <xf numFmtId="4" fontId="35" fillId="0" borderId="2" xfId="0" applyNumberFormat="1" applyFont="1" applyFill="1" applyBorder="1" applyAlignment="1">
      <alignment horizontal="center" vertical="center" wrapText="1"/>
    </xf>
    <xf numFmtId="170" fontId="0" fillId="0" borderId="2" xfId="0" applyNumberFormat="1" applyBorder="1"/>
    <xf numFmtId="170" fontId="0" fillId="0" borderId="0" xfId="0" applyNumberFormat="1"/>
    <xf numFmtId="0" fontId="0" fillId="4" borderId="2" xfId="0" applyFill="1" applyBorder="1" applyAlignment="1">
      <alignment horizont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1" fillId="0" borderId="0" xfId="0" applyFont="1"/>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horizontal="center" vertical="center" wrapText="1"/>
    </xf>
    <xf numFmtId="4" fontId="0" fillId="0" borderId="2" xfId="0" applyNumberFormat="1" applyBorder="1" applyAlignment="1">
      <alignment horizontal="center" vertical="center" wrapText="1"/>
    </xf>
    <xf numFmtId="4" fontId="4" fillId="0" borderId="2" xfId="0" applyNumberFormat="1" applyFont="1" applyFill="1" applyBorder="1" applyAlignment="1">
      <alignment horizontal="center" vertical="center"/>
    </xf>
    <xf numFmtId="0" fontId="0" fillId="4" borderId="1" xfId="0" applyFill="1" applyBorder="1" applyAlignment="1">
      <alignment horizontal="center"/>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4" fontId="4" fillId="0" borderId="2" xfId="0" applyNumberFormat="1" applyFont="1" applyBorder="1" applyAlignment="1">
      <alignment horizontal="center" vertical="center" wrapText="1"/>
    </xf>
    <xf numFmtId="49" fontId="4" fillId="0" borderId="2"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4" borderId="2" xfId="0" applyFill="1" applyBorder="1" applyAlignment="1">
      <alignment horizontal="center"/>
    </xf>
    <xf numFmtId="0" fontId="1" fillId="0" borderId="0" xfId="0" applyFont="1"/>
    <xf numFmtId="0" fontId="4" fillId="0" borderId="2"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0" fillId="4" borderId="3" xfId="0" applyFill="1" applyBorder="1" applyAlignment="1">
      <alignment horizontal="center"/>
    </xf>
    <xf numFmtId="4" fontId="4" fillId="0" borderId="2" xfId="0" applyNumberFormat="1" applyFont="1" applyFill="1" applyBorder="1" applyAlignment="1">
      <alignment horizontal="center" vertical="center"/>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4" fillId="0" borderId="2" xfId="0" applyFont="1" applyFill="1" applyBorder="1" applyAlignment="1">
      <alignment horizontal="center"/>
    </xf>
    <xf numFmtId="0" fontId="33" fillId="2" borderId="5" xfId="0" applyFont="1" applyFill="1" applyBorder="1" applyAlignment="1">
      <alignment horizontal="center" vertical="center"/>
    </xf>
    <xf numFmtId="0" fontId="33" fillId="2" borderId="5" xfId="0" applyFont="1" applyFill="1" applyBorder="1" applyAlignment="1">
      <alignment horizontal="center" vertical="center" wrapText="1"/>
    </xf>
    <xf numFmtId="0" fontId="0" fillId="3" borderId="2" xfId="0" applyFill="1" applyBorder="1" applyAlignment="1">
      <alignment horizontal="center" vertical="center"/>
    </xf>
    <xf numFmtId="2" fontId="0" fillId="0" borderId="2" xfId="0" applyNumberFormat="1" applyBorder="1" applyAlignment="1">
      <alignment horizontal="center" vertical="center"/>
    </xf>
    <xf numFmtId="164" fontId="42" fillId="0" borderId="0" xfId="0" applyNumberFormat="1" applyFont="1" applyAlignment="1">
      <alignment horizontal="center" vertical="center"/>
    </xf>
    <xf numFmtId="3" fontId="0" fillId="0" borderId="2" xfId="0" applyNumberFormat="1" applyBorder="1" applyAlignment="1">
      <alignment horizontal="center" vertical="center"/>
    </xf>
    <xf numFmtId="0" fontId="36" fillId="0" borderId="0" xfId="0" applyFont="1" applyAlignment="1">
      <alignment vertical="top"/>
    </xf>
    <xf numFmtId="0" fontId="0" fillId="0" borderId="2" xfId="0" applyBorder="1" applyAlignment="1">
      <alignment horizontal="left" vertical="center" wrapText="1"/>
    </xf>
    <xf numFmtId="2" fontId="4"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49" fontId="0" fillId="0" borderId="2" xfId="0" applyNumberFormat="1" applyFill="1" applyBorder="1" applyAlignment="1">
      <alignment horizontal="center" vertical="center" wrapText="1"/>
    </xf>
    <xf numFmtId="17" fontId="0" fillId="0" borderId="2" xfId="0" applyNumberFormat="1" applyFill="1" applyBorder="1" applyAlignment="1">
      <alignment horizontal="center" vertical="center" wrapText="1"/>
    </xf>
    <xf numFmtId="4" fontId="0" fillId="0" borderId="2" xfId="0" applyNumberFormat="1" applyFill="1" applyBorder="1" applyAlignment="1">
      <alignment horizontal="center" vertical="center"/>
    </xf>
    <xf numFmtId="4" fontId="0" fillId="0" borderId="2" xfId="0" applyNumberFormat="1" applyFill="1" applyBorder="1" applyAlignment="1">
      <alignment horizontal="center" vertical="center" wrapText="1"/>
    </xf>
    <xf numFmtId="2" fontId="0" fillId="0" borderId="2" xfId="0" applyNumberForma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center" vertical="center"/>
    </xf>
    <xf numFmtId="4" fontId="7" fillId="0" borderId="0" xfId="0" applyNumberFormat="1" applyFont="1" applyAlignment="1">
      <alignment vertical="center"/>
    </xf>
    <xf numFmtId="4" fontId="7" fillId="0" borderId="0" xfId="0" applyNumberFormat="1" applyFont="1" applyAlignment="1">
      <alignment horizontal="center" vertical="center"/>
    </xf>
    <xf numFmtId="0" fontId="43" fillId="0" borderId="0" xfId="0" applyFont="1" applyAlignment="1">
      <alignment vertical="center"/>
    </xf>
    <xf numFmtId="4" fontId="31" fillId="0" borderId="0" xfId="0" applyNumberFormat="1" applyFont="1" applyAlignment="1">
      <alignment vertical="center"/>
    </xf>
    <xf numFmtId="4" fontId="31" fillId="0" borderId="0" xfId="0" applyNumberFormat="1" applyFont="1" applyAlignment="1">
      <alignment horizontal="center" vertical="center"/>
    </xf>
    <xf numFmtId="0" fontId="44" fillId="2" borderId="2" xfId="0" applyFont="1" applyFill="1" applyBorder="1" applyAlignment="1">
      <alignment horizontal="center" vertical="center" wrapText="1"/>
    </xf>
    <xf numFmtId="0" fontId="31" fillId="2" borderId="2" xfId="0" applyFont="1" applyFill="1" applyBorder="1" applyAlignment="1">
      <alignment horizontal="center" vertical="center" wrapText="1"/>
    </xf>
    <xf numFmtId="1" fontId="44" fillId="2" borderId="2" xfId="0" applyNumberFormat="1" applyFont="1" applyFill="1" applyBorder="1" applyAlignment="1">
      <alignment horizontal="center" vertical="center" wrapText="1"/>
    </xf>
    <xf numFmtId="0" fontId="44" fillId="2" borderId="2" xfId="0" applyFont="1" applyFill="1" applyBorder="1" applyAlignment="1">
      <alignment horizontal="center" vertical="center"/>
    </xf>
    <xf numFmtId="4" fontId="44" fillId="2" borderId="2" xfId="0" applyNumberFormat="1"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2" xfId="0" quotePrefix="1" applyFont="1" applyFill="1" applyBorder="1" applyAlignment="1">
      <alignment horizontal="center" vertical="center"/>
    </xf>
    <xf numFmtId="17" fontId="31" fillId="0" borderId="2" xfId="0" applyNumberFormat="1" applyFont="1" applyFill="1" applyBorder="1" applyAlignment="1">
      <alignment horizontal="center" vertical="center" wrapText="1"/>
    </xf>
    <xf numFmtId="4" fontId="31" fillId="0" borderId="2" xfId="0" quotePrefix="1" applyNumberFormat="1" applyFont="1" applyFill="1" applyBorder="1" applyAlignment="1">
      <alignment horizontal="center" vertical="center"/>
    </xf>
    <xf numFmtId="4" fontId="31" fillId="0" borderId="2" xfId="0" applyNumberFormat="1" applyFont="1" applyFill="1" applyBorder="1" applyAlignment="1">
      <alignment horizontal="center" vertical="center" wrapText="1"/>
    </xf>
    <xf numFmtId="0" fontId="7" fillId="0" borderId="0" xfId="0" applyFont="1" applyFill="1" applyAlignment="1">
      <alignment vertical="center"/>
    </xf>
    <xf numFmtId="4" fontId="7" fillId="0" borderId="0" xfId="0" applyNumberFormat="1" applyFont="1" applyFill="1" applyAlignment="1">
      <alignment vertical="center"/>
    </xf>
    <xf numFmtId="0" fontId="31" fillId="0" borderId="2" xfId="6" applyFont="1" applyFill="1" applyBorder="1" applyAlignment="1">
      <alignment horizontal="center" vertical="center" wrapText="1"/>
    </xf>
    <xf numFmtId="0" fontId="31" fillId="0" borderId="2" xfId="6" applyFont="1" applyFill="1" applyBorder="1" applyAlignment="1">
      <alignment vertical="center" wrapText="1"/>
    </xf>
    <xf numFmtId="4" fontId="31" fillId="0" borderId="2" xfId="0" applyNumberFormat="1" applyFont="1" applyFill="1" applyBorder="1" applyAlignment="1">
      <alignment horizontal="center" vertical="center"/>
    </xf>
    <xf numFmtId="0" fontId="31" fillId="0" borderId="2" xfId="6" applyFont="1" applyFill="1" applyBorder="1" applyAlignment="1">
      <alignment horizontal="center" vertical="center"/>
    </xf>
    <xf numFmtId="4" fontId="31" fillId="0" borderId="2" xfId="6" applyNumberFormat="1" applyFont="1" applyFill="1" applyBorder="1" applyAlignment="1">
      <alignment horizontal="center" vertical="center" wrapText="1"/>
    </xf>
    <xf numFmtId="0" fontId="31" fillId="0" borderId="0" xfId="0" applyFont="1" applyFill="1" applyAlignment="1">
      <alignment vertical="center"/>
    </xf>
    <xf numFmtId="4" fontId="31" fillId="0" borderId="2" xfId="6" applyNumberFormat="1" applyFont="1" applyFill="1" applyBorder="1" applyAlignment="1">
      <alignment vertical="center" wrapText="1"/>
    </xf>
    <xf numFmtId="0" fontId="31" fillId="0" borderId="0" xfId="0" applyFont="1" applyAlignment="1">
      <alignment vertical="center" wrapText="1"/>
    </xf>
    <xf numFmtId="49" fontId="31" fillId="0" borderId="2" xfId="0" applyNumberFormat="1" applyFont="1" applyFill="1" applyBorder="1" applyAlignment="1">
      <alignment horizontal="center" vertical="center" wrapText="1"/>
    </xf>
    <xf numFmtId="0" fontId="31" fillId="0" borderId="2" xfId="6" quotePrefix="1" applyFont="1" applyFill="1" applyBorder="1" applyAlignment="1">
      <alignment horizontal="center" vertical="center" wrapText="1"/>
    </xf>
    <xf numFmtId="0" fontId="7" fillId="3" borderId="0" xfId="0" applyFont="1" applyFill="1" applyAlignment="1">
      <alignment vertical="center"/>
    </xf>
    <xf numFmtId="0" fontId="31" fillId="0" borderId="5" xfId="6" applyFont="1" applyFill="1" applyBorder="1" applyAlignment="1">
      <alignment horizontal="center" vertical="center" wrapText="1"/>
    </xf>
    <xf numFmtId="0" fontId="31" fillId="0" borderId="5" xfId="6" applyFont="1" applyFill="1" applyBorder="1" applyAlignment="1">
      <alignment horizontal="left" vertical="center" wrapText="1"/>
    </xf>
    <xf numFmtId="0" fontId="31" fillId="0" borderId="5" xfId="6" applyFont="1" applyFill="1" applyBorder="1" applyAlignment="1">
      <alignment vertical="center" wrapText="1"/>
    </xf>
    <xf numFmtId="0" fontId="31" fillId="0" borderId="5" xfId="6" quotePrefix="1" applyFont="1" applyFill="1" applyBorder="1" applyAlignment="1">
      <alignment horizontal="center" vertical="center" wrapText="1"/>
    </xf>
    <xf numFmtId="4" fontId="31" fillId="0" borderId="5" xfId="6" applyNumberFormat="1" applyFont="1" applyFill="1" applyBorder="1" applyAlignment="1">
      <alignment vertical="center" wrapText="1"/>
    </xf>
    <xf numFmtId="4" fontId="31" fillId="0" borderId="5" xfId="6" applyNumberFormat="1" applyFont="1" applyFill="1" applyBorder="1" applyAlignment="1">
      <alignment horizontal="right" vertical="center" wrapText="1"/>
    </xf>
    <xf numFmtId="16" fontId="31" fillId="0" borderId="2" xfId="6" quotePrefix="1" applyNumberFormat="1" applyFont="1" applyFill="1" applyBorder="1" applyAlignment="1">
      <alignment horizontal="center" vertical="center" wrapText="1"/>
    </xf>
    <xf numFmtId="4" fontId="31" fillId="0" borderId="2" xfId="0" applyNumberFormat="1" applyFont="1" applyFill="1" applyBorder="1" applyAlignment="1">
      <alignment horizontal="right" vertical="center"/>
    </xf>
    <xf numFmtId="0" fontId="31" fillId="0" borderId="2" xfId="0" applyFont="1" applyFill="1" applyBorder="1" applyAlignment="1">
      <alignment vertical="center" wrapText="1"/>
    </xf>
    <xf numFmtId="4" fontId="31" fillId="0" borderId="2" xfId="0" applyNumberFormat="1" applyFont="1" applyFill="1" applyBorder="1" applyAlignment="1">
      <alignment vertical="center"/>
    </xf>
    <xf numFmtId="4" fontId="31" fillId="0" borderId="2" xfId="0" applyNumberFormat="1" applyFont="1" applyFill="1" applyBorder="1" applyAlignment="1">
      <alignment horizontal="right" vertical="center" wrapText="1"/>
    </xf>
    <xf numFmtId="0" fontId="31" fillId="0" borderId="2" xfId="0" applyFont="1" applyFill="1" applyBorder="1" applyAlignment="1">
      <alignment horizontal="left" vertical="top" wrapText="1"/>
    </xf>
    <xf numFmtId="170" fontId="7" fillId="0" borderId="0" xfId="0" applyNumberFormat="1" applyFont="1" applyAlignment="1">
      <alignment vertical="center"/>
    </xf>
    <xf numFmtId="0" fontId="46" fillId="0" borderId="0" xfId="0" applyFont="1"/>
    <xf numFmtId="4" fontId="0" fillId="0" borderId="0" xfId="0" applyNumberFormat="1" applyFont="1"/>
    <xf numFmtId="0" fontId="47" fillId="0" borderId="0" xfId="0" applyFont="1"/>
    <xf numFmtId="0" fontId="0" fillId="0" borderId="2" xfId="0" applyNumberFormat="1" applyFont="1" applyBorder="1" applyAlignment="1">
      <alignment horizontal="center" vertical="center"/>
    </xf>
    <xf numFmtId="4" fontId="0" fillId="4" borderId="2" xfId="0" applyNumberFormat="1" applyFont="1" applyFill="1" applyBorder="1" applyAlignment="1">
      <alignment horizontal="center"/>
    </xf>
    <xf numFmtId="0" fontId="0" fillId="4" borderId="2" xfId="0" applyFont="1" applyFill="1" applyBorder="1" applyAlignment="1">
      <alignment horizontal="center" vertical="center"/>
    </xf>
    <xf numFmtId="0" fontId="26" fillId="0" borderId="2" xfId="0" applyFont="1" applyFill="1" applyBorder="1" applyAlignment="1">
      <alignment horizontal="center" vertical="center"/>
    </xf>
    <xf numFmtId="0" fontId="48" fillId="0" borderId="0" xfId="0" applyFont="1"/>
    <xf numFmtId="0" fontId="48" fillId="0" borderId="0" xfId="0" applyFont="1" applyFill="1"/>
    <xf numFmtId="0" fontId="0" fillId="3" borderId="0" xfId="0" applyFill="1"/>
    <xf numFmtId="0" fontId="3" fillId="0" borderId="0" xfId="0" applyFont="1" applyFill="1"/>
    <xf numFmtId="0" fontId="3" fillId="0" borderId="0" xfId="0" applyFont="1" applyFill="1" applyAlignment="1">
      <alignment horizontal="center" vertical="center"/>
    </xf>
    <xf numFmtId="0" fontId="49" fillId="0" borderId="0" xfId="0" applyFont="1"/>
    <xf numFmtId="4" fontId="49" fillId="0" borderId="0" xfId="0" applyNumberFormat="1" applyFont="1"/>
    <xf numFmtId="0" fontId="49" fillId="0" borderId="0" xfId="0" applyFont="1" applyFill="1"/>
    <xf numFmtId="0" fontId="53" fillId="2" borderId="2" xfId="0" applyFont="1" applyFill="1" applyBorder="1" applyAlignment="1">
      <alignment horizontal="center" vertical="center" wrapText="1"/>
    </xf>
    <xf numFmtId="0" fontId="53" fillId="2" borderId="2" xfId="0" applyFont="1" applyFill="1" applyBorder="1" applyAlignment="1">
      <alignment horizontal="center" vertical="center"/>
    </xf>
    <xf numFmtId="4" fontId="53" fillId="2" borderId="2" xfId="0" applyNumberFormat="1" applyFont="1" applyFill="1" applyBorder="1" applyAlignment="1">
      <alignment horizontal="center" vertical="center" wrapText="1"/>
    </xf>
    <xf numFmtId="0" fontId="54" fillId="2" borderId="2" xfId="0" applyFont="1" applyFill="1" applyBorder="1" applyAlignment="1">
      <alignment horizontal="center" vertical="center"/>
    </xf>
    <xf numFmtId="1" fontId="53" fillId="2" borderId="2" xfId="0" applyNumberFormat="1" applyFont="1" applyFill="1" applyBorder="1" applyAlignment="1">
      <alignment horizontal="center" vertical="center" wrapText="1"/>
    </xf>
    <xf numFmtId="0" fontId="55" fillId="0" borderId="0" xfId="0" applyFont="1" applyAlignment="1">
      <alignment vertical="center"/>
    </xf>
    <xf numFmtId="4" fontId="4" fillId="0" borderId="2" xfId="0" applyNumberFormat="1" applyFont="1" applyFill="1" applyBorder="1" applyAlignment="1">
      <alignment horizontal="center" wrapText="1"/>
    </xf>
    <xf numFmtId="4" fontId="4" fillId="0" borderId="2" xfId="0" applyNumberFormat="1" applyFont="1" applyFill="1" applyBorder="1" applyAlignment="1">
      <alignment horizontal="center"/>
    </xf>
    <xf numFmtId="0" fontId="4" fillId="4" borderId="2" xfId="0" applyFont="1" applyFill="1" applyBorder="1" applyAlignment="1">
      <alignment horizontal="center"/>
    </xf>
    <xf numFmtId="4" fontId="0" fillId="3" borderId="2" xfId="0" applyNumberFormat="1" applyFill="1" applyBorder="1" applyAlignment="1">
      <alignment horizontal="center" vertical="center"/>
    </xf>
    <xf numFmtId="0" fontId="0" fillId="3" borderId="2" xfId="0" applyNumberFormat="1" applyFill="1" applyBorder="1" applyAlignment="1">
      <alignment horizontal="center" vertical="center"/>
    </xf>
    <xf numFmtId="0" fontId="0" fillId="4" borderId="2" xfId="0" applyFill="1" applyBorder="1" applyAlignment="1">
      <alignment horizontal="center" vertical="center"/>
    </xf>
    <xf numFmtId="0" fontId="0" fillId="0" borderId="0" xfId="0" applyAlignment="1">
      <alignment horizontal="left" vertical="top"/>
    </xf>
    <xf numFmtId="0" fontId="0" fillId="0" borderId="0" xfId="0" applyAlignment="1">
      <alignment horizontal="left" vertical="top" wrapText="1"/>
    </xf>
    <xf numFmtId="49" fontId="4" fillId="0" borderId="2" xfId="0" applyNumberFormat="1" applyFont="1" applyFill="1" applyBorder="1" applyAlignment="1">
      <alignment horizontal="center"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center" vertical="center"/>
    </xf>
    <xf numFmtId="0" fontId="5" fillId="0" borderId="0" xfId="0" applyFont="1"/>
    <xf numFmtId="0" fontId="0" fillId="0" borderId="0" xfId="0" applyFont="1" applyAlignment="1"/>
    <xf numFmtId="0" fontId="0" fillId="0" borderId="0" xfId="0" applyFont="1" applyAlignment="1">
      <alignment horizontal="left" vertical="top"/>
    </xf>
    <xf numFmtId="0" fontId="56" fillId="0" borderId="0" xfId="0" applyFont="1"/>
    <xf numFmtId="0" fontId="56" fillId="0" borderId="0" xfId="0" applyFont="1" applyAlignment="1"/>
    <xf numFmtId="0" fontId="56" fillId="0" borderId="0" xfId="0" applyFont="1" applyAlignment="1">
      <alignment horizontal="left" vertical="top"/>
    </xf>
    <xf numFmtId="0" fontId="11" fillId="0" borderId="0" xfId="0" applyFont="1" applyAlignment="1">
      <alignment horizontal="center"/>
    </xf>
    <xf numFmtId="4" fontId="56" fillId="0" borderId="0" xfId="0" applyNumberFormat="1" applyFont="1"/>
    <xf numFmtId="0" fontId="57" fillId="0" borderId="3" xfId="0" applyFont="1" applyBorder="1" applyAlignment="1">
      <alignment horizontal="center" vertical="center"/>
    </xf>
    <xf numFmtId="0" fontId="4" fillId="4" borderId="2" xfId="0" applyFont="1" applyFill="1" applyBorder="1" applyAlignment="1">
      <alignment horizontal="center" vertical="center"/>
    </xf>
    <xf numFmtId="0" fontId="56" fillId="0" borderId="0" xfId="0" applyFont="1" applyBorder="1"/>
    <xf numFmtId="0" fontId="0" fillId="3" borderId="0" xfId="0" applyFont="1" applyFill="1" applyAlignment="1"/>
    <xf numFmtId="4" fontId="0" fillId="3" borderId="0" xfId="0" applyNumberFormat="1" applyFont="1" applyFill="1" applyAlignment="1"/>
    <xf numFmtId="0" fontId="0" fillId="3" borderId="0" xfId="0" applyFont="1" applyFill="1" applyAlignment="1">
      <alignment vertical="center"/>
    </xf>
    <xf numFmtId="0" fontId="27" fillId="3" borderId="0" xfId="0" applyFont="1" applyFill="1" applyAlignment="1"/>
    <xf numFmtId="0" fontId="56" fillId="3" borderId="0" xfId="0" applyFont="1" applyFill="1" applyAlignment="1"/>
    <xf numFmtId="0" fontId="0" fillId="0" borderId="0" xfId="0" applyFont="1" applyAlignment="1">
      <alignment horizontal="center"/>
    </xf>
    <xf numFmtId="0" fontId="8" fillId="13" borderId="17" xfId="0" applyFont="1" applyFill="1" applyBorder="1" applyAlignment="1">
      <alignment horizontal="center" vertical="center" wrapText="1"/>
    </xf>
    <xf numFmtId="0" fontId="8" fillId="13" borderId="17" xfId="0" applyFont="1" applyFill="1" applyBorder="1" applyAlignment="1">
      <alignment horizontal="center" vertical="center"/>
    </xf>
    <xf numFmtId="4" fontId="8" fillId="13" borderId="18" xfId="0" applyNumberFormat="1" applyFont="1" applyFill="1" applyBorder="1" applyAlignment="1">
      <alignment horizontal="center" vertical="center" wrapText="1"/>
    </xf>
    <xf numFmtId="0" fontId="8" fillId="13" borderId="18" xfId="0" applyFont="1" applyFill="1" applyBorder="1" applyAlignment="1">
      <alignment horizontal="center" vertical="center" wrapText="1"/>
    </xf>
    <xf numFmtId="0" fontId="8" fillId="13" borderId="17" xfId="0" applyFont="1" applyFill="1" applyBorder="1" applyAlignment="1">
      <alignment horizontal="center" vertical="top"/>
    </xf>
    <xf numFmtId="1" fontId="8" fillId="13" borderId="18" xfId="0" applyNumberFormat="1" applyFont="1" applyFill="1" applyBorder="1" applyAlignment="1">
      <alignment horizontal="center" vertical="center" wrapText="1"/>
    </xf>
    <xf numFmtId="4" fontId="11" fillId="0" borderId="0" xfId="0" applyNumberFormat="1" applyFont="1"/>
    <xf numFmtId="0" fontId="0" fillId="0" borderId="0" xfId="0" applyAlignment="1">
      <alignment horizontal="left" vertical="center" wrapText="1"/>
    </xf>
    <xf numFmtId="0" fontId="0" fillId="3" borderId="0" xfId="0" applyFill="1" applyAlignment="1">
      <alignment vertical="center"/>
    </xf>
    <xf numFmtId="0" fontId="0" fillId="0" borderId="0" xfId="0" applyAlignment="1">
      <alignment horizontal="left" wrapText="1"/>
    </xf>
    <xf numFmtId="0" fontId="0" fillId="0" borderId="0" xfId="0" applyBorder="1" applyAlignment="1">
      <alignment horizontal="left" wrapText="1"/>
    </xf>
    <xf numFmtId="0" fontId="0" fillId="4" borderId="2" xfId="0" applyFont="1" applyFill="1" applyBorder="1" applyAlignment="1">
      <alignment horizontal="center"/>
    </xf>
    <xf numFmtId="0" fontId="4" fillId="0" borderId="0"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Fill="1" applyAlignment="1">
      <alignment horizontal="center" vertical="center" wrapText="1"/>
    </xf>
    <xf numFmtId="0" fontId="2" fillId="2" borderId="2" xfId="0" applyFont="1" applyFill="1" applyBorder="1" applyAlignment="1">
      <alignment horizontal="center" vertical="center"/>
    </xf>
    <xf numFmtId="4" fontId="14" fillId="0" borderId="0" xfId="0" applyNumberFormat="1" applyFont="1"/>
    <xf numFmtId="0" fontId="59" fillId="2" borderId="5" xfId="0" applyFont="1" applyFill="1" applyBorder="1" applyAlignment="1">
      <alignment horizontal="center" vertical="center" wrapText="1"/>
    </xf>
    <xf numFmtId="0" fontId="59" fillId="2" borderId="5" xfId="0" applyFont="1" applyFill="1" applyBorder="1" applyAlignment="1">
      <alignment horizontal="center" vertical="center"/>
    </xf>
    <xf numFmtId="4" fontId="59" fillId="2" borderId="2" xfId="0" applyNumberFormat="1" applyFont="1" applyFill="1" applyBorder="1" applyAlignment="1">
      <alignment horizontal="center" vertical="center" wrapText="1"/>
    </xf>
    <xf numFmtId="0" fontId="59" fillId="2" borderId="2" xfId="0" applyFont="1" applyFill="1" applyBorder="1" applyAlignment="1">
      <alignment horizontal="center" vertical="center" wrapText="1"/>
    </xf>
    <xf numFmtId="1" fontId="59" fillId="2" borderId="2" xfId="0" applyNumberFormat="1" applyFont="1" applyFill="1" applyBorder="1" applyAlignment="1">
      <alignment horizontal="center" vertical="center" wrapText="1"/>
    </xf>
    <xf numFmtId="0" fontId="60" fillId="0" borderId="0" xfId="0" applyFont="1"/>
    <xf numFmtId="2" fontId="14" fillId="0" borderId="0" xfId="0" applyNumberFormat="1" applyFont="1" applyAlignment="1">
      <alignment horizontal="left" vertical="top"/>
    </xf>
    <xf numFmtId="2" fontId="14" fillId="0" borderId="9" xfId="0" applyNumberFormat="1" applyFont="1" applyBorder="1" applyAlignment="1">
      <alignment horizontal="left" vertical="top"/>
    </xf>
    <xf numFmtId="0" fontId="4" fillId="0" borderId="2" xfId="3" applyFont="1" applyFill="1" applyBorder="1" applyAlignment="1">
      <alignment horizontal="center" vertical="center" wrapText="1"/>
    </xf>
    <xf numFmtId="173" fontId="0" fillId="0" borderId="0" xfId="0" applyNumberFormat="1"/>
    <xf numFmtId="173" fontId="0" fillId="0" borderId="2" xfId="0" applyNumberFormat="1" applyBorder="1" applyAlignment="1">
      <alignment horizontal="center"/>
    </xf>
    <xf numFmtId="173" fontId="0" fillId="4" borderId="2" xfId="0" applyNumberFormat="1" applyFill="1" applyBorder="1" applyAlignment="1">
      <alignment horizont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vertical="center" wrapText="1"/>
    </xf>
    <xf numFmtId="0" fontId="11" fillId="0" borderId="0" xfId="0" applyFont="1"/>
    <xf numFmtId="0" fontId="11" fillId="0" borderId="0" xfId="0" applyFont="1" applyAlignment="1">
      <alignment horizontal="center" vertical="center"/>
    </xf>
    <xf numFmtId="4" fontId="4" fillId="0" borderId="18" xfId="0" applyNumberFormat="1" applyFont="1" applyFill="1" applyBorder="1" applyAlignment="1">
      <alignment horizontal="center" vertical="center" wrapText="1"/>
    </xf>
    <xf numFmtId="173" fontId="56" fillId="0" borderId="18" xfId="0" applyNumberFormat="1" applyFont="1" applyFill="1" applyBorder="1" applyAlignment="1">
      <alignment horizontal="center" vertical="center" wrapText="1"/>
    </xf>
    <xf numFmtId="0" fontId="56"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166" fontId="11" fillId="0" borderId="0" xfId="0" applyNumberFormat="1" applyFont="1" applyAlignment="1">
      <alignment horizontal="center" vertical="center"/>
    </xf>
    <xf numFmtId="49" fontId="4" fillId="0" borderId="18"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17" fillId="0" borderId="0" xfId="0" applyFont="1" applyAlignment="1">
      <alignment horizontal="center" vertical="center"/>
    </xf>
    <xf numFmtId="0" fontId="0" fillId="13" borderId="17" xfId="0" applyFill="1" applyBorder="1" applyAlignment="1">
      <alignment horizontal="center" vertical="center" wrapText="1"/>
    </xf>
    <xf numFmtId="0" fontId="0" fillId="13" borderId="17" xfId="0" applyFill="1" applyBorder="1" applyAlignment="1">
      <alignment horizontal="center" vertical="center"/>
    </xf>
    <xf numFmtId="173" fontId="0" fillId="13" borderId="18" xfId="0" applyNumberFormat="1" applyFill="1" applyBorder="1" applyAlignment="1">
      <alignment horizontal="center" vertical="center" wrapText="1"/>
    </xf>
    <xf numFmtId="0" fontId="0" fillId="13" borderId="18" xfId="0" applyFill="1" applyBorder="1" applyAlignment="1">
      <alignment horizontal="center" vertical="center" wrapText="1"/>
    </xf>
    <xf numFmtId="175" fontId="0" fillId="13" borderId="18" xfId="0" applyNumberFormat="1" applyFill="1" applyBorder="1" applyAlignment="1">
      <alignment horizontal="center" vertical="center" wrapText="1"/>
    </xf>
    <xf numFmtId="4" fontId="3" fillId="3" borderId="0" xfId="0" applyNumberFormat="1" applyFont="1" applyFill="1"/>
    <xf numFmtId="0" fontId="4" fillId="0" borderId="1" xfId="0" applyFont="1" applyFill="1" applyBorder="1"/>
    <xf numFmtId="4" fontId="4" fillId="0" borderId="2" xfId="0" applyNumberFormat="1" applyFont="1" applyFill="1" applyBorder="1" applyAlignment="1">
      <alignment vertical="center"/>
    </xf>
    <xf numFmtId="0" fontId="4" fillId="3" borderId="0" xfId="0" applyFont="1" applyFill="1"/>
    <xf numFmtId="4" fontId="3" fillId="0" borderId="0" xfId="0" applyNumberFormat="1" applyFont="1"/>
    <xf numFmtId="0" fontId="61" fillId="0" borderId="0" xfId="0" applyFont="1"/>
    <xf numFmtId="0" fontId="61" fillId="0" borderId="0" xfId="0" applyFont="1" applyAlignment="1">
      <alignment horizontal="center" vertical="center"/>
    </xf>
    <xf numFmtId="0" fontId="61" fillId="0" borderId="0" xfId="0" applyFont="1" applyAlignment="1">
      <alignment horizontal="left"/>
    </xf>
    <xf numFmtId="4" fontId="0" fillId="3" borderId="0" xfId="0" applyNumberFormat="1" applyFill="1" applyAlignment="1">
      <alignment horizontal="center" vertical="center"/>
    </xf>
    <xf numFmtId="0" fontId="50" fillId="0" borderId="0" xfId="0" applyFont="1" applyAlignment="1">
      <alignment horizontal="center" vertical="center"/>
    </xf>
    <xf numFmtId="4" fontId="0" fillId="0" borderId="0" xfId="0" applyNumberFormat="1" applyAlignment="1">
      <alignment horizontal="center" vertical="center"/>
    </xf>
    <xf numFmtId="0" fontId="0" fillId="0" borderId="24" xfId="0" applyBorder="1" applyAlignment="1">
      <alignment horizontal="center" vertical="center"/>
    </xf>
    <xf numFmtId="0" fontId="0" fillId="0" borderId="25" xfId="0" applyBorder="1"/>
    <xf numFmtId="0" fontId="6" fillId="0" borderId="0" xfId="0" applyFont="1" applyFill="1" applyBorder="1" applyAlignment="1">
      <alignment horizontal="left" vertical="center" wrapText="1"/>
    </xf>
    <xf numFmtId="0" fontId="0" fillId="3" borderId="0" xfId="0" applyFill="1" applyAlignment="1">
      <alignment horizontal="center"/>
    </xf>
    <xf numFmtId="0" fontId="2" fillId="4" borderId="2" xfId="0" applyFont="1" applyFill="1" applyBorder="1" applyAlignment="1">
      <alignment horizontal="center" vertical="center"/>
    </xf>
    <xf numFmtId="0" fontId="2" fillId="4" borderId="2" xfId="0" applyNumberFormat="1" applyFont="1" applyFill="1" applyBorder="1" applyAlignment="1">
      <alignment horizontal="center" vertical="center" wrapText="1"/>
    </xf>
    <xf numFmtId="4" fontId="0" fillId="0" borderId="0" xfId="0" applyNumberFormat="1" applyFill="1"/>
    <xf numFmtId="0" fontId="0" fillId="14" borderId="0" xfId="0" applyFill="1"/>
    <xf numFmtId="0" fontId="0" fillId="15" borderId="0" xfId="0" applyFill="1"/>
    <xf numFmtId="0" fontId="31" fillId="0" borderId="2" xfId="0" applyFont="1" applyFill="1" applyBorder="1"/>
    <xf numFmtId="0" fontId="31" fillId="0" borderId="1" xfId="0" applyFont="1" applyFill="1" applyBorder="1"/>
    <xf numFmtId="2" fontId="31" fillId="0" borderId="2" xfId="0" applyNumberFormat="1" applyFont="1" applyFill="1" applyBorder="1" applyAlignment="1">
      <alignment horizontal="center" vertical="center"/>
    </xf>
    <xf numFmtId="0" fontId="59" fillId="2" borderId="2" xfId="0" applyFont="1" applyFill="1" applyBorder="1" applyAlignment="1">
      <alignment horizontal="center" vertical="center"/>
    </xf>
    <xf numFmtId="0" fontId="4" fillId="0" borderId="0" xfId="0" applyFont="1" applyFill="1" applyAlignment="1">
      <alignment horizontal="center" vertical="center"/>
    </xf>
    <xf numFmtId="0" fontId="2" fillId="2" borderId="7" xfId="0" applyFont="1" applyFill="1" applyBorder="1" applyAlignment="1">
      <alignment horizontal="center" vertical="center"/>
    </xf>
    <xf numFmtId="0" fontId="0" fillId="0" borderId="0" xfId="0" applyAlignment="1">
      <alignment horizontal="left" vertical="center"/>
    </xf>
    <xf numFmtId="0" fontId="49" fillId="0" borderId="2" xfId="0" applyFont="1" applyFill="1" applyBorder="1"/>
    <xf numFmtId="4" fontId="49" fillId="0" borderId="2" xfId="0" applyNumberFormat="1" applyFont="1" applyFill="1" applyBorder="1" applyAlignment="1">
      <alignment horizontal="center" vertical="center"/>
    </xf>
    <xf numFmtId="0" fontId="49" fillId="0" borderId="2" xfId="0" applyFont="1" applyFill="1" applyBorder="1" applyAlignment="1">
      <alignment wrapText="1"/>
    </xf>
    <xf numFmtId="0" fontId="49" fillId="0" borderId="2" xfId="0" applyFont="1" applyFill="1" applyBorder="1" applyAlignment="1">
      <alignment horizontal="left" vertical="center" wrapText="1"/>
    </xf>
    <xf numFmtId="3" fontId="49" fillId="0" borderId="2" xfId="0" applyNumberFormat="1" applyFont="1" applyFill="1" applyBorder="1" applyAlignment="1">
      <alignment horizontal="center" vertical="center"/>
    </xf>
    <xf numFmtId="3" fontId="49" fillId="0" borderId="2" xfId="0" applyNumberFormat="1" applyFont="1" applyFill="1" applyBorder="1" applyAlignment="1">
      <alignment horizontal="center" vertical="center" wrapText="1"/>
    </xf>
    <xf numFmtId="49" fontId="49" fillId="0" borderId="5" xfId="0" applyNumberFormat="1" applyFont="1" applyFill="1" applyBorder="1" applyAlignment="1">
      <alignment horizontal="center" vertical="center" wrapText="1"/>
    </xf>
    <xf numFmtId="0" fontId="52" fillId="0" borderId="2" xfId="0" applyFont="1" applyFill="1" applyBorder="1" applyAlignment="1">
      <alignment horizontal="center" vertical="center" wrapText="1"/>
    </xf>
    <xf numFmtId="2" fontId="49" fillId="0" borderId="2" xfId="0" applyNumberFormat="1" applyFont="1" applyFill="1" applyBorder="1" applyAlignment="1">
      <alignment horizontal="center" vertical="center"/>
    </xf>
    <xf numFmtId="4" fontId="49" fillId="0" borderId="2" xfId="0" applyNumberFormat="1" applyFont="1" applyFill="1" applyBorder="1" applyAlignment="1">
      <alignment horizontal="center" vertical="center" wrapText="1"/>
    </xf>
    <xf numFmtId="17" fontId="49" fillId="0" borderId="2" xfId="0" applyNumberFormat="1" applyFont="1" applyFill="1" applyBorder="1" applyAlignment="1">
      <alignment horizontal="center" vertical="center" wrapText="1"/>
    </xf>
    <xf numFmtId="49" fontId="49" fillId="0" borderId="2" xfId="0" applyNumberFormat="1" applyFont="1" applyFill="1" applyBorder="1" applyAlignment="1">
      <alignment horizontal="center" vertical="center" wrapText="1"/>
    </xf>
    <xf numFmtId="2" fontId="49" fillId="0" borderId="1" xfId="0" applyNumberFormat="1" applyFont="1" applyFill="1" applyBorder="1" applyAlignment="1">
      <alignment horizontal="center" vertical="center"/>
    </xf>
    <xf numFmtId="0" fontId="49" fillId="0" borderId="2" xfId="0" applyFont="1" applyFill="1" applyBorder="1" applyAlignment="1">
      <alignment vertical="center" wrapText="1"/>
    </xf>
    <xf numFmtId="0" fontId="49" fillId="0" borderId="4" xfId="0" applyFont="1" applyFill="1" applyBorder="1" applyAlignment="1">
      <alignment wrapText="1"/>
    </xf>
    <xf numFmtId="0" fontId="49" fillId="0" borderId="3" xfId="0" applyFont="1" applyFill="1" applyBorder="1" applyAlignment="1">
      <alignment horizontal="left" vertical="center" wrapText="1"/>
    </xf>
    <xf numFmtId="0" fontId="0" fillId="0" borderId="0" xfId="0"/>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4" borderId="2" xfId="0" applyFill="1" applyBorder="1" applyAlignment="1">
      <alignment horizontal="center"/>
    </xf>
    <xf numFmtId="0" fontId="4" fillId="0" borderId="2"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xf numFmtId="0" fontId="21" fillId="0" borderId="2" xfId="0" applyFont="1" applyFill="1" applyBorder="1" applyAlignment="1">
      <alignment horizontal="center" vertical="center"/>
    </xf>
    <xf numFmtId="4" fontId="4" fillId="0" borderId="2" xfId="0"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5" xfId="0" applyFont="1" applyFill="1" applyBorder="1" applyAlignment="1">
      <alignment horizontal="center" vertical="center"/>
    </xf>
    <xf numFmtId="0" fontId="4" fillId="0" borderId="1" xfId="0" applyFont="1" applyFill="1" applyBorder="1" applyAlignment="1">
      <alignment horizontal="left" vertical="center" wrapText="1"/>
    </xf>
    <xf numFmtId="4" fontId="4" fillId="0" borderId="1" xfId="0" applyNumberFormat="1" applyFont="1" applyFill="1" applyBorder="1" applyAlignment="1">
      <alignment horizontal="center" vertical="center"/>
    </xf>
    <xf numFmtId="4" fontId="26" fillId="0" borderId="1" xfId="0" applyNumberFormat="1"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vertical="center"/>
    </xf>
    <xf numFmtId="17"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 fontId="35" fillId="0" borderId="2" xfId="0" applyNumberFormat="1" applyFont="1" applyFill="1" applyBorder="1" applyAlignment="1">
      <alignment horizontal="center" vertical="center"/>
    </xf>
    <xf numFmtId="43" fontId="4" fillId="0" borderId="2" xfId="8" applyFont="1" applyFill="1" applyBorder="1" applyAlignment="1">
      <alignment vertical="center" wrapText="1"/>
    </xf>
    <xf numFmtId="43" fontId="4" fillId="0" borderId="2" xfId="8" applyFont="1" applyFill="1" applyBorder="1" applyAlignment="1">
      <alignment horizontal="center" vertical="center"/>
    </xf>
    <xf numFmtId="0" fontId="26" fillId="0" borderId="2" xfId="0" applyFont="1" applyFill="1" applyBorder="1" applyAlignment="1">
      <alignment horizontal="center" vertical="center" wrapText="1"/>
    </xf>
    <xf numFmtId="0" fontId="4" fillId="0" borderId="2" xfId="0" applyFont="1" applyFill="1" applyBorder="1" applyAlignment="1">
      <alignment horizontal="center" wrapText="1"/>
    </xf>
    <xf numFmtId="0" fontId="21" fillId="0" borderId="2" xfId="0" applyFont="1" applyFill="1" applyBorder="1" applyAlignment="1">
      <alignment horizontal="center" vertical="center" wrapText="1"/>
    </xf>
    <xf numFmtId="0" fontId="0" fillId="4" borderId="2" xfId="0" applyFill="1" applyBorder="1" applyAlignment="1">
      <alignment horizontal="center" vertical="center"/>
    </xf>
    <xf numFmtId="2" fontId="4" fillId="0" borderId="2" xfId="0" applyNumberFormat="1" applyFont="1" applyFill="1" applyBorder="1" applyAlignment="1">
      <alignment horizontal="center" vertical="center"/>
    </xf>
    <xf numFmtId="0" fontId="4" fillId="0" borderId="1" xfId="3"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173" fontId="4" fillId="0" borderId="18" xfId="0" applyNumberFormat="1" applyFont="1" applyFill="1" applyBorder="1" applyAlignment="1">
      <alignment horizontal="center" vertical="center" wrapText="1"/>
    </xf>
    <xf numFmtId="173" fontId="4" fillId="0" borderId="18" xfId="0" applyNumberFormat="1" applyFont="1" applyFill="1" applyBorder="1" applyAlignment="1">
      <alignment horizontal="center" vertical="center"/>
    </xf>
    <xf numFmtId="167" fontId="4" fillId="0" borderId="18"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1" fillId="0" borderId="2" xfId="0" applyFont="1" applyFill="1" applyBorder="1" applyAlignment="1">
      <alignment horizontal="center" vertical="center"/>
    </xf>
    <xf numFmtId="4" fontId="31" fillId="0" borderId="1"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0" fontId="49" fillId="0" borderId="1" xfId="0" applyFont="1" applyFill="1" applyBorder="1" applyAlignment="1">
      <alignment horizontal="center" vertical="center" wrapText="1"/>
    </xf>
    <xf numFmtId="0" fontId="49" fillId="0" borderId="5" xfId="0" applyFont="1" applyFill="1" applyBorder="1" applyAlignment="1">
      <alignment horizontal="center" vertical="center" wrapText="1"/>
    </xf>
    <xf numFmtId="4" fontId="49" fillId="0" borderId="1" xfId="0" applyNumberFormat="1" applyFont="1" applyFill="1" applyBorder="1" applyAlignment="1">
      <alignment horizontal="center" vertical="center" wrapText="1"/>
    </xf>
    <xf numFmtId="0" fontId="49" fillId="0" borderId="1" xfId="0" applyFont="1" applyFill="1" applyBorder="1" applyAlignment="1">
      <alignment horizontal="center" vertical="center"/>
    </xf>
    <xf numFmtId="0" fontId="52" fillId="0" borderId="1" xfId="0" applyFont="1" applyFill="1" applyBorder="1" applyAlignment="1">
      <alignment horizontal="center" vertical="center" wrapText="1"/>
    </xf>
    <xf numFmtId="0" fontId="52" fillId="0" borderId="5" xfId="0" applyFont="1" applyFill="1" applyBorder="1" applyAlignment="1">
      <alignment horizontal="center" vertical="center" wrapText="1"/>
    </xf>
    <xf numFmtId="4" fontId="52" fillId="0" borderId="1" xfId="0" applyNumberFormat="1" applyFont="1" applyFill="1" applyBorder="1" applyAlignment="1">
      <alignment horizontal="center" vertical="center" wrapText="1"/>
    </xf>
    <xf numFmtId="0" fontId="49" fillId="0" borderId="2" xfId="0" applyFont="1" applyFill="1" applyBorder="1" applyAlignment="1">
      <alignment horizontal="center" vertical="center"/>
    </xf>
    <xf numFmtId="0" fontId="49" fillId="0" borderId="2" xfId="0" applyFont="1" applyFill="1" applyBorder="1" applyAlignment="1">
      <alignment horizontal="center" vertical="center" wrapText="1"/>
    </xf>
    <xf numFmtId="0" fontId="0" fillId="0" borderId="0" xfId="0"/>
    <xf numFmtId="17" fontId="49" fillId="0" borderId="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7" fontId="4" fillId="0" borderId="0" xfId="0" quotePrefix="1" applyNumberFormat="1" applyFont="1" applyFill="1" applyAlignment="1">
      <alignment horizontal="center" vertical="center"/>
    </xf>
    <xf numFmtId="4" fontId="5" fillId="0" borderId="2" xfId="0" applyNumberFormat="1" applyFont="1" applyFill="1" applyBorder="1" applyAlignment="1">
      <alignment horizontal="center" vertical="center" wrapText="1"/>
    </xf>
    <xf numFmtId="0" fontId="21" fillId="0" borderId="2" xfId="0" applyFont="1" applyFill="1" applyBorder="1" applyAlignment="1">
      <alignment horizontal="left" vertical="center"/>
    </xf>
    <xf numFmtId="0" fontId="24" fillId="0" borderId="2" xfId="0" applyFont="1" applyFill="1" applyBorder="1" applyAlignment="1">
      <alignment horizontal="left" vertical="center" wrapText="1"/>
    </xf>
    <xf numFmtId="4" fontId="21" fillId="0" borderId="2" xfId="0" applyNumberFormat="1" applyFont="1" applyFill="1" applyBorder="1" applyAlignment="1">
      <alignment vertical="center"/>
    </xf>
    <xf numFmtId="4" fontId="21" fillId="0" borderId="2" xfId="0" applyNumberFormat="1" applyFont="1" applyFill="1" applyBorder="1" applyAlignment="1">
      <alignment horizontal="center" vertical="center"/>
    </xf>
    <xf numFmtId="0" fontId="56" fillId="0" borderId="2" xfId="0" applyFont="1" applyFill="1" applyBorder="1" applyAlignment="1">
      <alignment horizontal="center" vertical="top" wrapText="1"/>
    </xf>
    <xf numFmtId="0" fontId="56"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169" fontId="31"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9" fillId="0" borderId="2" xfId="11" applyFont="1" applyFill="1" applyBorder="1" applyAlignment="1">
      <alignment horizontal="center" vertical="center" wrapText="1"/>
    </xf>
    <xf numFmtId="0" fontId="52" fillId="0" borderId="2" xfId="0" applyFont="1" applyFill="1" applyBorder="1" applyAlignment="1">
      <alignment horizontal="center" vertical="center"/>
    </xf>
    <xf numFmtId="4" fontId="52" fillId="0" borderId="2" xfId="0" applyNumberFormat="1" applyFont="1" applyFill="1" applyBorder="1" applyAlignment="1">
      <alignment horizontal="center" vertical="center" wrapText="1"/>
    </xf>
    <xf numFmtId="0" fontId="52" fillId="0" borderId="2" xfId="4" applyFont="1" applyFill="1" applyBorder="1" applyAlignment="1" applyProtection="1">
      <alignment horizontal="center" vertical="center" wrapText="1"/>
    </xf>
    <xf numFmtId="0" fontId="49" fillId="0" borderId="1" xfId="10" applyFont="1" applyFill="1" applyBorder="1" applyAlignment="1">
      <alignment horizontal="center" vertical="center" wrapText="1"/>
    </xf>
    <xf numFmtId="0" fontId="68" fillId="0" borderId="2" xfId="0" applyFont="1" applyFill="1" applyBorder="1" applyAlignment="1">
      <alignment horizontal="center" vertical="center" wrapText="1"/>
    </xf>
    <xf numFmtId="171" fontId="4" fillId="0" borderId="1" xfId="0" applyNumberFormat="1" applyFont="1" applyFill="1" applyBorder="1" applyAlignment="1">
      <alignment horizontal="center" vertical="center" wrapText="1"/>
    </xf>
    <xf numFmtId="0" fontId="4" fillId="0" borderId="16" xfId="0" applyFont="1" applyFill="1" applyBorder="1" applyAlignment="1">
      <alignment vertical="center" wrapText="1"/>
    </xf>
    <xf numFmtId="0" fontId="4" fillId="0" borderId="5" xfId="0" applyFont="1" applyFill="1" applyBorder="1" applyAlignment="1">
      <alignment vertical="center" wrapText="1"/>
    </xf>
    <xf numFmtId="0" fontId="4" fillId="0" borderId="2" xfId="0" applyFont="1" applyFill="1" applyBorder="1" applyAlignment="1">
      <alignment vertical="top" wrapText="1"/>
    </xf>
    <xf numFmtId="49" fontId="4" fillId="0" borderId="3" xfId="0" applyNumberFormat="1" applyFont="1" applyFill="1" applyBorder="1" applyAlignment="1">
      <alignment horizontal="center" vertical="top" wrapText="1"/>
    </xf>
    <xf numFmtId="0" fontId="4" fillId="0" borderId="1" xfId="0" applyFont="1" applyFill="1" applyBorder="1" applyAlignment="1">
      <alignment vertical="center" wrapText="1"/>
    </xf>
    <xf numFmtId="165" fontId="31" fillId="0" borderId="2" xfId="2" applyFont="1" applyFill="1" applyBorder="1" applyAlignment="1">
      <alignment horizontal="center" vertical="center" wrapText="1"/>
    </xf>
    <xf numFmtId="0" fontId="31" fillId="0" borderId="2" xfId="0" applyFont="1" applyFill="1" applyBorder="1" applyAlignment="1">
      <alignment vertical="center"/>
    </xf>
    <xf numFmtId="0" fontId="31" fillId="0" borderId="2" xfId="0" applyFont="1" applyFill="1" applyBorder="1" applyAlignment="1">
      <alignment horizontal="center" vertical="top" wrapText="1"/>
    </xf>
    <xf numFmtId="173" fontId="4" fillId="0" borderId="2" xfId="0" applyNumberFormat="1" applyFont="1" applyFill="1" applyBorder="1" applyAlignment="1">
      <alignment horizontal="center" vertical="center"/>
    </xf>
    <xf numFmtId="0" fontId="4" fillId="0" borderId="0" xfId="0" applyFont="1" applyFill="1" applyAlignment="1">
      <alignment horizontal="left" vertical="center" wrapText="1"/>
    </xf>
    <xf numFmtId="0" fontId="4" fillId="0" borderId="1" xfId="0" applyFont="1" applyFill="1" applyBorder="1" applyAlignment="1">
      <alignment horizontal="center" vertical="top"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4" fillId="0" borderId="1" xfId="0" applyFont="1" applyFill="1" applyBorder="1" applyAlignment="1">
      <alignment horizontal="left" vertical="top" wrapText="1"/>
    </xf>
    <xf numFmtId="4" fontId="0" fillId="0" borderId="24" xfId="0" applyNumberFormat="1" applyFill="1" applyBorder="1" applyAlignment="1">
      <alignment horizontal="center" vertical="center"/>
    </xf>
    <xf numFmtId="4" fontId="0" fillId="0" borderId="0" xfId="0" applyNumberFormat="1" applyFill="1" applyAlignment="1">
      <alignment horizontal="center" vertical="center"/>
    </xf>
    <xf numFmtId="0" fontId="0" fillId="0" borderId="0" xfId="0" applyFill="1" applyBorder="1"/>
    <xf numFmtId="0" fontId="0" fillId="0" borderId="0" xfId="0" applyFill="1" applyAlignment="1">
      <alignment horizontal="center"/>
    </xf>
    <xf numFmtId="176" fontId="26" fillId="0" borderId="2" xfId="0"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20" fillId="0" borderId="5" xfId="0" applyFont="1" applyFill="1" applyBorder="1" applyAlignment="1">
      <alignment horizontal="center" vertical="center" wrapText="1"/>
    </xf>
    <xf numFmtId="3"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164" fontId="0" fillId="0" borderId="0" xfId="0" applyNumberFormat="1" applyFill="1" applyAlignment="1">
      <alignment horizontal="center" vertical="center"/>
    </xf>
    <xf numFmtId="0" fontId="52" fillId="0" borderId="2" xfId="0" applyFont="1" applyFill="1" applyBorder="1" applyAlignment="1">
      <alignment horizontal="left" wrapText="1"/>
    </xf>
    <xf numFmtId="1" fontId="52" fillId="0" borderId="2" xfId="0" applyNumberFormat="1" applyFont="1" applyFill="1" applyBorder="1" applyAlignment="1">
      <alignment horizontal="center" vertical="center" wrapText="1"/>
    </xf>
    <xf numFmtId="0" fontId="0" fillId="7" borderId="2" xfId="0" applyFill="1" applyBorder="1" applyAlignment="1">
      <alignment horizont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2" fontId="4" fillId="0" borderId="1" xfId="0" applyNumberFormat="1" applyFont="1" applyBorder="1" applyAlignment="1">
      <alignment horizontal="center" vertical="center"/>
    </xf>
    <xf numFmtId="2" fontId="4" fillId="0" borderId="5" xfId="0" applyNumberFormat="1" applyFont="1" applyBorder="1" applyAlignment="1">
      <alignment horizontal="center" vertical="center"/>
    </xf>
    <xf numFmtId="4" fontId="4" fillId="0" borderId="1" xfId="0" applyNumberFormat="1" applyFont="1" applyBorder="1" applyAlignment="1">
      <alignment horizontal="center" vertical="center"/>
    </xf>
    <xf numFmtId="4" fontId="4" fillId="0" borderId="5"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17" fontId="4" fillId="0" borderId="1" xfId="0" applyNumberFormat="1" applyFont="1" applyBorder="1" applyAlignment="1">
      <alignment horizontal="center" vertical="center" wrapText="1"/>
    </xf>
    <xf numFmtId="17" fontId="4" fillId="0" borderId="5" xfId="0" applyNumberFormat="1" applyFont="1" applyBorder="1" applyAlignment="1">
      <alignment horizontal="center" vertical="center" wrapText="1"/>
    </xf>
    <xf numFmtId="2" fontId="4" fillId="0" borderId="1" xfId="0" applyNumberFormat="1" applyFont="1" applyFill="1" applyBorder="1" applyAlignment="1">
      <alignment horizontal="center" vertical="center"/>
    </xf>
    <xf numFmtId="2" fontId="4" fillId="0" borderId="7" xfId="0" applyNumberFormat="1" applyFont="1" applyFill="1" applyBorder="1" applyAlignment="1">
      <alignment horizontal="center" vertical="center"/>
    </xf>
    <xf numFmtId="2" fontId="4" fillId="0" borderId="5"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0" fillId="4" borderId="2" xfId="0" applyFill="1" applyBorder="1" applyAlignment="1">
      <alignment horizontal="center"/>
    </xf>
    <xf numFmtId="0" fontId="1" fillId="0" borderId="0" xfId="0" applyFont="1"/>
    <xf numFmtId="0" fontId="2" fillId="2" borderId="4"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5" xfId="0" applyFont="1" applyFill="1" applyBorder="1" applyAlignment="1">
      <alignment horizontal="center" vertical="center" wrapText="1"/>
    </xf>
    <xf numFmtId="49" fontId="21" fillId="0" borderId="1" xfId="0" applyNumberFormat="1" applyFont="1" applyFill="1" applyBorder="1" applyAlignment="1">
      <alignment horizontal="center" vertical="center"/>
    </xf>
    <xf numFmtId="49" fontId="21" fillId="0" borderId="5" xfId="0" applyNumberFormat="1" applyFont="1" applyFill="1" applyBorder="1" applyAlignment="1">
      <alignment horizontal="center" vertical="center"/>
    </xf>
    <xf numFmtId="2" fontId="21" fillId="0" borderId="1" xfId="0" applyNumberFormat="1" applyFont="1" applyFill="1" applyBorder="1" applyAlignment="1">
      <alignment horizontal="center" vertical="center" wrapText="1"/>
    </xf>
    <xf numFmtId="2" fontId="21" fillId="0" borderId="5"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 xfId="0" applyFont="1" applyFill="1" applyBorder="1" applyAlignment="1">
      <alignment horizontal="center" vertical="center" wrapText="1"/>
    </xf>
    <xf numFmtId="0" fontId="0" fillId="4" borderId="3" xfId="0" applyFill="1" applyBorder="1" applyAlignment="1">
      <alignment horizontal="center"/>
    </xf>
    <xf numFmtId="0" fontId="0" fillId="4" borderId="4" xfId="0" applyFill="1" applyBorder="1" applyAlignment="1">
      <alignment horizont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0" borderId="2" xfId="0" applyFont="1"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171" fontId="0" fillId="0" borderId="1" xfId="0" applyNumberFormat="1" applyBorder="1" applyAlignment="1">
      <alignment horizontal="center" vertical="center" wrapText="1"/>
    </xf>
    <xf numFmtId="171" fontId="0" fillId="0" borderId="5" xfId="0" applyNumberFormat="1" applyBorder="1" applyAlignment="1">
      <alignment horizontal="center" vertical="center" wrapText="1"/>
    </xf>
    <xf numFmtId="4" fontId="0" fillId="0" borderId="1" xfId="0" applyNumberFormat="1" applyBorder="1" applyAlignment="1">
      <alignment horizontal="center" vertical="center" wrapText="1"/>
    </xf>
    <xf numFmtId="4" fontId="0" fillId="0" borderId="5" xfId="0" applyNumberFormat="1" applyBorder="1" applyAlignment="1">
      <alignment horizontal="center" vertical="center" wrapText="1"/>
    </xf>
    <xf numFmtId="0" fontId="4" fillId="0" borderId="2"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4" fillId="0" borderId="5" xfId="0" applyFont="1" applyFill="1" applyBorder="1"/>
    <xf numFmtId="4" fontId="4" fillId="0" borderId="1" xfId="0" applyNumberFormat="1" applyFont="1" applyFill="1" applyBorder="1" applyAlignment="1">
      <alignment horizontal="center" vertical="center" wrapText="1"/>
    </xf>
    <xf numFmtId="0" fontId="4" fillId="0" borderId="2" xfId="0" applyFont="1" applyFill="1" applyBorder="1"/>
    <xf numFmtId="0" fontId="4" fillId="0" borderId="2"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5" xfId="0" applyFont="1" applyFill="1" applyBorder="1" applyAlignment="1">
      <alignment horizontal="center" vertical="center"/>
    </xf>
    <xf numFmtId="0" fontId="19" fillId="2" borderId="2" xfId="0" applyFont="1" applyFill="1" applyBorder="1" applyAlignment="1">
      <alignment horizontal="center" vertical="center" wrapText="1"/>
    </xf>
    <xf numFmtId="4" fontId="21" fillId="0" borderId="1" xfId="0" applyNumberFormat="1" applyFont="1" applyFill="1" applyBorder="1" applyAlignment="1">
      <alignment horizontal="center" vertical="center"/>
    </xf>
    <xf numFmtId="4" fontId="21" fillId="0" borderId="5" xfId="0" applyNumberFormat="1"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5" xfId="0" applyFont="1" applyFill="1" applyBorder="1" applyAlignment="1">
      <alignment horizontal="left" vertical="center" wrapText="1"/>
    </xf>
    <xf numFmtId="17" fontId="21" fillId="0" borderId="1" xfId="0" applyNumberFormat="1" applyFont="1" applyFill="1" applyBorder="1" applyAlignment="1">
      <alignment horizontal="center" vertical="center" wrapText="1"/>
    </xf>
    <xf numFmtId="17" fontId="21" fillId="0" borderId="5" xfId="0" applyNumberFormat="1" applyFont="1" applyFill="1" applyBorder="1" applyAlignment="1">
      <alignment horizontal="center" vertical="center" wrapText="1"/>
    </xf>
    <xf numFmtId="0" fontId="0" fillId="0" borderId="9" xfId="0" applyBorder="1" applyAlignment="1">
      <alignment horizontal="right"/>
    </xf>
    <xf numFmtId="4" fontId="19" fillId="2" borderId="2" xfId="0" applyNumberFormat="1" applyFont="1" applyFill="1" applyBorder="1" applyAlignment="1">
      <alignment horizontal="center" vertical="center" wrapText="1"/>
    </xf>
    <xf numFmtId="0" fontId="19" fillId="2" borderId="3" xfId="0" applyFont="1" applyFill="1" applyBorder="1" applyAlignment="1">
      <alignment horizontal="center" vertical="center" wrapText="1"/>
    </xf>
    <xf numFmtId="0" fontId="10" fillId="0" borderId="4" xfId="0" applyFont="1" applyBorder="1" applyAlignment="1">
      <alignment horizontal="center"/>
    </xf>
    <xf numFmtId="0" fontId="21" fillId="0" borderId="1" xfId="0" applyNumberFormat="1" applyFont="1" applyFill="1" applyBorder="1" applyAlignment="1">
      <alignment horizontal="center" vertical="center"/>
    </xf>
    <xf numFmtId="0" fontId="21" fillId="0" borderId="5" xfId="0" applyNumberFormat="1" applyFont="1" applyFill="1" applyBorder="1" applyAlignment="1">
      <alignment horizontal="center" vertical="center"/>
    </xf>
    <xf numFmtId="0" fontId="21" fillId="0" borderId="7" xfId="0"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4" fontId="21" fillId="0" borderId="7" xfId="0" applyNumberFormat="1"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1" xfId="0" applyFont="1" applyFill="1" applyBorder="1" applyAlignment="1">
      <alignment horizontal="left" vertical="center"/>
    </xf>
    <xf numFmtId="0" fontId="21" fillId="0" borderId="5" xfId="0" applyFont="1" applyFill="1" applyBorder="1" applyAlignment="1">
      <alignment horizontal="left" vertical="center"/>
    </xf>
    <xf numFmtId="0" fontId="21" fillId="0" borderId="7" xfId="0" applyFont="1" applyFill="1" applyBorder="1" applyAlignment="1">
      <alignment horizontal="left" vertical="center" wrapText="1"/>
    </xf>
    <xf numFmtId="0" fontId="0" fillId="9" borderId="2" xfId="0" applyFill="1" applyBorder="1" applyAlignment="1">
      <alignment horizontal="center" vertical="center"/>
    </xf>
    <xf numFmtId="0" fontId="0" fillId="9" borderId="2" xfId="0" applyFill="1" applyBorder="1" applyAlignment="1">
      <alignment horizontal="center" vertical="center" wrapText="1"/>
    </xf>
    <xf numFmtId="4" fontId="0" fillId="9" borderId="2" xfId="0" applyNumberFormat="1" applyFill="1" applyBorder="1" applyAlignment="1">
      <alignment horizontal="center" vertical="center" wrapText="1"/>
    </xf>
    <xf numFmtId="4"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2" xfId="0" applyFont="1" applyFill="1" applyBorder="1" applyAlignment="1">
      <alignment vertical="center" wrapText="1"/>
    </xf>
    <xf numFmtId="49" fontId="4" fillId="0" borderId="1"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vertical="center"/>
    </xf>
    <xf numFmtId="0" fontId="4" fillId="0" borderId="7" xfId="0" applyFont="1" applyFill="1" applyBorder="1" applyAlignment="1">
      <alignment vertical="center"/>
    </xf>
    <xf numFmtId="0" fontId="4" fillId="0" borderId="5" xfId="0" applyFont="1" applyFill="1" applyBorder="1" applyAlignment="1">
      <alignment vertical="center"/>
    </xf>
    <xf numFmtId="4" fontId="4" fillId="0" borderId="1"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left" vertical="center" wrapText="1"/>
    </xf>
    <xf numFmtId="4" fontId="26" fillId="0" borderId="1" xfId="0" applyNumberFormat="1" applyFont="1" applyFill="1" applyBorder="1" applyAlignment="1">
      <alignment horizontal="center" vertical="center" wrapText="1"/>
    </xf>
    <xf numFmtId="4" fontId="26" fillId="0" borderId="7" xfId="0" applyNumberFormat="1" applyFont="1" applyFill="1" applyBorder="1" applyAlignment="1">
      <alignment horizontal="center" vertical="center" wrapText="1"/>
    </xf>
    <xf numFmtId="4" fontId="26"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17" fontId="4" fillId="0" borderId="7" xfId="0" applyNumberFormat="1" applyFont="1" applyFill="1" applyBorder="1" applyAlignment="1">
      <alignment horizontal="center" vertical="center" wrapText="1"/>
    </xf>
    <xf numFmtId="17" fontId="4" fillId="0" borderId="5"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0" fillId="4" borderId="1" xfId="0" applyFill="1" applyBorder="1" applyAlignment="1">
      <alignment horizontal="center"/>
    </xf>
    <xf numFmtId="0" fontId="0" fillId="4" borderId="3" xfId="0" applyFont="1" applyFill="1" applyBorder="1" applyAlignment="1">
      <alignment horizontal="center"/>
    </xf>
    <xf numFmtId="0" fontId="0" fillId="4" borderId="4" xfId="0" applyFont="1" applyFill="1" applyBorder="1" applyAlignment="1">
      <alignment horizontal="center"/>
    </xf>
    <xf numFmtId="0" fontId="4" fillId="0" borderId="2" xfId="0" applyFont="1" applyFill="1" applyBorder="1" applyAlignment="1">
      <alignment vertical="center"/>
    </xf>
    <xf numFmtId="17" fontId="4" fillId="0" borderId="2"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16" fontId="4" fillId="0" borderId="2" xfId="0" quotePrefix="1" applyNumberFormat="1" applyFont="1" applyFill="1" applyBorder="1" applyAlignment="1">
      <alignment horizontal="center" vertical="center"/>
    </xf>
    <xf numFmtId="16" fontId="4" fillId="0" borderId="2" xfId="0" applyNumberFormat="1" applyFont="1" applyFill="1" applyBorder="1" applyAlignment="1">
      <alignment horizontal="center" vertical="center"/>
    </xf>
    <xf numFmtId="0" fontId="4" fillId="0" borderId="2" xfId="0" applyFont="1" applyFill="1" applyBorder="1" applyAlignment="1">
      <alignment horizontal="center"/>
    </xf>
    <xf numFmtId="0" fontId="0" fillId="4" borderId="1"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49" fontId="4" fillId="0" borderId="2" xfId="0" applyNumberFormat="1" applyFont="1" applyFill="1" applyBorder="1" applyAlignment="1">
      <alignment horizontal="center" vertical="center" wrapText="1"/>
    </xf>
    <xf numFmtId="4" fontId="35" fillId="0" borderId="2" xfId="0" applyNumberFormat="1" applyFont="1" applyFill="1" applyBorder="1" applyAlignment="1">
      <alignment horizontal="center" vertical="center"/>
    </xf>
    <xf numFmtId="43" fontId="4" fillId="0" borderId="2" xfId="8" applyFont="1" applyFill="1" applyBorder="1" applyAlignment="1">
      <alignment vertical="center" wrapText="1"/>
    </xf>
    <xf numFmtId="43" fontId="4" fillId="0" borderId="2" xfId="8" applyFont="1" applyFill="1" applyBorder="1" applyAlignment="1">
      <alignment horizontal="right" vertical="center" wrapText="1"/>
    </xf>
    <xf numFmtId="43" fontId="4" fillId="0" borderId="2" xfId="8" applyFont="1" applyFill="1" applyBorder="1" applyAlignment="1">
      <alignment horizontal="center" vertical="center"/>
    </xf>
    <xf numFmtId="0" fontId="4" fillId="0" borderId="2" xfId="9" applyFont="1" applyFill="1" applyBorder="1" applyAlignment="1">
      <alignment horizontal="center" vertical="center" wrapText="1"/>
    </xf>
    <xf numFmtId="0" fontId="4" fillId="0" borderId="2" xfId="1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4" fontId="33" fillId="2" borderId="3" xfId="0" applyNumberFormat="1" applyFont="1" applyFill="1" applyBorder="1" applyAlignment="1">
      <alignment horizontal="center" vertical="center" wrapText="1"/>
    </xf>
    <xf numFmtId="4" fontId="33" fillId="2" borderId="4" xfId="0" applyNumberFormat="1" applyFont="1" applyFill="1" applyBorder="1" applyAlignment="1">
      <alignment horizontal="center" vertical="center" wrapText="1"/>
    </xf>
    <xf numFmtId="0" fontId="33" fillId="2" borderId="1"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1"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44" fillId="2" borderId="2" xfId="0" applyFont="1" applyFill="1" applyBorder="1" applyAlignment="1">
      <alignment horizontal="center" vertical="center" wrapText="1"/>
    </xf>
    <xf numFmtId="4" fontId="44" fillId="2" borderId="2" xfId="0" applyNumberFormat="1" applyFont="1" applyFill="1" applyBorder="1" applyAlignment="1">
      <alignment horizontal="center" vertical="center" wrapText="1"/>
    </xf>
    <xf numFmtId="0" fontId="44" fillId="2" borderId="2" xfId="0" applyFont="1" applyFill="1" applyBorder="1" applyAlignment="1">
      <alignment horizontal="center" vertical="center"/>
    </xf>
    <xf numFmtId="0" fontId="31" fillId="2" borderId="2" xfId="0" applyFont="1" applyFill="1" applyBorder="1" applyAlignment="1">
      <alignment horizontal="center" vertical="center" wrapText="1"/>
    </xf>
    <xf numFmtId="0" fontId="31" fillId="0" borderId="2" xfId="0" applyFont="1" applyBorder="1" applyAlignment="1">
      <alignment horizontal="center" vertical="center"/>
    </xf>
    <xf numFmtId="0" fontId="68"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shrinkToFit="1"/>
    </xf>
    <xf numFmtId="0" fontId="49" fillId="0" borderId="2" xfId="0" applyFont="1" applyFill="1" applyBorder="1" applyAlignment="1">
      <alignment horizontal="center" vertical="center"/>
    </xf>
    <xf numFmtId="0" fontId="0" fillId="4" borderId="2" xfId="0" applyFont="1" applyFill="1" applyBorder="1" applyAlignment="1">
      <alignment horizontal="center" vertical="center"/>
    </xf>
    <xf numFmtId="4" fontId="7" fillId="4" borderId="2" xfId="0" applyNumberFormat="1" applyFont="1" applyFill="1" applyBorder="1" applyAlignment="1">
      <alignment horizontal="center" vertical="center" wrapText="1"/>
    </xf>
    <xf numFmtId="4" fontId="49" fillId="0" borderId="2" xfId="0" applyNumberFormat="1" applyFont="1" applyFill="1" applyBorder="1" applyAlignment="1">
      <alignment horizontal="center" vertical="center"/>
    </xf>
    <xf numFmtId="4" fontId="68" fillId="0" borderId="2" xfId="0" applyNumberFormat="1" applyFont="1" applyFill="1" applyBorder="1" applyAlignment="1">
      <alignment horizontal="center" vertical="center" wrapText="1"/>
    </xf>
    <xf numFmtId="0" fontId="68" fillId="0" borderId="2" xfId="0" applyFont="1" applyFill="1" applyBorder="1" applyAlignment="1">
      <alignment horizontal="center" vertical="center"/>
    </xf>
    <xf numFmtId="0" fontId="68" fillId="0" borderId="2" xfId="10" applyFont="1" applyFill="1" applyBorder="1" applyAlignment="1">
      <alignment horizontal="center" vertical="center" wrapText="1"/>
    </xf>
    <xf numFmtId="0" fontId="51" fillId="0" borderId="2" xfId="0" applyFont="1" applyFill="1" applyBorder="1" applyAlignment="1">
      <alignment horizontal="center" vertical="center" wrapText="1"/>
    </xf>
    <xf numFmtId="172" fontId="68" fillId="0" borderId="2" xfId="0" applyNumberFormat="1" applyFont="1" applyFill="1" applyBorder="1" applyAlignment="1">
      <alignment horizontal="center" vertical="center" wrapText="1"/>
    </xf>
    <xf numFmtId="0" fontId="49" fillId="0" borderId="2" xfId="10" applyFont="1" applyFill="1" applyBorder="1" applyAlignment="1">
      <alignment horizontal="center" vertical="center" wrapText="1"/>
    </xf>
    <xf numFmtId="0" fontId="52" fillId="0" borderId="2" xfId="0" applyFont="1" applyFill="1" applyBorder="1" applyAlignment="1">
      <alignment horizontal="center" vertical="center" wrapText="1"/>
    </xf>
    <xf numFmtId="4" fontId="52" fillId="0" borderId="2" xfId="0" applyNumberFormat="1" applyFont="1" applyFill="1" applyBorder="1" applyAlignment="1">
      <alignment horizontal="center" vertical="center" wrapText="1"/>
    </xf>
    <xf numFmtId="4" fontId="52" fillId="0" borderId="1" xfId="0" applyNumberFormat="1" applyFont="1" applyFill="1" applyBorder="1" applyAlignment="1">
      <alignment horizontal="center" vertical="center" wrapText="1"/>
    </xf>
    <xf numFmtId="4" fontId="52" fillId="0" borderId="5" xfId="0" applyNumberFormat="1"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49" fillId="0" borderId="1"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12"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7" xfId="0" applyFont="1" applyFill="1" applyBorder="1" applyAlignment="1">
      <alignment horizontal="center" vertical="center"/>
    </xf>
    <xf numFmtId="0" fontId="49" fillId="0" borderId="7" xfId="0" applyFont="1" applyFill="1" applyBorder="1" applyAlignment="1">
      <alignment horizontal="center" vertical="center" wrapText="1"/>
    </xf>
    <xf numFmtId="0" fontId="49" fillId="0" borderId="1" xfId="10" applyFont="1" applyFill="1" applyBorder="1" applyAlignment="1">
      <alignment horizontal="center" vertical="center" wrapText="1"/>
    </xf>
    <xf numFmtId="0" fontId="49" fillId="0" borderId="7" xfId="10" applyFont="1" applyFill="1" applyBorder="1" applyAlignment="1">
      <alignment horizontal="center" vertical="center" wrapText="1"/>
    </xf>
    <xf numFmtId="0" fontId="49" fillId="0" borderId="5" xfId="10" applyFont="1" applyFill="1" applyBorder="1" applyAlignment="1">
      <alignment horizontal="center" vertical="center" wrapText="1"/>
    </xf>
    <xf numFmtId="4" fontId="49" fillId="0" borderId="1" xfId="0" applyNumberFormat="1" applyFont="1" applyFill="1" applyBorder="1" applyAlignment="1">
      <alignment horizontal="center" vertical="center" wrapText="1"/>
    </xf>
    <xf numFmtId="4" fontId="49" fillId="0" borderId="7" xfId="0" applyNumberFormat="1" applyFont="1" applyFill="1" applyBorder="1" applyAlignment="1">
      <alignment horizontal="center" vertical="center" wrapText="1"/>
    </xf>
    <xf numFmtId="4" fontId="49" fillId="0" borderId="5" xfId="0" applyNumberFormat="1" applyFont="1" applyFill="1" applyBorder="1" applyAlignment="1">
      <alignment horizontal="center" vertical="center" wrapText="1"/>
    </xf>
    <xf numFmtId="0" fontId="52" fillId="0" borderId="7" xfId="0" applyFont="1" applyFill="1" applyBorder="1" applyAlignment="1">
      <alignment horizontal="center" vertical="center" wrapText="1"/>
    </xf>
    <xf numFmtId="4" fontId="52" fillId="0" borderId="7" xfId="0" applyNumberFormat="1" applyFont="1" applyFill="1" applyBorder="1" applyAlignment="1">
      <alignment horizontal="center" vertical="center" wrapText="1"/>
    </xf>
    <xf numFmtId="171" fontId="49" fillId="0" borderId="2" xfId="0" applyNumberFormat="1" applyFont="1" applyFill="1" applyBorder="1" applyAlignment="1">
      <alignment horizontal="center" vertical="center" wrapText="1"/>
    </xf>
    <xf numFmtId="4" fontId="49" fillId="0" borderId="2" xfId="0" applyNumberFormat="1" applyFont="1" applyFill="1" applyBorder="1" applyAlignment="1">
      <alignment horizontal="center" vertical="center" wrapText="1"/>
    </xf>
    <xf numFmtId="4" fontId="49" fillId="0" borderId="2" xfId="5" applyNumberFormat="1" applyFont="1" applyFill="1" applyBorder="1" applyAlignment="1">
      <alignment horizontal="center" vertical="center" wrapText="1"/>
    </xf>
    <xf numFmtId="0" fontId="49" fillId="0" borderId="2" xfId="0" applyFont="1" applyFill="1" applyBorder="1" applyAlignment="1">
      <alignment horizontal="left" vertical="center" wrapText="1"/>
    </xf>
    <xf numFmtId="0" fontId="49" fillId="0" borderId="2" xfId="0" applyFont="1" applyFill="1" applyBorder="1" applyAlignment="1">
      <alignment horizontal="center" wrapText="1"/>
    </xf>
    <xf numFmtId="0" fontId="49" fillId="0" borderId="1" xfId="11" applyFont="1" applyFill="1" applyBorder="1" applyAlignment="1">
      <alignment horizontal="center" vertical="center" wrapText="1"/>
    </xf>
    <xf numFmtId="0" fontId="49" fillId="0" borderId="7" xfId="11" applyFont="1" applyFill="1" applyBorder="1" applyAlignment="1">
      <alignment horizontal="center" vertical="center" wrapText="1"/>
    </xf>
    <xf numFmtId="0" fontId="49" fillId="0" borderId="5" xfId="11" applyFont="1" applyFill="1" applyBorder="1" applyAlignment="1">
      <alignment horizontal="center" vertical="center" wrapText="1"/>
    </xf>
    <xf numFmtId="4" fontId="49" fillId="0" borderId="1" xfId="11" applyNumberFormat="1" applyFont="1" applyFill="1" applyBorder="1" applyAlignment="1">
      <alignment horizontal="center" vertical="center" wrapText="1"/>
    </xf>
    <xf numFmtId="4" fontId="49" fillId="0" borderId="7" xfId="11" applyNumberFormat="1" applyFont="1" applyFill="1" applyBorder="1" applyAlignment="1">
      <alignment horizontal="center" vertical="center" wrapText="1"/>
    </xf>
    <xf numFmtId="4" fontId="49" fillId="0" borderId="5" xfId="11" applyNumberFormat="1" applyFont="1" applyFill="1" applyBorder="1" applyAlignment="1">
      <alignment horizontal="center" vertical="center" wrapText="1"/>
    </xf>
    <xf numFmtId="0" fontId="49" fillId="0" borderId="1" xfId="11" applyFont="1" applyFill="1" applyBorder="1" applyAlignment="1">
      <alignment horizontal="center" vertical="center"/>
    </xf>
    <xf numFmtId="0" fontId="49" fillId="0" borderId="7" xfId="11" applyFont="1" applyFill="1" applyBorder="1" applyAlignment="1">
      <alignment horizontal="center" vertical="center"/>
    </xf>
    <xf numFmtId="0" fontId="49" fillId="0" borderId="5" xfId="11" applyFont="1" applyFill="1" applyBorder="1" applyAlignment="1">
      <alignment horizontal="center" vertical="center"/>
    </xf>
    <xf numFmtId="49" fontId="49" fillId="0" borderId="2" xfId="0" applyNumberFormat="1" applyFont="1" applyFill="1" applyBorder="1" applyAlignment="1">
      <alignment horizontal="center" vertical="center" wrapText="1"/>
    </xf>
    <xf numFmtId="4" fontId="49" fillId="0" borderId="2" xfId="0" applyNumberFormat="1" applyFont="1" applyFill="1" applyBorder="1" applyAlignment="1">
      <alignment horizontal="center"/>
    </xf>
    <xf numFmtId="172" fontId="49" fillId="0" borderId="2" xfId="0" applyNumberFormat="1" applyFont="1" applyFill="1" applyBorder="1" applyAlignment="1">
      <alignment horizontal="center" vertical="center" wrapText="1"/>
    </xf>
    <xf numFmtId="17" fontId="49" fillId="0" borderId="2" xfId="0" applyNumberFormat="1" applyFont="1" applyFill="1" applyBorder="1" applyAlignment="1">
      <alignment horizontal="center" vertical="center"/>
    </xf>
    <xf numFmtId="0" fontId="53" fillId="2" borderId="2" xfId="0" applyFont="1" applyFill="1" applyBorder="1" applyAlignment="1">
      <alignment horizontal="center" vertical="center" wrapText="1"/>
    </xf>
    <xf numFmtId="0" fontId="53" fillId="2" borderId="2" xfId="0" applyFont="1" applyFill="1" applyBorder="1" applyAlignment="1">
      <alignment horizontal="center" vertical="center"/>
    </xf>
    <xf numFmtId="0" fontId="23" fillId="11" borderId="2" xfId="0" applyFont="1" applyFill="1" applyBorder="1" applyAlignment="1">
      <alignment horizontal="center" vertical="center" wrapText="1"/>
    </xf>
    <xf numFmtId="4" fontId="53" fillId="2" borderId="2" xfId="0" applyNumberFormat="1" applyFont="1" applyFill="1" applyBorder="1" applyAlignment="1">
      <alignment horizontal="center" vertical="center" wrapText="1"/>
    </xf>
    <xf numFmtId="0" fontId="54" fillId="2" borderId="2"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5" xfId="0" applyFont="1" applyFill="1" applyBorder="1" applyAlignment="1">
      <alignment horizontal="center" vertical="center" wrapText="1"/>
    </xf>
    <xf numFmtId="49" fontId="49" fillId="0" borderId="2" xfId="0" applyNumberFormat="1" applyFont="1" applyFill="1" applyBorder="1" applyAlignment="1">
      <alignment horizontal="center" vertical="center"/>
    </xf>
    <xf numFmtId="0" fontId="0" fillId="4" borderId="2" xfId="0" applyFill="1" applyBorder="1" applyAlignment="1">
      <alignment horizontal="center" vertical="center"/>
    </xf>
    <xf numFmtId="0" fontId="4" fillId="4" borderId="2" xfId="0" applyFont="1" applyFill="1" applyBorder="1" applyAlignment="1">
      <alignment horizontal="center"/>
    </xf>
    <xf numFmtId="0" fontId="0" fillId="12" borderId="3" xfId="0" applyFont="1" applyFill="1" applyBorder="1" applyAlignment="1">
      <alignment horizontal="center" vertical="center"/>
    </xf>
    <xf numFmtId="0" fontId="0" fillId="12" borderId="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4" fontId="4" fillId="0" borderId="7" xfId="0" applyNumberFormat="1" applyFont="1" applyFill="1" applyBorder="1" applyAlignment="1">
      <alignment horizontal="center" vertical="center" wrapText="1" readingOrder="1"/>
    </xf>
    <xf numFmtId="4" fontId="4" fillId="0" borderId="5" xfId="0" applyNumberFormat="1" applyFont="1" applyFill="1" applyBorder="1" applyAlignment="1">
      <alignment horizontal="center" vertical="center" wrapText="1" readingOrder="1"/>
    </xf>
    <xf numFmtId="0" fontId="8" fillId="13" borderId="16" xfId="0" applyFont="1" applyFill="1" applyBorder="1" applyAlignment="1">
      <alignment horizontal="center" vertical="center"/>
    </xf>
    <xf numFmtId="0" fontId="26" fillId="0" borderId="17" xfId="0" applyFont="1" applyBorder="1"/>
    <xf numFmtId="0" fontId="8" fillId="13" borderId="20" xfId="0" applyFont="1" applyFill="1" applyBorder="1" applyAlignment="1">
      <alignment horizontal="center" vertical="center" wrapText="1"/>
    </xf>
    <xf numFmtId="0" fontId="26" fillId="0" borderId="19" xfId="0" applyFont="1" applyBorder="1"/>
    <xf numFmtId="4" fontId="8" fillId="13" borderId="20"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1" xfId="0" applyFont="1" applyFill="1" applyBorder="1"/>
    <xf numFmtId="0" fontId="4" fillId="0" borderId="16" xfId="0" applyFont="1" applyFill="1" applyBorder="1" applyAlignment="1">
      <alignment horizontal="center" vertical="center"/>
    </xf>
    <xf numFmtId="1" fontId="4" fillId="0" borderId="16" xfId="0" applyNumberFormat="1" applyFont="1" applyFill="1" applyBorder="1" applyAlignment="1">
      <alignment horizontal="left" vertical="center" wrapText="1"/>
    </xf>
    <xf numFmtId="0" fontId="4" fillId="0" borderId="21" xfId="0" applyFont="1" applyFill="1" applyBorder="1" applyAlignment="1">
      <alignment horizontal="left" vertical="center"/>
    </xf>
    <xf numFmtId="1" fontId="4" fillId="0" borderId="16" xfId="0" applyNumberFormat="1" applyFont="1" applyFill="1" applyBorder="1" applyAlignment="1">
      <alignment horizontal="center" vertical="center"/>
    </xf>
    <xf numFmtId="0" fontId="4" fillId="0" borderId="5" xfId="0" applyFont="1" applyFill="1" applyBorder="1" applyAlignment="1">
      <alignment horizontal="left" vertical="top" wrapText="1"/>
    </xf>
    <xf numFmtId="0" fontId="4" fillId="0" borderId="2" xfId="0" applyFont="1" applyFill="1" applyBorder="1" applyAlignment="1">
      <alignment horizontal="left" vertical="top" wrapText="1"/>
    </xf>
    <xf numFmtId="4" fontId="4" fillId="0" borderId="16" xfId="0" applyNumberFormat="1" applyFont="1" applyFill="1" applyBorder="1" applyAlignment="1">
      <alignment horizontal="center" vertical="center" wrapText="1"/>
    </xf>
    <xf numFmtId="0" fontId="8" fillId="13" borderId="16" xfId="0" applyFont="1" applyFill="1" applyBorder="1" applyAlignment="1">
      <alignment horizontal="center" vertical="center" wrapText="1"/>
    </xf>
    <xf numFmtId="0" fontId="26" fillId="0" borderId="17" xfId="0" applyFont="1" applyBorder="1" applyAlignment="1">
      <alignment horizontal="center"/>
    </xf>
    <xf numFmtId="0" fontId="26" fillId="0" borderId="17" xfId="0" applyFont="1" applyBorder="1" applyAlignment="1">
      <alignment wrapText="1"/>
    </xf>
    <xf numFmtId="1" fontId="4" fillId="0" borderId="16" xfId="0" applyNumberFormat="1" applyFont="1" applyFill="1" applyBorder="1" applyAlignment="1">
      <alignment horizontal="center" vertical="center" wrapText="1"/>
    </xf>
    <xf numFmtId="0" fontId="4" fillId="0" borderId="17" xfId="0" applyFont="1" applyFill="1" applyBorder="1"/>
    <xf numFmtId="0" fontId="4" fillId="0" borderId="21" xfId="0" applyFont="1" applyFill="1" applyBorder="1" applyAlignment="1">
      <alignment horizontal="center"/>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6" xfId="0" applyFont="1" applyFill="1" applyBorder="1"/>
    <xf numFmtId="4" fontId="4" fillId="0" borderId="16"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0" fontId="0" fillId="4" borderId="2" xfId="0" applyFont="1" applyFill="1" applyBorder="1" applyAlignment="1">
      <alignment horizontal="center" wrapText="1"/>
    </xf>
    <xf numFmtId="0" fontId="0" fillId="0" borderId="2" xfId="0" applyBorder="1" applyAlignment="1">
      <alignment horizontal="center" wrapText="1"/>
    </xf>
    <xf numFmtId="170" fontId="4" fillId="0" borderId="2" xfId="0" applyNumberFormat="1" applyFont="1" applyFill="1" applyBorder="1" applyAlignment="1">
      <alignment horizontal="center" vertical="center"/>
    </xf>
    <xf numFmtId="170" fontId="4" fillId="0" borderId="1" xfId="0" applyNumberFormat="1" applyFont="1" applyFill="1" applyBorder="1" applyAlignment="1">
      <alignment horizontal="center" vertical="center" wrapText="1"/>
    </xf>
    <xf numFmtId="0" fontId="4" fillId="0" borderId="7"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horizontal="left" wrapText="1"/>
    </xf>
    <xf numFmtId="0" fontId="4" fillId="0" borderId="5" xfId="0" applyFont="1" applyFill="1" applyBorder="1" applyAlignment="1">
      <alignment horizontal="left" wrapText="1"/>
    </xf>
    <xf numFmtId="0" fontId="2" fillId="2" borderId="2" xfId="0" applyFont="1" applyFill="1" applyBorder="1" applyAlignment="1">
      <alignment horizontal="center" vertical="center"/>
    </xf>
    <xf numFmtId="0" fontId="0" fillId="0" borderId="2" xfId="0" applyBorder="1" applyAlignment="1">
      <alignment horizontal="center"/>
    </xf>
    <xf numFmtId="0" fontId="59" fillId="2" borderId="1" xfId="0" applyFont="1" applyFill="1" applyBorder="1" applyAlignment="1">
      <alignment horizontal="center" vertical="center"/>
    </xf>
    <xf numFmtId="0" fontId="59" fillId="2" borderId="5" xfId="0" applyFont="1" applyFill="1" applyBorder="1" applyAlignment="1">
      <alignment horizontal="center" vertical="center"/>
    </xf>
    <xf numFmtId="4" fontId="59" fillId="2" borderId="2" xfId="0" applyNumberFormat="1" applyFont="1" applyFill="1" applyBorder="1" applyAlignment="1">
      <alignment horizontal="center" vertical="center" wrapText="1"/>
    </xf>
    <xf numFmtId="0" fontId="59" fillId="2" borderId="2" xfId="0" applyFont="1" applyFill="1" applyBorder="1" applyAlignment="1">
      <alignment horizontal="center" vertical="center" wrapText="1"/>
    </xf>
    <xf numFmtId="0" fontId="59" fillId="2" borderId="3" xfId="0" applyFont="1" applyFill="1" applyBorder="1" applyAlignment="1">
      <alignment horizontal="center" vertical="center" wrapText="1"/>
    </xf>
    <xf numFmtId="0" fontId="7" fillId="0" borderId="4" xfId="0" applyFont="1" applyBorder="1" applyAlignment="1">
      <alignment horizontal="center"/>
    </xf>
    <xf numFmtId="0" fontId="59" fillId="2" borderId="1" xfId="0" applyFont="1" applyFill="1" applyBorder="1" applyAlignment="1">
      <alignment horizontal="center" vertical="center" wrapText="1"/>
    </xf>
    <xf numFmtId="0" fontId="59" fillId="2" borderId="5" xfId="0" applyFont="1" applyFill="1" applyBorder="1" applyAlignment="1">
      <alignment horizontal="center" vertical="center" wrapText="1"/>
    </xf>
    <xf numFmtId="0" fontId="4" fillId="0" borderId="1" xfId="3" applyFont="1" applyFill="1" applyBorder="1" applyAlignment="1">
      <alignment horizontal="center" vertical="center" wrapText="1"/>
    </xf>
    <xf numFmtId="0" fontId="4" fillId="0" borderId="7" xfId="3" applyFont="1" applyFill="1" applyBorder="1" applyAlignment="1">
      <alignment horizontal="center" vertical="center" wrapText="1"/>
    </xf>
    <xf numFmtId="0" fontId="4" fillId="0" borderId="5" xfId="3" applyFont="1" applyFill="1" applyBorder="1" applyAlignment="1">
      <alignment horizontal="center" vertical="center" wrapText="1"/>
    </xf>
    <xf numFmtId="173" fontId="4" fillId="0" borderId="2"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8" xfId="0" applyFont="1" applyFill="1" applyBorder="1"/>
    <xf numFmtId="173" fontId="4" fillId="0" borderId="2" xfId="0" applyNumberFormat="1" applyFont="1" applyFill="1" applyBorder="1" applyAlignment="1">
      <alignment horizontal="center" vertical="center" wrapText="1"/>
    </xf>
    <xf numFmtId="173" fontId="56" fillId="0" borderId="18" xfId="0" applyNumberFormat="1" applyFont="1" applyFill="1" applyBorder="1" applyAlignment="1">
      <alignment horizontal="center" vertical="center"/>
    </xf>
    <xf numFmtId="173" fontId="4" fillId="0" borderId="18"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xf>
    <xf numFmtId="173" fontId="4" fillId="0" borderId="16" xfId="0" applyNumberFormat="1" applyFont="1" applyFill="1" applyBorder="1" applyAlignment="1">
      <alignment horizontal="center" vertical="center" wrapText="1"/>
    </xf>
    <xf numFmtId="173" fontId="4" fillId="0" borderId="17" xfId="0" applyNumberFormat="1" applyFont="1" applyFill="1" applyBorder="1" applyAlignment="1">
      <alignment horizontal="center" vertical="center" wrapText="1"/>
    </xf>
    <xf numFmtId="173" fontId="56" fillId="0" borderId="16" xfId="0" applyNumberFormat="1" applyFont="1" applyFill="1" applyBorder="1" applyAlignment="1">
      <alignment horizontal="center" vertical="center" wrapText="1"/>
    </xf>
    <xf numFmtId="173" fontId="56" fillId="0" borderId="17" xfId="0" applyNumberFormat="1"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7" xfId="0" applyFont="1" applyFill="1" applyBorder="1" applyAlignment="1">
      <alignment horizontal="center" vertical="center" wrapText="1"/>
    </xf>
    <xf numFmtId="174" fontId="4" fillId="0" borderId="16" xfId="0" applyNumberFormat="1" applyFont="1" applyFill="1" applyBorder="1" applyAlignment="1">
      <alignment horizontal="center" vertical="center"/>
    </xf>
    <xf numFmtId="174" fontId="4" fillId="0" borderId="17" xfId="0" applyNumberFormat="1" applyFont="1" applyFill="1" applyBorder="1" applyAlignment="1">
      <alignment horizontal="center" vertical="center"/>
    </xf>
    <xf numFmtId="174" fontId="56" fillId="0" borderId="16" xfId="0" applyNumberFormat="1" applyFont="1" applyFill="1" applyBorder="1" applyAlignment="1">
      <alignment horizontal="center" vertical="center"/>
    </xf>
    <xf numFmtId="174" fontId="56" fillId="0" borderId="17" xfId="0" applyNumberFormat="1" applyFont="1" applyFill="1" applyBorder="1" applyAlignment="1">
      <alignment horizontal="center" vertical="center"/>
    </xf>
    <xf numFmtId="0" fontId="0" fillId="13" borderId="18" xfId="0" applyFill="1" applyBorder="1" applyAlignment="1">
      <alignment horizontal="center" vertical="center"/>
    </xf>
    <xf numFmtId="0" fontId="0" fillId="13" borderId="18" xfId="0" applyFill="1" applyBorder="1" applyAlignment="1">
      <alignment horizontal="center" vertical="center" wrapText="1"/>
    </xf>
    <xf numFmtId="167" fontId="4" fillId="0" borderId="18" xfId="0" applyNumberFormat="1" applyFont="1" applyFill="1" applyBorder="1" applyAlignment="1">
      <alignment horizontal="center" vertical="center" wrapText="1"/>
    </xf>
    <xf numFmtId="173" fontId="0" fillId="13" borderId="18" xfId="0" applyNumberFormat="1" applyFill="1" applyBorder="1" applyAlignment="1">
      <alignment horizontal="center" vertical="center" wrapText="1"/>
    </xf>
    <xf numFmtId="0" fontId="4" fillId="0" borderId="17" xfId="0" applyFont="1" applyFill="1" applyBorder="1" applyAlignment="1">
      <alignment horizontal="center" vertical="center"/>
    </xf>
    <xf numFmtId="167" fontId="4" fillId="0" borderId="16" xfId="0" applyNumberFormat="1" applyFont="1" applyFill="1" applyBorder="1" applyAlignment="1">
      <alignment horizontal="center" vertical="center" wrapText="1"/>
    </xf>
    <xf numFmtId="167" fontId="4" fillId="0" borderId="17" xfId="0" applyNumberFormat="1" applyFont="1" applyFill="1" applyBorder="1" applyAlignment="1">
      <alignment horizontal="center" vertical="center" wrapText="1"/>
    </xf>
    <xf numFmtId="173" fontId="4" fillId="0" borderId="18" xfId="0" applyNumberFormat="1" applyFont="1" applyFill="1" applyBorder="1" applyAlignment="1">
      <alignment horizontal="center" vertical="center" wrapText="1"/>
    </xf>
    <xf numFmtId="4" fontId="33" fillId="2" borderId="2" xfId="0" applyNumberFormat="1" applyFont="1" applyFill="1" applyBorder="1" applyAlignment="1">
      <alignment horizontal="center" vertical="center" wrapText="1"/>
    </xf>
    <xf numFmtId="0" fontId="33" fillId="2" borderId="2" xfId="0" applyFont="1" applyFill="1" applyBorder="1" applyAlignment="1">
      <alignment horizontal="center" vertical="center" wrapText="1"/>
    </xf>
    <xf numFmtId="0" fontId="0" fillId="0" borderId="4" xfId="0" applyFont="1" applyBorder="1" applyAlignment="1">
      <alignment horizont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4" fillId="0" borderId="2" xfId="3" applyFont="1" applyFill="1" applyBorder="1" applyAlignment="1">
      <alignment horizontal="center" vertical="center" wrapText="1"/>
    </xf>
    <xf numFmtId="0" fontId="0" fillId="0" borderId="2" xfId="0" applyBorder="1" applyAlignment="1">
      <alignment horizontal="center" vertical="center"/>
    </xf>
    <xf numFmtId="0" fontId="5" fillId="0" borderId="0" xfId="0" applyFont="1" applyAlignment="1">
      <alignment horizontal="left" vertical="top"/>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4" fontId="31" fillId="0" borderId="1" xfId="0" applyNumberFormat="1" applyFont="1" applyFill="1" applyBorder="1" applyAlignment="1">
      <alignment horizontal="center" vertical="center"/>
    </xf>
    <xf numFmtId="4" fontId="31" fillId="0" borderId="7" xfId="0" applyNumberFormat="1" applyFont="1" applyFill="1" applyBorder="1" applyAlignment="1">
      <alignment horizontal="center" vertical="center"/>
    </xf>
    <xf numFmtId="4" fontId="31" fillId="0" borderId="5" xfId="0" applyNumberFormat="1" applyFont="1" applyFill="1" applyBorder="1" applyAlignment="1">
      <alignment horizontal="center" vertical="center"/>
    </xf>
    <xf numFmtId="0" fontId="4" fillId="0" borderId="0" xfId="11" applyFont="1" applyFill="1"/>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3" fillId="0" borderId="1"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64" fillId="0" borderId="7" xfId="0" applyFont="1" applyFill="1" applyBorder="1" applyAlignment="1">
      <alignment horizontal="center" vertical="center" wrapText="1"/>
    </xf>
    <xf numFmtId="0" fontId="64" fillId="0" borderId="5"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4" fontId="26" fillId="0" borderId="1"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5" xfId="0" applyNumberFormat="1" applyFont="1" applyFill="1" applyBorder="1" applyAlignment="1">
      <alignment horizontal="center" vertical="center"/>
    </xf>
    <xf numFmtId="17" fontId="26" fillId="0" borderId="1" xfId="0" applyNumberFormat="1" applyFont="1" applyFill="1" applyBorder="1" applyAlignment="1">
      <alignment horizontal="center" vertical="center" wrapText="1"/>
    </xf>
    <xf numFmtId="17" fontId="26" fillId="0" borderId="7" xfId="0" applyNumberFormat="1" applyFont="1" applyFill="1" applyBorder="1" applyAlignment="1">
      <alignment horizontal="center" vertical="center" wrapText="1"/>
    </xf>
    <xf numFmtId="17" fontId="26" fillId="0" borderId="5" xfId="0" applyNumberFormat="1" applyFont="1" applyFill="1" applyBorder="1" applyAlignment="1">
      <alignment horizontal="center" vertical="center" wrapText="1"/>
    </xf>
    <xf numFmtId="0" fontId="31" fillId="0" borderId="2" xfId="0" applyFont="1" applyFill="1" applyBorder="1" applyAlignment="1">
      <alignment horizontal="center" vertical="center"/>
    </xf>
    <xf numFmtId="2" fontId="31" fillId="0" borderId="1" xfId="0" applyNumberFormat="1" applyFont="1" applyFill="1" applyBorder="1" applyAlignment="1">
      <alignment horizontal="center" vertical="center"/>
    </xf>
    <xf numFmtId="2" fontId="31" fillId="0" borderId="5"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2" xfId="0" applyFont="1" applyFill="1" applyBorder="1" applyAlignment="1">
      <alignment horizontal="center" vertical="center" wrapText="1"/>
    </xf>
    <xf numFmtId="0" fontId="59" fillId="2" borderId="2" xfId="0" applyFont="1" applyFill="1" applyBorder="1" applyAlignment="1">
      <alignment horizontal="center" vertical="center"/>
    </xf>
    <xf numFmtId="0" fontId="7" fillId="0" borderId="2" xfId="0" applyFont="1" applyBorder="1" applyAlignment="1">
      <alignment horizontal="center"/>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3" fontId="4" fillId="0" borderId="2" xfId="0" applyNumberFormat="1" applyFont="1" applyFill="1" applyBorder="1" applyAlignment="1">
      <alignment horizontal="center" vertical="center" wrapText="1"/>
    </xf>
    <xf numFmtId="171" fontId="4" fillId="0" borderId="1" xfId="0" applyNumberFormat="1" applyFont="1" applyFill="1" applyBorder="1" applyAlignment="1">
      <alignment horizontal="center" vertical="center"/>
    </xf>
    <xf numFmtId="171" fontId="4" fillId="0" borderId="7" xfId="0" applyNumberFormat="1" applyFont="1" applyFill="1" applyBorder="1" applyAlignment="1">
      <alignment horizontal="center" vertical="center"/>
    </xf>
    <xf numFmtId="171" fontId="4" fillId="0" borderId="5" xfId="0" applyNumberFormat="1" applyFont="1" applyFill="1" applyBorder="1" applyAlignment="1">
      <alignment horizontal="center" vertical="center"/>
    </xf>
    <xf numFmtId="0" fontId="4" fillId="0" borderId="1" xfId="0" applyFont="1" applyFill="1" applyBorder="1" applyAlignment="1">
      <alignment horizontal="left" vertical="center"/>
    </xf>
    <xf numFmtId="171" fontId="4" fillId="0" borderId="2" xfId="0" applyNumberFormat="1" applyFont="1" applyFill="1" applyBorder="1" applyAlignment="1">
      <alignment horizontal="center" vertical="center" wrapText="1"/>
    </xf>
    <xf numFmtId="171" fontId="4" fillId="0" borderId="2" xfId="0" applyNumberFormat="1" applyFont="1" applyFill="1" applyBorder="1" applyAlignment="1">
      <alignment horizontal="center" vertical="center"/>
    </xf>
    <xf numFmtId="17" fontId="4" fillId="0" borderId="1" xfId="0" applyNumberFormat="1" applyFont="1" applyFill="1" applyBorder="1" applyAlignment="1">
      <alignment horizontal="center" vertical="center"/>
    </xf>
    <xf numFmtId="17" fontId="4" fillId="0" borderId="7" xfId="0" applyNumberFormat="1" applyFont="1" applyFill="1" applyBorder="1" applyAlignment="1">
      <alignment horizontal="center" vertical="center"/>
    </xf>
    <xf numFmtId="0" fontId="4" fillId="0" borderId="5" xfId="0" applyFont="1" applyFill="1" applyBorder="1" applyAlignment="1">
      <alignment horizontal="left" vertical="center"/>
    </xf>
    <xf numFmtId="0" fontId="49" fillId="0" borderId="1" xfId="0" applyFont="1" applyFill="1" applyBorder="1" applyAlignment="1">
      <alignment horizontal="left" vertical="center" wrapText="1"/>
    </xf>
    <xf numFmtId="0" fontId="49" fillId="0" borderId="7" xfId="0" applyFont="1" applyFill="1" applyBorder="1" applyAlignment="1">
      <alignment horizontal="left" vertical="center" wrapText="1"/>
    </xf>
    <xf numFmtId="0" fontId="49" fillId="0" borderId="5" xfId="0" applyFont="1" applyFill="1" applyBorder="1" applyAlignment="1">
      <alignment horizontal="left" vertical="center" wrapText="1"/>
    </xf>
    <xf numFmtId="4" fontId="49" fillId="0" borderId="1" xfId="0" applyNumberFormat="1" applyFont="1" applyFill="1" applyBorder="1" applyAlignment="1">
      <alignment horizontal="center" vertical="center"/>
    </xf>
    <xf numFmtId="4" fontId="49" fillId="0" borderId="5" xfId="0" applyNumberFormat="1" applyFont="1" applyFill="1" applyBorder="1" applyAlignment="1">
      <alignment horizontal="center" vertical="center"/>
    </xf>
    <xf numFmtId="0" fontId="49" fillId="0" borderId="1" xfId="0" applyFont="1" applyFill="1" applyBorder="1" applyAlignment="1">
      <alignment horizontal="center"/>
    </xf>
    <xf numFmtId="0" fontId="49" fillId="0" borderId="7" xfId="0" applyFont="1" applyFill="1" applyBorder="1" applyAlignment="1">
      <alignment horizontal="center"/>
    </xf>
    <xf numFmtId="0" fontId="49" fillId="0" borderId="5" xfId="0" applyFont="1" applyFill="1" applyBorder="1" applyAlignment="1">
      <alignment horizontal="center"/>
    </xf>
    <xf numFmtId="4" fontId="49" fillId="0" borderId="7" xfId="0" applyNumberFormat="1" applyFont="1" applyFill="1" applyBorder="1" applyAlignment="1">
      <alignment horizontal="center" vertical="center"/>
    </xf>
    <xf numFmtId="0" fontId="49" fillId="0" borderId="1" xfId="0" applyFont="1" applyFill="1" applyBorder="1" applyAlignment="1">
      <alignment vertical="center" wrapText="1"/>
    </xf>
    <xf numFmtId="0" fontId="49" fillId="0" borderId="7" xfId="0" applyFont="1" applyFill="1" applyBorder="1" applyAlignment="1">
      <alignment vertical="center"/>
    </xf>
    <xf numFmtId="0" fontId="49" fillId="0" borderId="5" xfId="0" applyFont="1" applyFill="1" applyBorder="1" applyAlignment="1">
      <alignment vertical="center"/>
    </xf>
    <xf numFmtId="1" fontId="52" fillId="0" borderId="1" xfId="0" applyNumberFormat="1" applyFont="1" applyFill="1" applyBorder="1" applyAlignment="1">
      <alignment horizontal="center" vertical="center" wrapText="1"/>
    </xf>
    <xf numFmtId="1" fontId="52" fillId="0" borderId="7" xfId="0" applyNumberFormat="1" applyFont="1" applyFill="1" applyBorder="1" applyAlignment="1">
      <alignment horizontal="center" vertical="center" wrapText="1"/>
    </xf>
    <xf numFmtId="0" fontId="52" fillId="0" borderId="1" xfId="0" applyFont="1" applyFill="1" applyBorder="1" applyAlignment="1">
      <alignment horizontal="left" vertical="center" wrapText="1"/>
    </xf>
    <xf numFmtId="0" fontId="52" fillId="0" borderId="7" xfId="0" applyFont="1" applyFill="1" applyBorder="1" applyAlignment="1">
      <alignment horizontal="left" vertical="center" wrapText="1"/>
    </xf>
    <xf numFmtId="0" fontId="49" fillId="0" borderId="13" xfId="0" applyFont="1" applyFill="1" applyBorder="1" applyAlignment="1">
      <alignment horizontal="center" vertical="center" wrapText="1"/>
    </xf>
    <xf numFmtId="0" fontId="49" fillId="0" borderId="8" xfId="0" applyFont="1" applyFill="1" applyBorder="1" applyAlignment="1">
      <alignment horizontal="center" vertical="center" wrapText="1"/>
    </xf>
    <xf numFmtId="17" fontId="49" fillId="0" borderId="1" xfId="0" applyNumberFormat="1" applyFont="1" applyFill="1" applyBorder="1" applyAlignment="1">
      <alignment horizontal="center" vertical="center" wrapText="1"/>
    </xf>
    <xf numFmtId="17" fontId="49" fillId="0" borderId="5" xfId="0" applyNumberFormat="1" applyFont="1" applyFill="1" applyBorder="1" applyAlignment="1">
      <alignment horizontal="center" vertical="center" wrapText="1"/>
    </xf>
    <xf numFmtId="0" fontId="66" fillId="0" borderId="7" xfId="0" applyFont="1" applyFill="1" applyBorder="1" applyAlignment="1">
      <alignment horizontal="center" vertical="center" wrapText="1"/>
    </xf>
    <xf numFmtId="0" fontId="66" fillId="0" borderId="5" xfId="0" applyFont="1" applyFill="1" applyBorder="1" applyAlignment="1">
      <alignment horizontal="center" vertical="center" wrapText="1"/>
    </xf>
  </cellXfs>
  <cellStyles count="17">
    <cellStyle name="Dobry" xfId="9" builtinId="26"/>
    <cellStyle name="Dziesiętny" xfId="8" builtinId="3"/>
    <cellStyle name="Dziesiętny 2" xfId="13" xr:uid="{00000000-0005-0000-0000-000002000000}"/>
    <cellStyle name="Excel Built-in Bad" xfId="4" xr:uid="{00000000-0005-0000-0000-000003000000}"/>
    <cellStyle name="Excel Built-in Normal" xfId="2" xr:uid="{00000000-0005-0000-0000-000004000000}"/>
    <cellStyle name="Neutralny" xfId="11" builtinId="28"/>
    <cellStyle name="Normalny" xfId="0" builtinId="0"/>
    <cellStyle name="Normalny 2" xfId="3" xr:uid="{00000000-0005-0000-0000-000007000000}"/>
    <cellStyle name="Normalny 2 2" xfId="16" xr:uid="{00000000-0005-0000-0000-000008000000}"/>
    <cellStyle name="Normalny 2 3" xfId="15" xr:uid="{00000000-0005-0000-0000-000009000000}"/>
    <cellStyle name="Normalny 3" xfId="6" xr:uid="{00000000-0005-0000-0000-00000A000000}"/>
    <cellStyle name="Normalny 3 2" xfId="14" xr:uid="{00000000-0005-0000-0000-00000B000000}"/>
    <cellStyle name="Normalny 4" xfId="7" xr:uid="{00000000-0005-0000-0000-00000C000000}"/>
    <cellStyle name="Normalny 6" xfId="12" xr:uid="{00000000-0005-0000-0000-00000D000000}"/>
    <cellStyle name="Walutowy 2" xfId="1" xr:uid="{00000000-0005-0000-0000-00000E000000}"/>
    <cellStyle name="Zły" xfId="10" builtinId="27"/>
    <cellStyle name="Zły 2" xfId="5" xr:uid="{00000000-0005-0000-0000-000010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7</xdr:col>
      <xdr:colOff>0</xdr:colOff>
      <xdr:row>18</xdr:row>
      <xdr:rowOff>285750</xdr:rowOff>
    </xdr:from>
    <xdr:to>
      <xdr:col>9</xdr:col>
      <xdr:colOff>13607</xdr:colOff>
      <xdr:row>18</xdr:row>
      <xdr:rowOff>285751</xdr:rowOff>
    </xdr:to>
    <xdr:cxnSp macro="">
      <xdr:nvCxnSpPr>
        <xdr:cNvPr id="2" name="Łącznik prosty 1">
          <a:extLst>
            <a:ext uri="{FF2B5EF4-FFF2-40B4-BE49-F238E27FC236}">
              <a16:creationId xmlns:a16="http://schemas.microsoft.com/office/drawing/2014/main" id="{D7E27FE3-C98C-4136-BE42-3928C8E2A5F0}"/>
            </a:ext>
          </a:extLst>
        </xdr:cNvPr>
        <xdr:cNvCxnSpPr/>
      </xdr:nvCxnSpPr>
      <xdr:spPr>
        <a:xfrm>
          <a:off x="6734175" y="5905500"/>
          <a:ext cx="1937657"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365125</xdr:rowOff>
    </xdr:from>
    <xdr:to>
      <xdr:col>9</xdr:col>
      <xdr:colOff>0</xdr:colOff>
      <xdr:row>19</xdr:row>
      <xdr:rowOff>365125</xdr:rowOff>
    </xdr:to>
    <xdr:cxnSp macro="">
      <xdr:nvCxnSpPr>
        <xdr:cNvPr id="3" name="Łącznik prosty 2">
          <a:extLst>
            <a:ext uri="{FF2B5EF4-FFF2-40B4-BE49-F238E27FC236}">
              <a16:creationId xmlns:a16="http://schemas.microsoft.com/office/drawing/2014/main" id="{DAC7B62C-A438-4ACD-9350-47D73D661DBE}"/>
            </a:ext>
          </a:extLst>
        </xdr:cNvPr>
        <xdr:cNvCxnSpPr/>
      </xdr:nvCxnSpPr>
      <xdr:spPr>
        <a:xfrm>
          <a:off x="6734175" y="6099175"/>
          <a:ext cx="19240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0"/>
  <sheetViews>
    <sheetView tabSelected="1" workbookViewId="0">
      <selection activeCell="I11" sqref="I11"/>
    </sheetView>
  </sheetViews>
  <sheetFormatPr defaultRowHeight="15" x14ac:dyDescent="0.25"/>
  <cols>
    <col min="1" max="1" width="9.140625" style="1"/>
    <col min="2" max="2" width="37.42578125" style="1" customWidth="1"/>
    <col min="3" max="3" width="9.140625" style="1"/>
    <col min="4" max="4" width="14" style="1" customWidth="1"/>
    <col min="5" max="16384" width="9.140625" style="1"/>
  </cols>
  <sheetData>
    <row r="1" spans="2:5" x14ac:dyDescent="0.25">
      <c r="B1" s="402" t="s">
        <v>2017</v>
      </c>
    </row>
    <row r="2" spans="2:5" x14ac:dyDescent="0.25">
      <c r="B2" s="1" t="s">
        <v>82</v>
      </c>
    </row>
    <row r="4" spans="2:5" x14ac:dyDescent="0.25">
      <c r="B4" s="507"/>
      <c r="C4" s="47" t="s">
        <v>63</v>
      </c>
      <c r="D4" s="18" t="s">
        <v>37</v>
      </c>
    </row>
    <row r="5" spans="2:5" x14ac:dyDescent="0.25">
      <c r="B5" s="19" t="s">
        <v>64</v>
      </c>
      <c r="C5" s="73">
        <v>3</v>
      </c>
      <c r="D5" s="74">
        <v>153000</v>
      </c>
    </row>
    <row r="6" spans="2:5" x14ac:dyDescent="0.25">
      <c r="B6" s="19" t="s">
        <v>65</v>
      </c>
      <c r="C6" s="73">
        <v>9</v>
      </c>
      <c r="D6" s="74">
        <v>202000</v>
      </c>
      <c r="E6" s="402"/>
    </row>
    <row r="7" spans="2:5" x14ac:dyDescent="0.25">
      <c r="B7" s="19" t="s">
        <v>66</v>
      </c>
      <c r="C7" s="73">
        <v>8</v>
      </c>
      <c r="D7" s="74">
        <v>540000</v>
      </c>
      <c r="E7" s="402"/>
    </row>
    <row r="8" spans="2:5" x14ac:dyDescent="0.25">
      <c r="B8" s="19" t="s">
        <v>67</v>
      </c>
      <c r="C8" s="73">
        <v>8</v>
      </c>
      <c r="D8" s="74">
        <v>207288.7</v>
      </c>
      <c r="E8" s="402"/>
    </row>
    <row r="9" spans="2:5" x14ac:dyDescent="0.25">
      <c r="B9" s="19" t="s">
        <v>68</v>
      </c>
      <c r="C9" s="73">
        <v>4</v>
      </c>
      <c r="D9" s="74">
        <v>385000</v>
      </c>
      <c r="E9" s="402"/>
    </row>
    <row r="10" spans="2:5" x14ac:dyDescent="0.25">
      <c r="B10" s="19" t="s">
        <v>69</v>
      </c>
      <c r="C10" s="70">
        <v>1</v>
      </c>
      <c r="D10" s="21">
        <v>40000</v>
      </c>
      <c r="E10" s="402"/>
    </row>
    <row r="11" spans="2:5" x14ac:dyDescent="0.25">
      <c r="B11" s="19" t="s">
        <v>70</v>
      </c>
      <c r="C11" s="73">
        <v>9</v>
      </c>
      <c r="D11" s="74">
        <v>800000</v>
      </c>
      <c r="E11" s="402"/>
    </row>
    <row r="12" spans="2:5" x14ac:dyDescent="0.25">
      <c r="B12" s="19" t="s">
        <v>71</v>
      </c>
      <c r="C12" s="75">
        <v>5</v>
      </c>
      <c r="D12" s="34">
        <v>252774</v>
      </c>
      <c r="E12" s="402"/>
    </row>
    <row r="13" spans="2:5" x14ac:dyDescent="0.25">
      <c r="B13" s="19" t="s">
        <v>72</v>
      </c>
      <c r="C13" s="76">
        <v>9</v>
      </c>
      <c r="D13" s="74">
        <v>435219</v>
      </c>
      <c r="E13" s="402"/>
    </row>
    <row r="14" spans="2:5" x14ac:dyDescent="0.25">
      <c r="B14" s="19" t="s">
        <v>73</v>
      </c>
      <c r="C14" s="73">
        <v>13</v>
      </c>
      <c r="D14" s="74">
        <v>377690</v>
      </c>
      <c r="E14" s="402"/>
    </row>
    <row r="15" spans="2:5" x14ac:dyDescent="0.25">
      <c r="B15" s="19" t="s">
        <v>74</v>
      </c>
      <c r="C15" s="70">
        <v>4</v>
      </c>
      <c r="D15" s="21">
        <v>398000</v>
      </c>
      <c r="E15" s="402"/>
    </row>
    <row r="16" spans="2:5" x14ac:dyDescent="0.25">
      <c r="B16" s="19" t="s">
        <v>75</v>
      </c>
      <c r="C16" s="73">
        <v>0</v>
      </c>
      <c r="D16" s="74">
        <v>0</v>
      </c>
      <c r="E16" s="402"/>
    </row>
    <row r="17" spans="2:8" x14ac:dyDescent="0.25">
      <c r="B17" s="19" t="s">
        <v>76</v>
      </c>
      <c r="C17" s="73">
        <v>1</v>
      </c>
      <c r="D17" s="74" t="s">
        <v>450</v>
      </c>
      <c r="E17" s="402"/>
    </row>
    <row r="18" spans="2:8" x14ac:dyDescent="0.25">
      <c r="B18" s="19" t="s">
        <v>77</v>
      </c>
      <c r="C18" s="70">
        <v>12</v>
      </c>
      <c r="D18" s="21">
        <v>505000</v>
      </c>
      <c r="E18" s="402"/>
    </row>
    <row r="19" spans="2:8" x14ac:dyDescent="0.25">
      <c r="B19" s="19" t="s">
        <v>78</v>
      </c>
      <c r="C19" s="73">
        <v>5</v>
      </c>
      <c r="D19" s="74">
        <v>190000</v>
      </c>
      <c r="E19" s="402"/>
    </row>
    <row r="20" spans="2:8" x14ac:dyDescent="0.25">
      <c r="B20" s="19" t="s">
        <v>79</v>
      </c>
      <c r="C20" s="75">
        <v>1</v>
      </c>
      <c r="D20" s="34">
        <v>26895</v>
      </c>
      <c r="E20" s="402"/>
    </row>
    <row r="21" spans="2:8" ht="30" x14ac:dyDescent="0.25">
      <c r="B21" s="22" t="s">
        <v>81</v>
      </c>
      <c r="C21" s="15">
        <v>22</v>
      </c>
      <c r="D21" s="77">
        <v>5950386</v>
      </c>
      <c r="E21" s="402"/>
      <c r="H21" s="402"/>
    </row>
    <row r="22" spans="2:8" s="72" customFormat="1" x14ac:dyDescent="0.25">
      <c r="B22" s="22" t="s">
        <v>868</v>
      </c>
      <c r="C22" s="15">
        <v>22</v>
      </c>
      <c r="D22" s="77">
        <v>9478989.9299999997</v>
      </c>
    </row>
    <row r="23" spans="2:8" s="72" customFormat="1" ht="30" x14ac:dyDescent="0.25">
      <c r="B23" s="22" t="s">
        <v>885</v>
      </c>
      <c r="C23" s="191">
        <v>27</v>
      </c>
      <c r="D23" s="20">
        <v>2685414</v>
      </c>
      <c r="E23" s="402"/>
    </row>
    <row r="24" spans="2:8" s="72" customFormat="1" x14ac:dyDescent="0.25">
      <c r="B24" s="19" t="s">
        <v>884</v>
      </c>
      <c r="C24" s="191">
        <v>10</v>
      </c>
      <c r="D24" s="20">
        <v>381051.67</v>
      </c>
      <c r="E24" s="402"/>
    </row>
    <row r="25" spans="2:8" s="72" customFormat="1" x14ac:dyDescent="0.25">
      <c r="B25" s="19" t="s">
        <v>883</v>
      </c>
      <c r="C25" s="191">
        <v>6</v>
      </c>
      <c r="D25" s="20">
        <v>467211.27</v>
      </c>
      <c r="E25" s="402"/>
    </row>
    <row r="26" spans="2:8" s="72" customFormat="1" x14ac:dyDescent="0.25">
      <c r="B26" s="19" t="s">
        <v>882</v>
      </c>
      <c r="C26" s="191">
        <v>17</v>
      </c>
      <c r="D26" s="20">
        <v>345128.17</v>
      </c>
      <c r="E26" s="402"/>
    </row>
    <row r="27" spans="2:8" s="72" customFormat="1" x14ac:dyDescent="0.25">
      <c r="B27" s="19" t="s">
        <v>881</v>
      </c>
      <c r="C27" s="191">
        <v>14</v>
      </c>
      <c r="D27" s="20">
        <v>529000</v>
      </c>
      <c r="E27" s="402"/>
    </row>
    <row r="28" spans="2:8" s="72" customFormat="1" x14ac:dyDescent="0.25">
      <c r="B28" s="19" t="s">
        <v>880</v>
      </c>
      <c r="C28" s="191">
        <v>10</v>
      </c>
      <c r="D28" s="20">
        <v>270100</v>
      </c>
      <c r="E28" s="402"/>
    </row>
    <row r="29" spans="2:8" s="72" customFormat="1" x14ac:dyDescent="0.25">
      <c r="B29" s="19" t="s">
        <v>879</v>
      </c>
      <c r="C29" s="191">
        <v>6</v>
      </c>
      <c r="D29" s="20">
        <v>329500</v>
      </c>
      <c r="E29" s="402"/>
    </row>
    <row r="30" spans="2:8" s="72" customFormat="1" x14ac:dyDescent="0.25">
      <c r="B30" s="19" t="s">
        <v>878</v>
      </c>
      <c r="C30" s="191">
        <v>26</v>
      </c>
      <c r="D30" s="20">
        <v>1515000</v>
      </c>
      <c r="E30" s="402"/>
    </row>
    <row r="31" spans="2:8" s="72" customFormat="1" x14ac:dyDescent="0.25">
      <c r="B31" s="19" t="s">
        <v>877</v>
      </c>
      <c r="C31" s="191">
        <v>24</v>
      </c>
      <c r="D31" s="20">
        <v>481408.19</v>
      </c>
      <c r="E31" s="402"/>
    </row>
    <row r="32" spans="2:8" s="72" customFormat="1" x14ac:dyDescent="0.25">
      <c r="B32" s="19" t="s">
        <v>876</v>
      </c>
      <c r="C32" s="191">
        <v>8</v>
      </c>
      <c r="D32" s="20">
        <v>649000</v>
      </c>
      <c r="E32" s="402"/>
    </row>
    <row r="33" spans="2:5" s="72" customFormat="1" x14ac:dyDescent="0.25">
      <c r="B33" s="19" t="s">
        <v>875</v>
      </c>
      <c r="C33" s="191">
        <v>12</v>
      </c>
      <c r="D33" s="20">
        <v>427013.58</v>
      </c>
      <c r="E33" s="402"/>
    </row>
    <row r="34" spans="2:5" s="72" customFormat="1" x14ac:dyDescent="0.25">
      <c r="B34" s="19" t="s">
        <v>874</v>
      </c>
      <c r="C34" s="191">
        <v>10</v>
      </c>
      <c r="D34" s="20">
        <v>556300</v>
      </c>
      <c r="E34" s="402"/>
    </row>
    <row r="35" spans="2:5" s="72" customFormat="1" x14ac:dyDescent="0.25">
      <c r="B35" s="19" t="s">
        <v>873</v>
      </c>
      <c r="C35" s="191">
        <v>16</v>
      </c>
      <c r="D35" s="20">
        <v>796395.85</v>
      </c>
      <c r="E35" s="402"/>
    </row>
    <row r="36" spans="2:5" s="72" customFormat="1" x14ac:dyDescent="0.25">
      <c r="B36" s="19" t="s">
        <v>872</v>
      </c>
      <c r="C36" s="191">
        <v>7</v>
      </c>
      <c r="D36" s="20">
        <v>227821.89</v>
      </c>
      <c r="E36" s="402"/>
    </row>
    <row r="37" spans="2:5" s="72" customFormat="1" x14ac:dyDescent="0.25">
      <c r="B37" s="19" t="s">
        <v>871</v>
      </c>
      <c r="C37" s="191">
        <v>7</v>
      </c>
      <c r="D37" s="20">
        <v>505688.75</v>
      </c>
      <c r="E37" s="402"/>
    </row>
    <row r="38" spans="2:5" s="72" customFormat="1" x14ac:dyDescent="0.25">
      <c r="B38" s="19" t="s">
        <v>870</v>
      </c>
      <c r="C38" s="191">
        <v>11</v>
      </c>
      <c r="D38" s="20">
        <v>473000</v>
      </c>
      <c r="E38" s="402"/>
    </row>
    <row r="39" spans="2:5" s="72" customFormat="1" x14ac:dyDescent="0.25">
      <c r="B39" s="19" t="s">
        <v>869</v>
      </c>
      <c r="C39" s="191">
        <v>12</v>
      </c>
      <c r="D39" s="20">
        <v>422160</v>
      </c>
      <c r="E39" s="402"/>
    </row>
    <row r="40" spans="2:5" x14ac:dyDescent="0.25">
      <c r="B40" s="24" t="s">
        <v>80</v>
      </c>
      <c r="C40" s="25">
        <f>SUM(C5:C39)</f>
        <v>359</v>
      </c>
      <c r="D40" s="26">
        <f>SUM(D5:D39)</f>
        <v>31003436.000000004</v>
      </c>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0"/>
  <sheetViews>
    <sheetView topLeftCell="A10" zoomScale="70" zoomScaleNormal="70" workbookViewId="0">
      <selection activeCell="A3" sqref="A3"/>
    </sheetView>
  </sheetViews>
  <sheetFormatPr defaultRowHeight="15" x14ac:dyDescent="0.25"/>
  <cols>
    <col min="1" max="1" width="4.7109375" style="72" customWidth="1"/>
    <col min="2" max="2" width="8.85546875" style="72" customWidth="1"/>
    <col min="3" max="3" width="6.5703125" style="72" customWidth="1"/>
    <col min="4" max="4" width="9.7109375" style="72" customWidth="1"/>
    <col min="5" max="5" width="24.28515625" style="8" customWidth="1"/>
    <col min="6" max="6" width="108.28515625" style="72" customWidth="1"/>
    <col min="7" max="7" width="20.85546875" style="72" customWidth="1"/>
    <col min="8" max="8" width="16" style="72" customWidth="1"/>
    <col min="9" max="9" width="10.42578125" style="72" customWidth="1"/>
    <col min="10" max="10" width="31.7109375" style="9" customWidth="1"/>
    <col min="11" max="11" width="11.85546875" style="72" customWidth="1"/>
    <col min="12" max="12" width="11.28515625" style="72" customWidth="1"/>
    <col min="13" max="13" width="18.85546875" style="2" customWidth="1"/>
    <col min="14" max="14" width="16.5703125" style="2" customWidth="1"/>
    <col min="15" max="15" width="15" style="2" customWidth="1"/>
    <col min="16" max="16" width="12.5703125" style="2" customWidth="1"/>
    <col min="17" max="17" width="15.85546875" style="72" customWidth="1"/>
    <col min="18" max="18" width="17.42578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1" spans="1:19" x14ac:dyDescent="0.25">
      <c r="N1" s="91"/>
    </row>
    <row r="2" spans="1:19" ht="18.75" x14ac:dyDescent="0.3">
      <c r="A2" s="10" t="s">
        <v>1921</v>
      </c>
      <c r="N2" s="91"/>
    </row>
    <row r="3" spans="1:19" x14ac:dyDescent="0.25">
      <c r="A3" s="60"/>
      <c r="J3" s="596"/>
      <c r="K3" s="596"/>
      <c r="L3" s="596"/>
      <c r="M3" s="596"/>
      <c r="N3" s="596"/>
      <c r="O3" s="596"/>
      <c r="P3" s="596"/>
      <c r="Q3" s="596"/>
      <c r="R3" s="596"/>
    </row>
    <row r="4" spans="1:19" s="4" customFormat="1" ht="48.75" customHeight="1" x14ac:dyDescent="0.2">
      <c r="A4" s="583" t="s">
        <v>239</v>
      </c>
      <c r="B4" s="585" t="s">
        <v>1</v>
      </c>
      <c r="C4" s="585" t="s">
        <v>2</v>
      </c>
      <c r="D4" s="585" t="s">
        <v>3</v>
      </c>
      <c r="E4" s="587" t="s">
        <v>4</v>
      </c>
      <c r="F4" s="583" t="s">
        <v>5</v>
      </c>
      <c r="G4" s="583" t="s">
        <v>6</v>
      </c>
      <c r="H4" s="589" t="s">
        <v>7</v>
      </c>
      <c r="I4" s="589"/>
      <c r="J4" s="583" t="s">
        <v>8</v>
      </c>
      <c r="K4" s="598" t="s">
        <v>9</v>
      </c>
      <c r="L4" s="599"/>
      <c r="M4" s="597" t="s">
        <v>10</v>
      </c>
      <c r="N4" s="597"/>
      <c r="O4" s="597" t="s">
        <v>11</v>
      </c>
      <c r="P4" s="597"/>
      <c r="Q4" s="583" t="s">
        <v>12</v>
      </c>
      <c r="R4" s="585" t="s">
        <v>13</v>
      </c>
      <c r="S4" s="3"/>
    </row>
    <row r="5" spans="1:19" s="4" customFormat="1" ht="12.75" x14ac:dyDescent="0.2">
      <c r="A5" s="584"/>
      <c r="B5" s="586"/>
      <c r="C5" s="586"/>
      <c r="D5" s="586"/>
      <c r="E5" s="588"/>
      <c r="F5" s="584"/>
      <c r="G5" s="584"/>
      <c r="H5" s="64" t="s">
        <v>14</v>
      </c>
      <c r="I5" s="64" t="s">
        <v>15</v>
      </c>
      <c r="J5" s="584"/>
      <c r="K5" s="66">
        <v>2020</v>
      </c>
      <c r="L5" s="66">
        <v>2021</v>
      </c>
      <c r="M5" s="38">
        <v>2020</v>
      </c>
      <c r="N5" s="38">
        <v>2021</v>
      </c>
      <c r="O5" s="38">
        <v>2020</v>
      </c>
      <c r="P5" s="38">
        <v>2021</v>
      </c>
      <c r="Q5" s="584"/>
      <c r="R5" s="586"/>
      <c r="S5" s="3"/>
    </row>
    <row r="6" spans="1:19" s="4" customFormat="1" ht="12.75" x14ac:dyDescent="0.2">
      <c r="A6" s="63" t="s">
        <v>16</v>
      </c>
      <c r="B6" s="64" t="s">
        <v>17</v>
      </c>
      <c r="C6" s="64" t="s">
        <v>18</v>
      </c>
      <c r="D6" s="64" t="s">
        <v>19</v>
      </c>
      <c r="E6" s="65" t="s">
        <v>20</v>
      </c>
      <c r="F6" s="63" t="s">
        <v>21</v>
      </c>
      <c r="G6" s="63" t="s">
        <v>22</v>
      </c>
      <c r="H6" s="64" t="s">
        <v>23</v>
      </c>
      <c r="I6" s="64" t="s">
        <v>24</v>
      </c>
      <c r="J6" s="63" t="s">
        <v>25</v>
      </c>
      <c r="K6" s="66" t="s">
        <v>26</v>
      </c>
      <c r="L6" s="66" t="s">
        <v>27</v>
      </c>
      <c r="M6" s="62" t="s">
        <v>28</v>
      </c>
      <c r="N6" s="62" t="s">
        <v>29</v>
      </c>
      <c r="O6" s="62" t="s">
        <v>30</v>
      </c>
      <c r="P6" s="62" t="s">
        <v>31</v>
      </c>
      <c r="Q6" s="63" t="s">
        <v>32</v>
      </c>
      <c r="R6" s="64" t="s">
        <v>33</v>
      </c>
      <c r="S6" s="3"/>
    </row>
    <row r="7" spans="1:19" s="8" customFormat="1" ht="105" x14ac:dyDescent="0.25">
      <c r="A7" s="411">
        <v>1</v>
      </c>
      <c r="B7" s="407" t="s">
        <v>100</v>
      </c>
      <c r="C7" s="407">
        <v>1</v>
      </c>
      <c r="D7" s="407">
        <v>3</v>
      </c>
      <c r="E7" s="430" t="s">
        <v>317</v>
      </c>
      <c r="F7" s="407" t="s">
        <v>623</v>
      </c>
      <c r="G7" s="407" t="s">
        <v>318</v>
      </c>
      <c r="H7" s="407" t="s">
        <v>319</v>
      </c>
      <c r="I7" s="407" t="s">
        <v>624</v>
      </c>
      <c r="J7" s="407" t="s">
        <v>320</v>
      </c>
      <c r="K7" s="425" t="s">
        <v>34</v>
      </c>
      <c r="L7" s="425"/>
      <c r="M7" s="414">
        <v>30000</v>
      </c>
      <c r="N7" s="411"/>
      <c r="O7" s="414">
        <v>11907</v>
      </c>
      <c r="P7" s="414"/>
      <c r="Q7" s="407" t="s">
        <v>321</v>
      </c>
      <c r="R7" s="407" t="s">
        <v>625</v>
      </c>
      <c r="S7" s="13"/>
    </row>
    <row r="8" spans="1:19" ht="75" x14ac:dyDescent="0.25">
      <c r="A8" s="409">
        <v>2</v>
      </c>
      <c r="B8" s="403" t="s">
        <v>100</v>
      </c>
      <c r="C8" s="403">
        <v>1</v>
      </c>
      <c r="D8" s="403">
        <v>3</v>
      </c>
      <c r="E8" s="430" t="s">
        <v>626</v>
      </c>
      <c r="F8" s="403" t="s">
        <v>627</v>
      </c>
      <c r="G8" s="403" t="s">
        <v>322</v>
      </c>
      <c r="H8" s="403" t="s">
        <v>323</v>
      </c>
      <c r="I8" s="403" t="s">
        <v>624</v>
      </c>
      <c r="J8" s="403" t="s">
        <v>320</v>
      </c>
      <c r="K8" s="420" t="s">
        <v>46</v>
      </c>
      <c r="L8" s="420"/>
      <c r="M8" s="418">
        <v>20000</v>
      </c>
      <c r="N8" s="409"/>
      <c r="O8" s="418">
        <v>20000</v>
      </c>
      <c r="P8" s="418"/>
      <c r="Q8" s="403" t="s">
        <v>321</v>
      </c>
      <c r="R8" s="403" t="s">
        <v>625</v>
      </c>
    </row>
    <row r="9" spans="1:19" ht="60" x14ac:dyDescent="0.25">
      <c r="A9" s="411">
        <v>3</v>
      </c>
      <c r="B9" s="411" t="s">
        <v>100</v>
      </c>
      <c r="C9" s="411">
        <v>5</v>
      </c>
      <c r="D9" s="407">
        <v>4</v>
      </c>
      <c r="E9" s="423" t="s">
        <v>324</v>
      </c>
      <c r="F9" s="407" t="s">
        <v>325</v>
      </c>
      <c r="G9" s="407" t="s">
        <v>50</v>
      </c>
      <c r="H9" s="407" t="s">
        <v>326</v>
      </c>
      <c r="I9" s="426" t="s">
        <v>624</v>
      </c>
      <c r="J9" s="407" t="s">
        <v>628</v>
      </c>
      <c r="K9" s="425" t="s">
        <v>41</v>
      </c>
      <c r="L9" s="425"/>
      <c r="M9" s="414">
        <v>25000</v>
      </c>
      <c r="N9" s="414"/>
      <c r="O9" s="414">
        <v>15312</v>
      </c>
      <c r="P9" s="414"/>
      <c r="Q9" s="407" t="s">
        <v>321</v>
      </c>
      <c r="R9" s="407" t="s">
        <v>625</v>
      </c>
    </row>
    <row r="10" spans="1:19" ht="75" customHeight="1" x14ac:dyDescent="0.25">
      <c r="A10" s="411">
        <v>4</v>
      </c>
      <c r="B10" s="407" t="s">
        <v>100</v>
      </c>
      <c r="C10" s="407">
        <v>3</v>
      </c>
      <c r="D10" s="407">
        <v>10</v>
      </c>
      <c r="E10" s="407" t="s">
        <v>327</v>
      </c>
      <c r="F10" s="407" t="s">
        <v>328</v>
      </c>
      <c r="G10" s="407" t="s">
        <v>331</v>
      </c>
      <c r="H10" s="407" t="s">
        <v>329</v>
      </c>
      <c r="I10" s="407" t="s">
        <v>624</v>
      </c>
      <c r="J10" s="407" t="s">
        <v>330</v>
      </c>
      <c r="K10" s="425" t="s">
        <v>39</v>
      </c>
      <c r="L10" s="425"/>
      <c r="M10" s="414">
        <v>400000</v>
      </c>
      <c r="N10" s="411"/>
      <c r="O10" s="414">
        <v>50000</v>
      </c>
      <c r="P10" s="414"/>
      <c r="Q10" s="407" t="s">
        <v>321</v>
      </c>
      <c r="R10" s="407" t="s">
        <v>625</v>
      </c>
    </row>
    <row r="11" spans="1:19" ht="90.75" customHeight="1" x14ac:dyDescent="0.25">
      <c r="A11" s="411">
        <v>5</v>
      </c>
      <c r="B11" s="407" t="s">
        <v>100</v>
      </c>
      <c r="C11" s="407">
        <v>3</v>
      </c>
      <c r="D11" s="407">
        <v>10</v>
      </c>
      <c r="E11" s="469" t="s">
        <v>332</v>
      </c>
      <c r="F11" s="407" t="s">
        <v>629</v>
      </c>
      <c r="G11" s="407" t="s">
        <v>333</v>
      </c>
      <c r="H11" s="407" t="s">
        <v>334</v>
      </c>
      <c r="I11" s="407" t="s">
        <v>624</v>
      </c>
      <c r="J11" s="407" t="s">
        <v>330</v>
      </c>
      <c r="K11" s="425" t="s">
        <v>39</v>
      </c>
      <c r="L11" s="425"/>
      <c r="M11" s="414">
        <v>120000</v>
      </c>
      <c r="N11" s="411"/>
      <c r="O11" s="414">
        <v>120000</v>
      </c>
      <c r="P11" s="414"/>
      <c r="Q11" s="407" t="s">
        <v>321</v>
      </c>
      <c r="R11" s="407" t="s">
        <v>625</v>
      </c>
    </row>
    <row r="12" spans="1:19" ht="60" x14ac:dyDescent="0.25">
      <c r="A12" s="407">
        <v>6</v>
      </c>
      <c r="B12" s="407" t="s">
        <v>100</v>
      </c>
      <c r="C12" s="407">
        <v>1</v>
      </c>
      <c r="D12" s="407">
        <v>13</v>
      </c>
      <c r="E12" s="407" t="s">
        <v>338</v>
      </c>
      <c r="F12" s="407" t="s">
        <v>630</v>
      </c>
      <c r="G12" s="423" t="s">
        <v>337</v>
      </c>
      <c r="H12" s="407" t="s">
        <v>329</v>
      </c>
      <c r="I12" s="407" t="s">
        <v>624</v>
      </c>
      <c r="J12" s="407" t="s">
        <v>320</v>
      </c>
      <c r="K12" s="407" t="s">
        <v>46</v>
      </c>
      <c r="L12" s="407"/>
      <c r="M12" s="408">
        <v>40000</v>
      </c>
      <c r="N12" s="408"/>
      <c r="O12" s="408">
        <v>25000</v>
      </c>
      <c r="P12" s="408"/>
      <c r="Q12" s="407" t="s">
        <v>321</v>
      </c>
      <c r="R12" s="407" t="s">
        <v>625</v>
      </c>
    </row>
    <row r="13" spans="1:19" ht="75" x14ac:dyDescent="0.25">
      <c r="A13" s="407">
        <v>7</v>
      </c>
      <c r="B13" s="407" t="s">
        <v>100</v>
      </c>
      <c r="C13" s="407">
        <v>3</v>
      </c>
      <c r="D13" s="407">
        <v>13</v>
      </c>
      <c r="E13" s="407" t="s">
        <v>339</v>
      </c>
      <c r="F13" s="407" t="s">
        <v>335</v>
      </c>
      <c r="G13" s="423" t="s">
        <v>631</v>
      </c>
      <c r="H13" s="407" t="s">
        <v>62</v>
      </c>
      <c r="I13" s="407" t="s">
        <v>624</v>
      </c>
      <c r="J13" s="407" t="s">
        <v>632</v>
      </c>
      <c r="K13" s="407" t="s">
        <v>336</v>
      </c>
      <c r="L13" s="407"/>
      <c r="M13" s="408">
        <v>8000</v>
      </c>
      <c r="N13" s="408"/>
      <c r="O13" s="408">
        <v>8000</v>
      </c>
      <c r="P13" s="408"/>
      <c r="Q13" s="407" t="s">
        <v>321</v>
      </c>
      <c r="R13" s="407" t="s">
        <v>625</v>
      </c>
    </row>
    <row r="14" spans="1:19" ht="169.5" customHeight="1" x14ac:dyDescent="0.25">
      <c r="A14" s="407">
        <v>8</v>
      </c>
      <c r="B14" s="407" t="s">
        <v>100</v>
      </c>
      <c r="C14" s="407">
        <v>1</v>
      </c>
      <c r="D14" s="407">
        <v>13</v>
      </c>
      <c r="E14" s="470" t="s">
        <v>340</v>
      </c>
      <c r="F14" s="407" t="s">
        <v>347</v>
      </c>
      <c r="G14" s="407" t="s">
        <v>341</v>
      </c>
      <c r="H14" s="407" t="s">
        <v>342</v>
      </c>
      <c r="I14" s="407" t="s">
        <v>633</v>
      </c>
      <c r="J14" s="407" t="s">
        <v>343</v>
      </c>
      <c r="K14" s="407" t="s">
        <v>336</v>
      </c>
      <c r="L14" s="407"/>
      <c r="M14" s="408">
        <v>165000</v>
      </c>
      <c r="N14" s="408"/>
      <c r="O14" s="408">
        <v>165000</v>
      </c>
      <c r="P14" s="408"/>
      <c r="Q14" s="407" t="s">
        <v>321</v>
      </c>
      <c r="R14" s="407" t="s">
        <v>625</v>
      </c>
    </row>
    <row r="15" spans="1:19" ht="135" x14ac:dyDescent="0.25">
      <c r="A15" s="411">
        <v>9</v>
      </c>
      <c r="B15" s="411" t="s">
        <v>100</v>
      </c>
      <c r="C15" s="411">
        <v>1</v>
      </c>
      <c r="D15" s="411">
        <v>13</v>
      </c>
      <c r="E15" s="407" t="s">
        <v>344</v>
      </c>
      <c r="F15" s="407" t="s">
        <v>345</v>
      </c>
      <c r="G15" s="407" t="s">
        <v>346</v>
      </c>
      <c r="H15" s="407" t="s">
        <v>342</v>
      </c>
      <c r="I15" s="407" t="s">
        <v>624</v>
      </c>
      <c r="J15" s="411" t="s">
        <v>320</v>
      </c>
      <c r="K15" s="411" t="s">
        <v>56</v>
      </c>
      <c r="L15" s="411"/>
      <c r="M15" s="414">
        <v>20000</v>
      </c>
      <c r="N15" s="411"/>
      <c r="O15" s="414">
        <v>20000</v>
      </c>
      <c r="P15" s="411"/>
      <c r="Q15" s="407" t="s">
        <v>321</v>
      </c>
      <c r="R15" s="407" t="s">
        <v>625</v>
      </c>
    </row>
    <row r="16" spans="1:19" x14ac:dyDescent="0.25">
      <c r="E16" s="72"/>
      <c r="J16" s="72"/>
      <c r="M16" s="72"/>
      <c r="N16" s="72"/>
      <c r="O16" s="72"/>
      <c r="P16" s="72"/>
      <c r="Q16" s="96"/>
      <c r="R16" s="96"/>
    </row>
    <row r="17" spans="5:18" x14ac:dyDescent="0.25">
      <c r="E17" s="72"/>
      <c r="J17" s="72"/>
      <c r="M17" s="85"/>
      <c r="N17" s="561" t="s">
        <v>35</v>
      </c>
      <c r="O17" s="562"/>
      <c r="P17" s="72"/>
      <c r="Q17" s="96"/>
      <c r="R17" s="96"/>
    </row>
    <row r="18" spans="5:18" x14ac:dyDescent="0.25">
      <c r="E18" s="72"/>
      <c r="J18" s="72"/>
      <c r="M18" s="86"/>
      <c r="N18" s="83" t="s">
        <v>36</v>
      </c>
      <c r="O18" s="83" t="s">
        <v>37</v>
      </c>
      <c r="P18" s="72"/>
      <c r="Q18" s="96"/>
      <c r="R18" s="96"/>
    </row>
    <row r="19" spans="5:18" x14ac:dyDescent="0.25">
      <c r="E19" s="72"/>
      <c r="J19" s="72"/>
      <c r="M19" s="86" t="s">
        <v>688</v>
      </c>
      <c r="N19" s="82">
        <v>9</v>
      </c>
      <c r="O19" s="16">
        <f>O7+O8+O9+O10+O11+O12+O13+O14+O15</f>
        <v>435219</v>
      </c>
      <c r="P19" s="72"/>
      <c r="Q19" s="96"/>
      <c r="R19" s="96"/>
    </row>
    <row r="20" spans="5:18" x14ac:dyDescent="0.25">
      <c r="E20" s="72"/>
      <c r="J20" s="72"/>
      <c r="M20" s="72"/>
      <c r="N20" s="72"/>
      <c r="O20" s="72"/>
      <c r="P20" s="72"/>
      <c r="Q20" s="96"/>
      <c r="R20" s="96"/>
    </row>
  </sheetData>
  <mergeCells count="16">
    <mergeCell ref="J3:R3"/>
    <mergeCell ref="Q4:Q5"/>
    <mergeCell ref="R4:R5"/>
    <mergeCell ref="O4:P4"/>
    <mergeCell ref="M4:N4"/>
    <mergeCell ref="A4:A5"/>
    <mergeCell ref="B4:B5"/>
    <mergeCell ref="C4:C5"/>
    <mergeCell ref="D4:D5"/>
    <mergeCell ref="E4:E5"/>
    <mergeCell ref="N17:O17"/>
    <mergeCell ref="F4:F5"/>
    <mergeCell ref="G4:G5"/>
    <mergeCell ref="H4:I4"/>
    <mergeCell ref="J4:J5"/>
    <mergeCell ref="K4:L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23"/>
  <sheetViews>
    <sheetView topLeftCell="A16" zoomScale="70" zoomScaleNormal="70" workbookViewId="0">
      <selection activeCell="E18" sqref="E18"/>
    </sheetView>
  </sheetViews>
  <sheetFormatPr defaultColWidth="8.5703125" defaultRowHeight="15" x14ac:dyDescent="0.25"/>
  <cols>
    <col min="1" max="1" width="4.7109375" style="72" customWidth="1"/>
    <col min="2" max="2" width="8.85546875" style="72" customWidth="1"/>
    <col min="3" max="3" width="11.42578125" style="72" customWidth="1"/>
    <col min="4" max="4" width="11.28515625" style="72" customWidth="1"/>
    <col min="5" max="5" width="45.7109375" style="72" customWidth="1"/>
    <col min="6" max="6" width="61.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23.5703125" style="72" customWidth="1"/>
    <col min="19" max="19" width="19.5703125" style="72" customWidth="1"/>
    <col min="20" max="258" width="8.5703125" style="72"/>
    <col min="259" max="259" width="4.7109375" style="72" customWidth="1"/>
    <col min="260" max="260" width="9.7109375" style="72" customWidth="1"/>
    <col min="261" max="261" width="10" style="72" customWidth="1"/>
    <col min="262" max="262" width="8.85546875" style="72" customWidth="1"/>
    <col min="263" max="263" width="22.85546875" style="72" customWidth="1"/>
    <col min="264" max="264" width="59.7109375" style="72" customWidth="1"/>
    <col min="265" max="265" width="57.85546875" style="72" customWidth="1"/>
    <col min="266" max="266" width="35.28515625" style="72" customWidth="1"/>
    <col min="267" max="267" width="28.140625" style="72" customWidth="1"/>
    <col min="268" max="268" width="33.140625" style="72" customWidth="1"/>
    <col min="269" max="269" width="26" style="72" customWidth="1"/>
    <col min="270" max="270" width="19.140625" style="72" customWidth="1"/>
    <col min="271" max="271" width="10.42578125" style="72" customWidth="1"/>
    <col min="272" max="272" width="11.85546875" style="72" customWidth="1"/>
    <col min="273" max="273" width="14.7109375" style="72" customWidth="1"/>
    <col min="274" max="274" width="9" style="72" customWidth="1"/>
    <col min="275" max="514" width="8.5703125" style="72"/>
    <col min="515" max="515" width="4.7109375" style="72" customWidth="1"/>
    <col min="516" max="516" width="9.7109375" style="72" customWidth="1"/>
    <col min="517" max="517" width="10" style="72" customWidth="1"/>
    <col min="518" max="518" width="8.85546875" style="72" customWidth="1"/>
    <col min="519" max="519" width="22.85546875" style="72" customWidth="1"/>
    <col min="520" max="520" width="59.7109375" style="72" customWidth="1"/>
    <col min="521" max="521" width="57.85546875" style="72" customWidth="1"/>
    <col min="522" max="522" width="35.28515625" style="72" customWidth="1"/>
    <col min="523" max="523" width="28.140625" style="72" customWidth="1"/>
    <col min="524" max="524" width="33.140625" style="72" customWidth="1"/>
    <col min="525" max="525" width="26" style="72" customWidth="1"/>
    <col min="526" max="526" width="19.140625" style="72" customWidth="1"/>
    <col min="527" max="527" width="10.42578125" style="72" customWidth="1"/>
    <col min="528" max="528" width="11.85546875" style="72" customWidth="1"/>
    <col min="529" max="529" width="14.7109375" style="72" customWidth="1"/>
    <col min="530" max="530" width="9" style="72" customWidth="1"/>
    <col min="531" max="770" width="8.5703125" style="72"/>
    <col min="771" max="771" width="4.7109375" style="72" customWidth="1"/>
    <col min="772" max="772" width="9.7109375" style="72" customWidth="1"/>
    <col min="773" max="773" width="10" style="72" customWidth="1"/>
    <col min="774" max="774" width="8.85546875" style="72" customWidth="1"/>
    <col min="775" max="775" width="22.85546875" style="72" customWidth="1"/>
    <col min="776" max="776" width="59.7109375" style="72" customWidth="1"/>
    <col min="777" max="777" width="57.85546875" style="72" customWidth="1"/>
    <col min="778" max="778" width="35.28515625" style="72" customWidth="1"/>
    <col min="779" max="779" width="28.140625" style="72" customWidth="1"/>
    <col min="780" max="780" width="33.140625" style="72" customWidth="1"/>
    <col min="781" max="781" width="26" style="72" customWidth="1"/>
    <col min="782" max="782" width="19.140625" style="72" customWidth="1"/>
    <col min="783" max="783" width="10.42578125" style="72" customWidth="1"/>
    <col min="784" max="784" width="11.85546875" style="72" customWidth="1"/>
    <col min="785" max="785" width="14.7109375" style="72" customWidth="1"/>
    <col min="786" max="786" width="9" style="72" customWidth="1"/>
    <col min="787" max="16384" width="8.5703125" style="72"/>
  </cols>
  <sheetData>
    <row r="2" spans="1:19" ht="18.75" x14ac:dyDescent="0.3">
      <c r="A2" s="10" t="s">
        <v>1922</v>
      </c>
      <c r="E2" s="8"/>
      <c r="J2" s="9"/>
      <c r="M2" s="2"/>
      <c r="N2" s="2"/>
      <c r="O2" s="2"/>
      <c r="P2" s="2"/>
    </row>
    <row r="3" spans="1:19" x14ac:dyDescent="0.25">
      <c r="M3" s="2"/>
      <c r="N3" s="2"/>
      <c r="O3" s="2"/>
      <c r="P3" s="2"/>
    </row>
    <row r="4" spans="1:19" s="4" customFormat="1" ht="57.75" customHeight="1" x14ac:dyDescent="0.2">
      <c r="A4" s="609" t="s">
        <v>0</v>
      </c>
      <c r="B4" s="610" t="s">
        <v>1</v>
      </c>
      <c r="C4" s="610" t="s">
        <v>2</v>
      </c>
      <c r="D4" s="610" t="s">
        <v>3</v>
      </c>
      <c r="E4" s="609" t="s">
        <v>4</v>
      </c>
      <c r="F4" s="609" t="s">
        <v>5</v>
      </c>
      <c r="G4" s="609" t="s">
        <v>6</v>
      </c>
      <c r="H4" s="610" t="s">
        <v>7</v>
      </c>
      <c r="I4" s="610"/>
      <c r="J4" s="609" t="s">
        <v>8</v>
      </c>
      <c r="K4" s="610" t="s">
        <v>9</v>
      </c>
      <c r="L4" s="610"/>
      <c r="M4" s="611" t="s">
        <v>10</v>
      </c>
      <c r="N4" s="611"/>
      <c r="O4" s="611" t="s">
        <v>11</v>
      </c>
      <c r="P4" s="611"/>
      <c r="Q4" s="609" t="s">
        <v>12</v>
      </c>
      <c r="R4" s="610" t="s">
        <v>13</v>
      </c>
      <c r="S4" s="3"/>
    </row>
    <row r="5" spans="1:19" s="4" customFormat="1" x14ac:dyDescent="0.2">
      <c r="A5" s="609"/>
      <c r="B5" s="610"/>
      <c r="C5" s="610"/>
      <c r="D5" s="610"/>
      <c r="E5" s="609"/>
      <c r="F5" s="609"/>
      <c r="G5" s="609"/>
      <c r="H5" s="97" t="s">
        <v>14</v>
      </c>
      <c r="I5" s="97" t="s">
        <v>15</v>
      </c>
      <c r="J5" s="609"/>
      <c r="K5" s="98">
        <v>2020</v>
      </c>
      <c r="L5" s="98">
        <v>2021</v>
      </c>
      <c r="M5" s="99">
        <v>2020</v>
      </c>
      <c r="N5" s="99">
        <v>2021</v>
      </c>
      <c r="O5" s="99">
        <v>2020</v>
      </c>
      <c r="P5" s="99">
        <v>2021</v>
      </c>
      <c r="Q5" s="609"/>
      <c r="R5" s="610"/>
      <c r="S5" s="3"/>
    </row>
    <row r="6" spans="1:19" s="4" customFormat="1" x14ac:dyDescent="0.2">
      <c r="A6" s="100" t="s">
        <v>16</v>
      </c>
      <c r="B6" s="97" t="s">
        <v>17</v>
      </c>
      <c r="C6" s="97" t="s">
        <v>18</v>
      </c>
      <c r="D6" s="97" t="s">
        <v>19</v>
      </c>
      <c r="E6" s="100" t="s">
        <v>20</v>
      </c>
      <c r="F6" s="100" t="s">
        <v>21</v>
      </c>
      <c r="G6" s="100" t="s">
        <v>22</v>
      </c>
      <c r="H6" s="97" t="s">
        <v>23</v>
      </c>
      <c r="I6" s="97" t="s">
        <v>24</v>
      </c>
      <c r="J6" s="100" t="s">
        <v>25</v>
      </c>
      <c r="K6" s="98" t="s">
        <v>26</v>
      </c>
      <c r="L6" s="98" t="s">
        <v>27</v>
      </c>
      <c r="M6" s="101" t="s">
        <v>28</v>
      </c>
      <c r="N6" s="101" t="s">
        <v>29</v>
      </c>
      <c r="O6" s="101" t="s">
        <v>30</v>
      </c>
      <c r="P6" s="101" t="s">
        <v>31</v>
      </c>
      <c r="Q6" s="100" t="s">
        <v>32</v>
      </c>
      <c r="R6" s="97" t="s">
        <v>33</v>
      </c>
      <c r="S6" s="3"/>
    </row>
    <row r="7" spans="1:19" ht="150" customHeight="1" x14ac:dyDescent="0.25">
      <c r="A7" s="407">
        <v>1</v>
      </c>
      <c r="B7" s="407">
        <v>2</v>
      </c>
      <c r="C7" s="407">
        <v>1</v>
      </c>
      <c r="D7" s="407">
        <v>6</v>
      </c>
      <c r="E7" s="407" t="s">
        <v>348</v>
      </c>
      <c r="F7" s="442" t="s">
        <v>398</v>
      </c>
      <c r="G7" s="407" t="s">
        <v>349</v>
      </c>
      <c r="H7" s="407" t="s">
        <v>350</v>
      </c>
      <c r="I7" s="411" t="s">
        <v>351</v>
      </c>
      <c r="J7" s="407" t="s">
        <v>352</v>
      </c>
      <c r="K7" s="411" t="s">
        <v>48</v>
      </c>
      <c r="L7" s="408" t="s">
        <v>38</v>
      </c>
      <c r="M7" s="408">
        <v>24800</v>
      </c>
      <c r="N7" s="408" t="s">
        <v>38</v>
      </c>
      <c r="O7" s="408">
        <v>24800</v>
      </c>
      <c r="P7" s="408" t="s">
        <v>38</v>
      </c>
      <c r="Q7" s="407" t="s">
        <v>353</v>
      </c>
      <c r="R7" s="407" t="s">
        <v>354</v>
      </c>
      <c r="S7" s="102"/>
    </row>
    <row r="8" spans="1:19" ht="183" customHeight="1" x14ac:dyDescent="0.25">
      <c r="A8" s="407">
        <v>2</v>
      </c>
      <c r="B8" s="407">
        <v>6</v>
      </c>
      <c r="C8" s="407">
        <v>1</v>
      </c>
      <c r="D8" s="407">
        <v>6</v>
      </c>
      <c r="E8" s="407" t="s">
        <v>355</v>
      </c>
      <c r="F8" s="442" t="s">
        <v>399</v>
      </c>
      <c r="G8" s="407" t="s">
        <v>356</v>
      </c>
      <c r="H8" s="407" t="s">
        <v>357</v>
      </c>
      <c r="I8" s="407" t="s">
        <v>359</v>
      </c>
      <c r="J8" s="407" t="s">
        <v>358</v>
      </c>
      <c r="K8" s="411" t="s">
        <v>39</v>
      </c>
      <c r="L8" s="408" t="s">
        <v>38</v>
      </c>
      <c r="M8" s="408">
        <v>8000</v>
      </c>
      <c r="N8" s="408" t="s">
        <v>38</v>
      </c>
      <c r="O8" s="408">
        <v>8000</v>
      </c>
      <c r="P8" s="408" t="s">
        <v>38</v>
      </c>
      <c r="Q8" s="407" t="s">
        <v>353</v>
      </c>
      <c r="R8" s="407" t="s">
        <v>354</v>
      </c>
      <c r="S8" s="102"/>
    </row>
    <row r="9" spans="1:19" s="7" customFormat="1" ht="105" x14ac:dyDescent="0.25">
      <c r="A9" s="407">
        <v>3</v>
      </c>
      <c r="B9" s="407">
        <v>6</v>
      </c>
      <c r="C9" s="407">
        <v>5</v>
      </c>
      <c r="D9" s="407">
        <v>11</v>
      </c>
      <c r="E9" s="407" t="s">
        <v>360</v>
      </c>
      <c r="F9" s="442" t="s">
        <v>400</v>
      </c>
      <c r="G9" s="407" t="s">
        <v>361</v>
      </c>
      <c r="H9" s="407" t="s">
        <v>362</v>
      </c>
      <c r="I9" s="411" t="s">
        <v>363</v>
      </c>
      <c r="J9" s="407" t="s">
        <v>364</v>
      </c>
      <c r="K9" s="411" t="s">
        <v>46</v>
      </c>
      <c r="L9" s="408" t="s">
        <v>38</v>
      </c>
      <c r="M9" s="414">
        <v>60000</v>
      </c>
      <c r="N9" s="408" t="s">
        <v>38</v>
      </c>
      <c r="O9" s="414">
        <v>60000</v>
      </c>
      <c r="P9" s="408" t="s">
        <v>38</v>
      </c>
      <c r="Q9" s="407" t="s">
        <v>353</v>
      </c>
      <c r="R9" s="407" t="s">
        <v>354</v>
      </c>
    </row>
    <row r="10" spans="1:19" ht="153.75" customHeight="1" x14ac:dyDescent="0.25">
      <c r="A10" s="407">
        <v>4</v>
      </c>
      <c r="B10" s="407">
        <v>6</v>
      </c>
      <c r="C10" s="407">
        <v>2</v>
      </c>
      <c r="D10" s="407">
        <v>12</v>
      </c>
      <c r="E10" s="407" t="s">
        <v>365</v>
      </c>
      <c r="F10" s="442" t="s">
        <v>401</v>
      </c>
      <c r="G10" s="407" t="s">
        <v>318</v>
      </c>
      <c r="H10" s="407" t="s">
        <v>366</v>
      </c>
      <c r="I10" s="426" t="s">
        <v>367</v>
      </c>
      <c r="J10" s="407" t="s">
        <v>320</v>
      </c>
      <c r="K10" s="407" t="s">
        <v>46</v>
      </c>
      <c r="L10" s="408" t="s">
        <v>38</v>
      </c>
      <c r="M10" s="414">
        <v>34000</v>
      </c>
      <c r="N10" s="408" t="s">
        <v>38</v>
      </c>
      <c r="O10" s="414">
        <v>34000</v>
      </c>
      <c r="P10" s="408" t="s">
        <v>38</v>
      </c>
      <c r="Q10" s="407" t="s">
        <v>353</v>
      </c>
      <c r="R10" s="407" t="s">
        <v>354</v>
      </c>
    </row>
    <row r="11" spans="1:19" ht="109.5" customHeight="1" x14ac:dyDescent="0.25">
      <c r="A11" s="407">
        <v>5</v>
      </c>
      <c r="B11" s="407">
        <v>3</v>
      </c>
      <c r="C11" s="407">
        <v>3</v>
      </c>
      <c r="D11" s="407">
        <v>10</v>
      </c>
      <c r="E11" s="407" t="s">
        <v>368</v>
      </c>
      <c r="F11" s="442" t="s">
        <v>402</v>
      </c>
      <c r="G11" s="407" t="s">
        <v>369</v>
      </c>
      <c r="H11" s="407" t="s">
        <v>370</v>
      </c>
      <c r="I11" s="426" t="s">
        <v>42</v>
      </c>
      <c r="J11" s="407" t="s">
        <v>371</v>
      </c>
      <c r="K11" s="103" t="s">
        <v>44</v>
      </c>
      <c r="L11" s="408" t="s">
        <v>38</v>
      </c>
      <c r="M11" s="414">
        <v>11890</v>
      </c>
      <c r="N11" s="408" t="s">
        <v>38</v>
      </c>
      <c r="O11" s="414">
        <v>11890</v>
      </c>
      <c r="P11" s="408" t="s">
        <v>38</v>
      </c>
      <c r="Q11" s="407" t="s">
        <v>353</v>
      </c>
      <c r="R11" s="407" t="s">
        <v>354</v>
      </c>
    </row>
    <row r="12" spans="1:19" ht="122.25" customHeight="1" x14ac:dyDescent="0.25">
      <c r="A12" s="407">
        <v>6</v>
      </c>
      <c r="B12" s="407">
        <v>2</v>
      </c>
      <c r="C12" s="407">
        <v>1</v>
      </c>
      <c r="D12" s="407">
        <v>6</v>
      </c>
      <c r="E12" s="407" t="s">
        <v>373</v>
      </c>
      <c r="F12" s="442" t="s">
        <v>403</v>
      </c>
      <c r="G12" s="407" t="s">
        <v>374</v>
      </c>
      <c r="H12" s="407" t="s">
        <v>375</v>
      </c>
      <c r="I12" s="426" t="s">
        <v>1923</v>
      </c>
      <c r="J12" s="407" t="s">
        <v>376</v>
      </c>
      <c r="K12" s="407" t="s">
        <v>39</v>
      </c>
      <c r="L12" s="408" t="s">
        <v>38</v>
      </c>
      <c r="M12" s="408">
        <v>3000</v>
      </c>
      <c r="N12" s="408" t="s">
        <v>38</v>
      </c>
      <c r="O12" s="408">
        <v>3000</v>
      </c>
      <c r="P12" s="408" t="s">
        <v>38</v>
      </c>
      <c r="Q12" s="407" t="s">
        <v>353</v>
      </c>
      <c r="R12" s="407" t="s">
        <v>354</v>
      </c>
    </row>
    <row r="13" spans="1:19" ht="195" customHeight="1" x14ac:dyDescent="0.25">
      <c r="A13" s="407">
        <v>7</v>
      </c>
      <c r="B13" s="407">
        <v>6</v>
      </c>
      <c r="C13" s="407">
        <v>1</v>
      </c>
      <c r="D13" s="407">
        <v>3</v>
      </c>
      <c r="E13" s="407" t="s">
        <v>377</v>
      </c>
      <c r="F13" s="442" t="s">
        <v>404</v>
      </c>
      <c r="G13" s="407" t="s">
        <v>378</v>
      </c>
      <c r="H13" s="407" t="s">
        <v>379</v>
      </c>
      <c r="I13" s="426" t="s">
        <v>380</v>
      </c>
      <c r="J13" s="407" t="s">
        <v>381</v>
      </c>
      <c r="K13" s="407" t="s">
        <v>39</v>
      </c>
      <c r="L13" s="408" t="s">
        <v>38</v>
      </c>
      <c r="M13" s="408">
        <v>50000</v>
      </c>
      <c r="N13" s="408" t="s">
        <v>38</v>
      </c>
      <c r="O13" s="408">
        <v>50000</v>
      </c>
      <c r="P13" s="408" t="s">
        <v>38</v>
      </c>
      <c r="Q13" s="407" t="s">
        <v>353</v>
      </c>
      <c r="R13" s="407" t="s">
        <v>354</v>
      </c>
    </row>
    <row r="14" spans="1:19" ht="120" x14ac:dyDescent="0.25">
      <c r="A14" s="407">
        <v>8</v>
      </c>
      <c r="B14" s="411">
        <v>3</v>
      </c>
      <c r="C14" s="411">
        <v>1</v>
      </c>
      <c r="D14" s="407">
        <v>9</v>
      </c>
      <c r="E14" s="407" t="s">
        <v>382</v>
      </c>
      <c r="F14" s="442" t="s">
        <v>405</v>
      </c>
      <c r="G14" s="407" t="s">
        <v>383</v>
      </c>
      <c r="H14" s="407" t="s">
        <v>396</v>
      </c>
      <c r="I14" s="426" t="s">
        <v>397</v>
      </c>
      <c r="J14" s="407" t="s">
        <v>384</v>
      </c>
      <c r="K14" s="104" t="s">
        <v>46</v>
      </c>
      <c r="L14" s="104"/>
      <c r="M14" s="414">
        <v>78000</v>
      </c>
      <c r="N14" s="411" t="s">
        <v>38</v>
      </c>
      <c r="O14" s="414">
        <f>M14</f>
        <v>78000</v>
      </c>
      <c r="P14" s="408" t="s">
        <v>38</v>
      </c>
      <c r="Q14" s="407" t="s">
        <v>353</v>
      </c>
      <c r="R14" s="407" t="s">
        <v>354</v>
      </c>
    </row>
    <row r="15" spans="1:19" ht="104.25" customHeight="1" x14ac:dyDescent="0.25">
      <c r="A15" s="407">
        <v>9</v>
      </c>
      <c r="B15" s="407">
        <v>6</v>
      </c>
      <c r="C15" s="407">
        <v>5</v>
      </c>
      <c r="D15" s="407">
        <v>11</v>
      </c>
      <c r="E15" s="407" t="s">
        <v>386</v>
      </c>
      <c r="F15" s="442" t="s">
        <v>406</v>
      </c>
      <c r="G15" s="407" t="s">
        <v>361</v>
      </c>
      <c r="H15" s="407" t="s">
        <v>362</v>
      </c>
      <c r="I15" s="411" t="s">
        <v>389</v>
      </c>
      <c r="J15" s="407" t="s">
        <v>387</v>
      </c>
      <c r="K15" s="411" t="s">
        <v>56</v>
      </c>
      <c r="L15" s="408" t="s">
        <v>38</v>
      </c>
      <c r="M15" s="414">
        <v>8000</v>
      </c>
      <c r="N15" s="408" t="s">
        <v>38</v>
      </c>
      <c r="O15" s="414">
        <v>8000</v>
      </c>
      <c r="P15" s="408" t="s">
        <v>38</v>
      </c>
      <c r="Q15" s="407" t="s">
        <v>353</v>
      </c>
      <c r="R15" s="407" t="s">
        <v>354</v>
      </c>
    </row>
    <row r="16" spans="1:19" ht="195" customHeight="1" x14ac:dyDescent="0.25">
      <c r="A16" s="407">
        <v>10</v>
      </c>
      <c r="B16" s="407">
        <v>2</v>
      </c>
      <c r="C16" s="407">
        <v>1</v>
      </c>
      <c r="D16" s="407">
        <v>6</v>
      </c>
      <c r="E16" s="407" t="s">
        <v>388</v>
      </c>
      <c r="F16" s="442" t="s">
        <v>407</v>
      </c>
      <c r="G16" s="407" t="s">
        <v>361</v>
      </c>
      <c r="H16" s="407" t="s">
        <v>362</v>
      </c>
      <c r="I16" s="411" t="s">
        <v>389</v>
      </c>
      <c r="J16" s="407" t="s">
        <v>390</v>
      </c>
      <c r="K16" s="411" t="s">
        <v>56</v>
      </c>
      <c r="L16" s="408" t="s">
        <v>38</v>
      </c>
      <c r="M16" s="414">
        <v>5000</v>
      </c>
      <c r="N16" s="408" t="s">
        <v>38</v>
      </c>
      <c r="O16" s="414">
        <v>5000</v>
      </c>
      <c r="P16" s="408" t="s">
        <v>38</v>
      </c>
      <c r="Q16" s="407" t="s">
        <v>353</v>
      </c>
      <c r="R16" s="407" t="s">
        <v>354</v>
      </c>
    </row>
    <row r="17" spans="1:18" ht="181.5" customHeight="1" x14ac:dyDescent="0.25">
      <c r="A17" s="407">
        <v>11</v>
      </c>
      <c r="B17" s="407">
        <v>2</v>
      </c>
      <c r="C17" s="407">
        <v>1</v>
      </c>
      <c r="D17" s="407">
        <v>6</v>
      </c>
      <c r="E17" s="407" t="s">
        <v>391</v>
      </c>
      <c r="F17" s="442" t="s">
        <v>408</v>
      </c>
      <c r="G17" s="407" t="s">
        <v>378</v>
      </c>
      <c r="H17" s="407" t="s">
        <v>392</v>
      </c>
      <c r="I17" s="426" t="s">
        <v>244</v>
      </c>
      <c r="J17" s="407" t="s">
        <v>385</v>
      </c>
      <c r="K17" s="407" t="s">
        <v>56</v>
      </c>
      <c r="L17" s="408" t="s">
        <v>38</v>
      </c>
      <c r="M17" s="408">
        <v>15000</v>
      </c>
      <c r="N17" s="408" t="s">
        <v>38</v>
      </c>
      <c r="O17" s="408">
        <v>15000</v>
      </c>
      <c r="P17" s="408" t="s">
        <v>38</v>
      </c>
      <c r="Q17" s="407" t="s">
        <v>353</v>
      </c>
      <c r="R17" s="407" t="s">
        <v>354</v>
      </c>
    </row>
    <row r="18" spans="1:18" ht="95.25" customHeight="1" x14ac:dyDescent="0.25">
      <c r="A18" s="407">
        <v>12</v>
      </c>
      <c r="B18" s="407">
        <v>6</v>
      </c>
      <c r="C18" s="407">
        <v>5</v>
      </c>
      <c r="D18" s="407">
        <v>11</v>
      </c>
      <c r="E18" s="407" t="s">
        <v>360</v>
      </c>
      <c r="F18" s="442" t="s">
        <v>400</v>
      </c>
      <c r="G18" s="407" t="s">
        <v>361</v>
      </c>
      <c r="H18" s="407" t="s">
        <v>362</v>
      </c>
      <c r="I18" s="411" t="s">
        <v>363</v>
      </c>
      <c r="J18" s="407" t="s">
        <v>364</v>
      </c>
      <c r="K18" s="408" t="s">
        <v>38</v>
      </c>
      <c r="L18" s="407" t="s">
        <v>46</v>
      </c>
      <c r="M18" s="408" t="s">
        <v>38</v>
      </c>
      <c r="N18" s="414">
        <v>40000</v>
      </c>
      <c r="O18" s="408" t="s">
        <v>38</v>
      </c>
      <c r="P18" s="414">
        <v>40000</v>
      </c>
      <c r="Q18" s="407" t="s">
        <v>353</v>
      </c>
      <c r="R18" s="407" t="s">
        <v>354</v>
      </c>
    </row>
    <row r="19" spans="1:18" ht="110.25" customHeight="1" x14ac:dyDescent="0.25">
      <c r="A19" s="471">
        <v>13</v>
      </c>
      <c r="B19" s="407">
        <v>1</v>
      </c>
      <c r="C19" s="407">
        <v>1</v>
      </c>
      <c r="D19" s="407">
        <v>6</v>
      </c>
      <c r="E19" s="407" t="s">
        <v>393</v>
      </c>
      <c r="F19" s="407" t="s">
        <v>409</v>
      </c>
      <c r="G19" s="407" t="s">
        <v>318</v>
      </c>
      <c r="H19" s="407" t="s">
        <v>366</v>
      </c>
      <c r="I19" s="426" t="s">
        <v>394</v>
      </c>
      <c r="J19" s="407" t="s">
        <v>395</v>
      </c>
      <c r="K19" s="407" t="s">
        <v>38</v>
      </c>
      <c r="L19" s="407" t="s">
        <v>34</v>
      </c>
      <c r="M19" s="408" t="s">
        <v>38</v>
      </c>
      <c r="N19" s="414">
        <v>40000</v>
      </c>
      <c r="O19" s="408" t="s">
        <v>38</v>
      </c>
      <c r="P19" s="414">
        <v>40000</v>
      </c>
      <c r="Q19" s="407" t="s">
        <v>353</v>
      </c>
      <c r="R19" s="407" t="s">
        <v>354</v>
      </c>
    </row>
    <row r="20" spans="1:18" x14ac:dyDescent="0.25">
      <c r="B20" s="105"/>
      <c r="C20" s="105"/>
      <c r="D20" s="105"/>
      <c r="E20" s="105"/>
      <c r="F20" s="105"/>
      <c r="G20" s="105"/>
      <c r="H20" s="105"/>
      <c r="I20" s="105"/>
      <c r="J20" s="105"/>
      <c r="K20" s="105"/>
      <c r="L20" s="105"/>
      <c r="M20" s="105"/>
      <c r="N20" s="106"/>
      <c r="O20" s="106"/>
      <c r="P20" s="105"/>
      <c r="Q20" s="105"/>
      <c r="R20" s="105"/>
    </row>
    <row r="21" spans="1:18" x14ac:dyDescent="0.25">
      <c r="M21" s="107"/>
      <c r="N21" s="85"/>
      <c r="O21" s="561" t="s">
        <v>35</v>
      </c>
      <c r="P21" s="562"/>
    </row>
    <row r="22" spans="1:18" x14ac:dyDescent="0.25">
      <c r="N22" s="86"/>
      <c r="O22" s="83" t="s">
        <v>36</v>
      </c>
      <c r="P22" s="83" t="s">
        <v>37</v>
      </c>
    </row>
    <row r="23" spans="1:18" x14ac:dyDescent="0.25">
      <c r="N23" s="86" t="s">
        <v>688</v>
      </c>
      <c r="O23" s="82">
        <v>13</v>
      </c>
      <c r="P23" s="16">
        <f>O7+O8+O9+O10+O11+O12+O13+O14+O15+O16+O17+P18+P19</f>
        <v>377690</v>
      </c>
    </row>
  </sheetData>
  <mergeCells count="15">
    <mergeCell ref="F4:F5"/>
    <mergeCell ref="Q4:Q5"/>
    <mergeCell ref="R4:R5"/>
    <mergeCell ref="A4:A5"/>
    <mergeCell ref="B4:B5"/>
    <mergeCell ref="C4:C5"/>
    <mergeCell ref="D4:D5"/>
    <mergeCell ref="E4:E5"/>
    <mergeCell ref="O21:P21"/>
    <mergeCell ref="G4:G5"/>
    <mergeCell ref="H4:I4"/>
    <mergeCell ref="J4:J5"/>
    <mergeCell ref="K4:L4"/>
    <mergeCell ref="M4:N4"/>
    <mergeCell ref="O4:P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34"/>
  <sheetViews>
    <sheetView topLeftCell="A19" zoomScale="60" zoomScaleNormal="60" workbookViewId="0">
      <selection activeCell="A3" sqref="A3"/>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1.42578125" style="72" customWidth="1"/>
    <col min="7" max="7" width="35.7109375" style="72" customWidth="1"/>
    <col min="8" max="8" width="23.5703125" style="72" customWidth="1"/>
    <col min="9" max="9" width="21"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21.710937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108" t="s">
        <v>1924</v>
      </c>
    </row>
    <row r="3" spans="1:19" x14ac:dyDescent="0.25">
      <c r="M3" s="2"/>
      <c r="N3" s="2"/>
      <c r="O3" s="2"/>
      <c r="P3" s="2"/>
    </row>
    <row r="4" spans="1:19" s="4" customFormat="1" ht="50.2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x14ac:dyDescent="0.2">
      <c r="A5" s="509"/>
      <c r="B5" s="523"/>
      <c r="C5" s="523"/>
      <c r="D5" s="523"/>
      <c r="E5" s="509"/>
      <c r="F5" s="509"/>
      <c r="G5" s="509"/>
      <c r="H5" s="79" t="s">
        <v>14</v>
      </c>
      <c r="I5" s="79" t="s">
        <v>15</v>
      </c>
      <c r="J5" s="509"/>
      <c r="K5" s="80">
        <v>2020</v>
      </c>
      <c r="L5" s="80">
        <v>2021</v>
      </c>
      <c r="M5" s="5">
        <v>2020</v>
      </c>
      <c r="N5" s="5">
        <v>2021</v>
      </c>
      <c r="O5" s="5">
        <v>2020</v>
      </c>
      <c r="P5" s="5">
        <v>2021</v>
      </c>
      <c r="Q5" s="509"/>
      <c r="R5" s="523"/>
      <c r="S5" s="3"/>
    </row>
    <row r="6" spans="1:19" s="4" customFormat="1" x14ac:dyDescent="0.2">
      <c r="A6" s="78" t="s">
        <v>16</v>
      </c>
      <c r="B6" s="79" t="s">
        <v>17</v>
      </c>
      <c r="C6" s="79" t="s">
        <v>18</v>
      </c>
      <c r="D6" s="79" t="s">
        <v>19</v>
      </c>
      <c r="E6" s="78" t="s">
        <v>20</v>
      </c>
      <c r="F6" s="78" t="s">
        <v>21</v>
      </c>
      <c r="G6" s="78" t="s">
        <v>22</v>
      </c>
      <c r="H6" s="79" t="s">
        <v>23</v>
      </c>
      <c r="I6" s="79" t="s">
        <v>24</v>
      </c>
      <c r="J6" s="78" t="s">
        <v>25</v>
      </c>
      <c r="K6" s="80" t="s">
        <v>26</v>
      </c>
      <c r="L6" s="80" t="s">
        <v>27</v>
      </c>
      <c r="M6" s="81" t="s">
        <v>28</v>
      </c>
      <c r="N6" s="81" t="s">
        <v>29</v>
      </c>
      <c r="O6" s="81" t="s">
        <v>30</v>
      </c>
      <c r="P6" s="81" t="s">
        <v>31</v>
      </c>
      <c r="Q6" s="78" t="s">
        <v>32</v>
      </c>
      <c r="R6" s="79" t="s">
        <v>33</v>
      </c>
      <c r="S6" s="3"/>
    </row>
    <row r="7" spans="1:19" ht="50.25" customHeight="1" x14ac:dyDescent="0.25">
      <c r="A7" s="544">
        <v>1</v>
      </c>
      <c r="B7" s="514" t="s">
        <v>41</v>
      </c>
      <c r="C7" s="544">
        <v>1.2</v>
      </c>
      <c r="D7" s="627">
        <v>3</v>
      </c>
      <c r="E7" s="514" t="s">
        <v>410</v>
      </c>
      <c r="F7" s="630" t="s">
        <v>416</v>
      </c>
      <c r="G7" s="544" t="s">
        <v>61</v>
      </c>
      <c r="H7" s="514" t="s">
        <v>62</v>
      </c>
      <c r="I7" s="637" t="s">
        <v>411</v>
      </c>
      <c r="J7" s="514" t="s">
        <v>414</v>
      </c>
      <c r="K7" s="640" t="s">
        <v>34</v>
      </c>
      <c r="L7" s="643"/>
      <c r="M7" s="624">
        <v>36000</v>
      </c>
      <c r="N7" s="634"/>
      <c r="O7" s="624">
        <v>36000</v>
      </c>
      <c r="P7" s="634"/>
      <c r="Q7" s="514" t="s">
        <v>412</v>
      </c>
      <c r="R7" s="514" t="s">
        <v>413</v>
      </c>
      <c r="S7" s="14"/>
    </row>
    <row r="8" spans="1:19" ht="19.5" customHeight="1" x14ac:dyDescent="0.25">
      <c r="A8" s="545"/>
      <c r="B8" s="515"/>
      <c r="C8" s="545"/>
      <c r="D8" s="628"/>
      <c r="E8" s="515"/>
      <c r="F8" s="630"/>
      <c r="G8" s="545"/>
      <c r="H8" s="515"/>
      <c r="I8" s="638"/>
      <c r="J8" s="515"/>
      <c r="K8" s="641"/>
      <c r="L8" s="644"/>
      <c r="M8" s="625"/>
      <c r="N8" s="635"/>
      <c r="O8" s="625"/>
      <c r="P8" s="635"/>
      <c r="Q8" s="515"/>
      <c r="R8" s="515"/>
    </row>
    <row r="9" spans="1:19" ht="18" customHeight="1" x14ac:dyDescent="0.25">
      <c r="A9" s="545"/>
      <c r="B9" s="515"/>
      <c r="C9" s="545"/>
      <c r="D9" s="628"/>
      <c r="E9" s="515"/>
      <c r="F9" s="630"/>
      <c r="G9" s="545"/>
      <c r="H9" s="515"/>
      <c r="I9" s="638"/>
      <c r="J9" s="515"/>
      <c r="K9" s="641"/>
      <c r="L9" s="644"/>
      <c r="M9" s="625"/>
      <c r="N9" s="635"/>
      <c r="O9" s="625"/>
      <c r="P9" s="635"/>
      <c r="Q9" s="515"/>
      <c r="R9" s="515"/>
    </row>
    <row r="10" spans="1:19" ht="20.25" customHeight="1" x14ac:dyDescent="0.25">
      <c r="A10" s="545"/>
      <c r="B10" s="515"/>
      <c r="C10" s="545"/>
      <c r="D10" s="628"/>
      <c r="E10" s="515"/>
      <c r="F10" s="630"/>
      <c r="G10" s="545"/>
      <c r="H10" s="515"/>
      <c r="I10" s="638"/>
      <c r="J10" s="515"/>
      <c r="K10" s="641"/>
      <c r="L10" s="644"/>
      <c r="M10" s="625"/>
      <c r="N10" s="635"/>
      <c r="O10" s="625"/>
      <c r="P10" s="635"/>
      <c r="Q10" s="515"/>
      <c r="R10" s="515"/>
    </row>
    <row r="11" spans="1:19" ht="23.25" customHeight="1" x14ac:dyDescent="0.25">
      <c r="A11" s="545"/>
      <c r="B11" s="515"/>
      <c r="C11" s="545"/>
      <c r="D11" s="628"/>
      <c r="E11" s="515"/>
      <c r="F11" s="630"/>
      <c r="G11" s="545"/>
      <c r="H11" s="515"/>
      <c r="I11" s="638"/>
      <c r="J11" s="515"/>
      <c r="K11" s="641"/>
      <c r="L11" s="644"/>
      <c r="M11" s="625"/>
      <c r="N11" s="635"/>
      <c r="O11" s="625"/>
      <c r="P11" s="635"/>
      <c r="Q11" s="515"/>
      <c r="R11" s="515"/>
    </row>
    <row r="12" spans="1:19" ht="25.5" customHeight="1" x14ac:dyDescent="0.25">
      <c r="A12" s="545"/>
      <c r="B12" s="515"/>
      <c r="C12" s="545"/>
      <c r="D12" s="628"/>
      <c r="E12" s="515"/>
      <c r="F12" s="630"/>
      <c r="G12" s="545"/>
      <c r="H12" s="515"/>
      <c r="I12" s="638"/>
      <c r="J12" s="515"/>
      <c r="K12" s="641"/>
      <c r="L12" s="644"/>
      <c r="M12" s="625"/>
      <c r="N12" s="635"/>
      <c r="O12" s="625"/>
      <c r="P12" s="635"/>
      <c r="Q12" s="515"/>
      <c r="R12" s="515"/>
    </row>
    <row r="13" spans="1:19" ht="18" customHeight="1" x14ac:dyDescent="0.25">
      <c r="A13" s="545"/>
      <c r="B13" s="515"/>
      <c r="C13" s="545"/>
      <c r="D13" s="628"/>
      <c r="E13" s="515"/>
      <c r="F13" s="630"/>
      <c r="G13" s="545"/>
      <c r="H13" s="515"/>
      <c r="I13" s="638"/>
      <c r="J13" s="515"/>
      <c r="K13" s="641"/>
      <c r="L13" s="644"/>
      <c r="M13" s="625"/>
      <c r="N13" s="635"/>
      <c r="O13" s="625"/>
      <c r="P13" s="635"/>
      <c r="Q13" s="515"/>
      <c r="R13" s="515"/>
    </row>
    <row r="14" spans="1:19" ht="25.5" customHeight="1" x14ac:dyDescent="0.25">
      <c r="A14" s="545"/>
      <c r="B14" s="515"/>
      <c r="C14" s="545"/>
      <c r="D14" s="628"/>
      <c r="E14" s="515"/>
      <c r="F14" s="630"/>
      <c r="G14" s="545"/>
      <c r="H14" s="516"/>
      <c r="I14" s="639"/>
      <c r="J14" s="515"/>
      <c r="K14" s="641"/>
      <c r="L14" s="644"/>
      <c r="M14" s="625"/>
      <c r="N14" s="635"/>
      <c r="O14" s="625"/>
      <c r="P14" s="635"/>
      <c r="Q14" s="515"/>
      <c r="R14" s="515"/>
    </row>
    <row r="15" spans="1:19" ht="86.45" customHeight="1" x14ac:dyDescent="0.25">
      <c r="A15" s="546"/>
      <c r="B15" s="516"/>
      <c r="C15" s="546"/>
      <c r="D15" s="629"/>
      <c r="E15" s="516"/>
      <c r="F15" s="630"/>
      <c r="G15" s="546"/>
      <c r="H15" s="407" t="s">
        <v>208</v>
      </c>
      <c r="I15" s="426" t="s">
        <v>415</v>
      </c>
      <c r="J15" s="516"/>
      <c r="K15" s="642"/>
      <c r="L15" s="645"/>
      <c r="M15" s="626"/>
      <c r="N15" s="636"/>
      <c r="O15" s="626"/>
      <c r="P15" s="636"/>
      <c r="Q15" s="516"/>
      <c r="R15" s="516"/>
    </row>
    <row r="16" spans="1:19" ht="61.5" customHeight="1" x14ac:dyDescent="0.25">
      <c r="A16" s="582">
        <v>2</v>
      </c>
      <c r="B16" s="582" t="s">
        <v>41</v>
      </c>
      <c r="C16" s="582">
        <v>1</v>
      </c>
      <c r="D16" s="582">
        <v>6</v>
      </c>
      <c r="E16" s="577" t="s">
        <v>417</v>
      </c>
      <c r="F16" s="631" t="s">
        <v>419</v>
      </c>
      <c r="G16" s="544" t="s">
        <v>418</v>
      </c>
      <c r="H16" s="618" t="s">
        <v>53</v>
      </c>
      <c r="I16" s="544" t="s">
        <v>411</v>
      </c>
      <c r="J16" s="577" t="s">
        <v>635</v>
      </c>
      <c r="K16" s="582" t="s">
        <v>34</v>
      </c>
      <c r="L16" s="582"/>
      <c r="M16" s="612">
        <v>105000</v>
      </c>
      <c r="N16" s="582"/>
      <c r="O16" s="612">
        <v>105000</v>
      </c>
      <c r="P16" s="582"/>
      <c r="Q16" s="577" t="s">
        <v>412</v>
      </c>
      <c r="R16" s="577" t="s">
        <v>413</v>
      </c>
    </row>
    <row r="17" spans="1:18" ht="74.25" customHeight="1" x14ac:dyDescent="0.25">
      <c r="A17" s="582"/>
      <c r="B17" s="582"/>
      <c r="C17" s="582"/>
      <c r="D17" s="582"/>
      <c r="E17" s="577"/>
      <c r="F17" s="632"/>
      <c r="G17" s="545"/>
      <c r="H17" s="619"/>
      <c r="I17" s="545"/>
      <c r="J17" s="577"/>
      <c r="K17" s="582"/>
      <c r="L17" s="582"/>
      <c r="M17" s="612"/>
      <c r="N17" s="582"/>
      <c r="O17" s="612"/>
      <c r="P17" s="582"/>
      <c r="Q17" s="577"/>
      <c r="R17" s="577"/>
    </row>
    <row r="18" spans="1:18" ht="32.450000000000003" customHeight="1" x14ac:dyDescent="0.25">
      <c r="A18" s="582"/>
      <c r="B18" s="582"/>
      <c r="C18" s="582"/>
      <c r="D18" s="582"/>
      <c r="E18" s="577"/>
      <c r="F18" s="632"/>
      <c r="G18" s="545"/>
      <c r="H18" s="620"/>
      <c r="I18" s="546"/>
      <c r="J18" s="577"/>
      <c r="K18" s="582"/>
      <c r="L18" s="582"/>
      <c r="M18" s="612"/>
      <c r="N18" s="582"/>
      <c r="O18" s="612"/>
      <c r="P18" s="582"/>
      <c r="Q18" s="577"/>
      <c r="R18" s="577"/>
    </row>
    <row r="19" spans="1:18" ht="69" customHeight="1" x14ac:dyDescent="0.25">
      <c r="A19" s="582"/>
      <c r="B19" s="582"/>
      <c r="C19" s="582"/>
      <c r="D19" s="582"/>
      <c r="E19" s="577"/>
      <c r="F19" s="632"/>
      <c r="G19" s="546"/>
      <c r="H19" s="423" t="s">
        <v>54</v>
      </c>
      <c r="I19" s="426" t="s">
        <v>415</v>
      </c>
      <c r="J19" s="577"/>
      <c r="K19" s="582"/>
      <c r="L19" s="582"/>
      <c r="M19" s="612"/>
      <c r="N19" s="582"/>
      <c r="O19" s="612"/>
      <c r="P19" s="582"/>
      <c r="Q19" s="577"/>
      <c r="R19" s="577"/>
    </row>
    <row r="20" spans="1:18" ht="24.75" customHeight="1" x14ac:dyDescent="0.25">
      <c r="A20" s="582"/>
      <c r="B20" s="582"/>
      <c r="C20" s="582"/>
      <c r="D20" s="582"/>
      <c r="E20" s="577"/>
      <c r="F20" s="632"/>
      <c r="G20" s="544" t="s">
        <v>61</v>
      </c>
      <c r="H20" s="423" t="s">
        <v>62</v>
      </c>
      <c r="I20" s="411" t="s">
        <v>420</v>
      </c>
      <c r="J20" s="577" t="s">
        <v>421</v>
      </c>
      <c r="K20" s="582"/>
      <c r="L20" s="582"/>
      <c r="M20" s="612"/>
      <c r="N20" s="582"/>
      <c r="O20" s="612"/>
      <c r="P20" s="582"/>
      <c r="Q20" s="577"/>
      <c r="R20" s="577"/>
    </row>
    <row r="21" spans="1:18" ht="30" x14ac:dyDescent="0.25">
      <c r="A21" s="582"/>
      <c r="B21" s="582"/>
      <c r="C21" s="582"/>
      <c r="D21" s="582"/>
      <c r="E21" s="577"/>
      <c r="F21" s="633"/>
      <c r="G21" s="546"/>
      <c r="H21" s="417" t="s">
        <v>208</v>
      </c>
      <c r="I21" s="409" t="s">
        <v>422</v>
      </c>
      <c r="J21" s="577"/>
      <c r="K21" s="582"/>
      <c r="L21" s="582"/>
      <c r="M21" s="612"/>
      <c r="N21" s="582"/>
      <c r="O21" s="612"/>
      <c r="P21" s="582"/>
      <c r="Q21" s="577"/>
      <c r="R21" s="577"/>
    </row>
    <row r="22" spans="1:18" ht="42.75" customHeight="1" x14ac:dyDescent="0.25">
      <c r="A22" s="544">
        <v>3</v>
      </c>
      <c r="B22" s="544" t="s">
        <v>44</v>
      </c>
      <c r="C22" s="615" t="s">
        <v>423</v>
      </c>
      <c r="D22" s="544">
        <v>10</v>
      </c>
      <c r="E22" s="544" t="s">
        <v>424</v>
      </c>
      <c r="F22" s="618" t="s">
        <v>433</v>
      </c>
      <c r="G22" s="544" t="s">
        <v>425</v>
      </c>
      <c r="H22" s="109" t="s">
        <v>92</v>
      </c>
      <c r="I22" s="411" t="s">
        <v>426</v>
      </c>
      <c r="J22" s="514" t="s">
        <v>434</v>
      </c>
      <c r="K22" s="544" t="s">
        <v>34</v>
      </c>
      <c r="L22" s="544"/>
      <c r="M22" s="624">
        <v>202000</v>
      </c>
      <c r="N22" s="544"/>
      <c r="O22" s="624">
        <v>202000</v>
      </c>
      <c r="P22" s="544"/>
      <c r="Q22" s="514" t="s">
        <v>412</v>
      </c>
      <c r="R22" s="514" t="s">
        <v>413</v>
      </c>
    </row>
    <row r="23" spans="1:18" ht="105.6" customHeight="1" x14ac:dyDescent="0.25">
      <c r="A23" s="545"/>
      <c r="B23" s="545"/>
      <c r="C23" s="616"/>
      <c r="D23" s="545"/>
      <c r="E23" s="545"/>
      <c r="F23" s="619"/>
      <c r="G23" s="545"/>
      <c r="H23" s="109" t="s">
        <v>427</v>
      </c>
      <c r="I23" s="411" t="s">
        <v>428</v>
      </c>
      <c r="J23" s="515"/>
      <c r="K23" s="545"/>
      <c r="L23" s="545"/>
      <c r="M23" s="625"/>
      <c r="N23" s="545"/>
      <c r="O23" s="625"/>
      <c r="P23" s="545"/>
      <c r="Q23" s="515"/>
      <c r="R23" s="515"/>
    </row>
    <row r="24" spans="1:18" ht="32.450000000000003" customHeight="1" x14ac:dyDescent="0.25">
      <c r="A24" s="545"/>
      <c r="B24" s="545"/>
      <c r="C24" s="616"/>
      <c r="D24" s="545"/>
      <c r="E24" s="545"/>
      <c r="F24" s="619"/>
      <c r="G24" s="546"/>
      <c r="H24" s="423" t="s">
        <v>429</v>
      </c>
      <c r="I24" s="411" t="s">
        <v>430</v>
      </c>
      <c r="J24" s="515"/>
      <c r="K24" s="545"/>
      <c r="L24" s="545"/>
      <c r="M24" s="625"/>
      <c r="N24" s="545"/>
      <c r="O24" s="625"/>
      <c r="P24" s="545"/>
      <c r="Q24" s="515"/>
      <c r="R24" s="515"/>
    </row>
    <row r="25" spans="1:18" ht="14.45" customHeight="1" x14ac:dyDescent="0.25">
      <c r="A25" s="545"/>
      <c r="B25" s="545"/>
      <c r="C25" s="616"/>
      <c r="D25" s="545"/>
      <c r="E25" s="545"/>
      <c r="F25" s="619"/>
      <c r="G25" s="544" t="s">
        <v>435</v>
      </c>
      <c r="H25" s="618" t="s">
        <v>436</v>
      </c>
      <c r="I25" s="621" t="s">
        <v>411</v>
      </c>
      <c r="J25" s="515"/>
      <c r="K25" s="545"/>
      <c r="L25" s="545"/>
      <c r="M25" s="625"/>
      <c r="N25" s="545"/>
      <c r="O25" s="625"/>
      <c r="P25" s="545"/>
      <c r="Q25" s="515"/>
      <c r="R25" s="515"/>
    </row>
    <row r="26" spans="1:18" x14ac:dyDescent="0.25">
      <c r="A26" s="545"/>
      <c r="B26" s="545"/>
      <c r="C26" s="616"/>
      <c r="D26" s="545"/>
      <c r="E26" s="545"/>
      <c r="F26" s="619"/>
      <c r="G26" s="545"/>
      <c r="H26" s="619"/>
      <c r="I26" s="622"/>
      <c r="J26" s="515"/>
      <c r="K26" s="545"/>
      <c r="L26" s="545"/>
      <c r="M26" s="625"/>
      <c r="N26" s="545"/>
      <c r="O26" s="625"/>
      <c r="P26" s="545"/>
      <c r="Q26" s="515"/>
      <c r="R26" s="515"/>
    </row>
    <row r="27" spans="1:18" x14ac:dyDescent="0.25">
      <c r="A27" s="545"/>
      <c r="B27" s="545"/>
      <c r="C27" s="616"/>
      <c r="D27" s="545"/>
      <c r="E27" s="545"/>
      <c r="F27" s="619"/>
      <c r="G27" s="545"/>
      <c r="H27" s="619"/>
      <c r="I27" s="622"/>
      <c r="J27" s="515"/>
      <c r="K27" s="545"/>
      <c r="L27" s="545"/>
      <c r="M27" s="625"/>
      <c r="N27" s="545"/>
      <c r="O27" s="625"/>
      <c r="P27" s="545"/>
      <c r="Q27" s="515"/>
      <c r="R27" s="515"/>
    </row>
    <row r="28" spans="1:18" ht="90.75" customHeight="1" x14ac:dyDescent="0.25">
      <c r="A28" s="546"/>
      <c r="B28" s="546"/>
      <c r="C28" s="617"/>
      <c r="D28" s="546"/>
      <c r="E28" s="546"/>
      <c r="F28" s="620"/>
      <c r="G28" s="546"/>
      <c r="H28" s="620"/>
      <c r="I28" s="623"/>
      <c r="J28" s="516"/>
      <c r="K28" s="546"/>
      <c r="L28" s="546"/>
      <c r="M28" s="626"/>
      <c r="N28" s="546"/>
      <c r="O28" s="626"/>
      <c r="P28" s="546"/>
      <c r="Q28" s="516"/>
      <c r="R28" s="516"/>
    </row>
    <row r="29" spans="1:18" ht="39.75" customHeight="1" x14ac:dyDescent="0.25">
      <c r="A29" s="577">
        <v>4</v>
      </c>
      <c r="B29" s="582" t="s">
        <v>44</v>
      </c>
      <c r="C29" s="613" t="s">
        <v>42</v>
      </c>
      <c r="D29" s="582">
        <v>9</v>
      </c>
      <c r="E29" s="577" t="s">
        <v>636</v>
      </c>
      <c r="F29" s="614" t="s">
        <v>437</v>
      </c>
      <c r="G29" s="582" t="s">
        <v>61</v>
      </c>
      <c r="H29" s="423" t="s">
        <v>206</v>
      </c>
      <c r="I29" s="90" t="s">
        <v>420</v>
      </c>
      <c r="J29" s="577" t="s">
        <v>438</v>
      </c>
      <c r="K29" s="582" t="s">
        <v>39</v>
      </c>
      <c r="L29" s="582"/>
      <c r="M29" s="612">
        <v>55000</v>
      </c>
      <c r="N29" s="582"/>
      <c r="O29" s="612">
        <v>55000</v>
      </c>
      <c r="P29" s="582"/>
      <c r="Q29" s="577" t="s">
        <v>412</v>
      </c>
      <c r="R29" s="577" t="s">
        <v>413</v>
      </c>
    </row>
    <row r="30" spans="1:18" ht="65.25" customHeight="1" x14ac:dyDescent="0.25">
      <c r="A30" s="577"/>
      <c r="B30" s="582"/>
      <c r="C30" s="613"/>
      <c r="D30" s="582"/>
      <c r="E30" s="577"/>
      <c r="F30" s="614"/>
      <c r="G30" s="582"/>
      <c r="H30" s="423" t="s">
        <v>208</v>
      </c>
      <c r="I30" s="90" t="s">
        <v>415</v>
      </c>
      <c r="J30" s="577"/>
      <c r="K30" s="582"/>
      <c r="L30" s="582"/>
      <c r="M30" s="612"/>
      <c r="N30" s="582"/>
      <c r="O30" s="612"/>
      <c r="P30" s="582"/>
      <c r="Q30" s="577"/>
      <c r="R30" s="577"/>
    </row>
    <row r="32" spans="1:18" x14ac:dyDescent="0.25">
      <c r="M32" s="85"/>
      <c r="N32" s="561" t="s">
        <v>35</v>
      </c>
      <c r="O32" s="562"/>
    </row>
    <row r="33" spans="6:16" x14ac:dyDescent="0.25">
      <c r="M33" s="86"/>
      <c r="N33" s="52" t="s">
        <v>36</v>
      </c>
      <c r="O33" s="52" t="s">
        <v>37</v>
      </c>
    </row>
    <row r="34" spans="6:16" x14ac:dyDescent="0.25">
      <c r="F34" s="110"/>
      <c r="M34" s="86" t="s">
        <v>275</v>
      </c>
      <c r="N34" s="82">
        <v>4</v>
      </c>
      <c r="O34" s="16">
        <f>O7+O16+O22+O29</f>
        <v>398000</v>
      </c>
      <c r="P34" s="2"/>
    </row>
  </sheetData>
  <mergeCells count="88">
    <mergeCell ref="F4:F5"/>
    <mergeCell ref="A4:A5"/>
    <mergeCell ref="B4:B5"/>
    <mergeCell ref="C4:C5"/>
    <mergeCell ref="D4:D5"/>
    <mergeCell ref="E4:E5"/>
    <mergeCell ref="Q4:Q5"/>
    <mergeCell ref="R4:R5"/>
    <mergeCell ref="G4:G5"/>
    <mergeCell ref="H4:I4"/>
    <mergeCell ref="J4:J5"/>
    <mergeCell ref="K4:L4"/>
    <mergeCell ref="M4:N4"/>
    <mergeCell ref="O4:P4"/>
    <mergeCell ref="P7:P15"/>
    <mergeCell ref="Q7:Q15"/>
    <mergeCell ref="R7:R15"/>
    <mergeCell ref="G7:G15"/>
    <mergeCell ref="H7:H14"/>
    <mergeCell ref="I7:I14"/>
    <mergeCell ref="J7:J15"/>
    <mergeCell ref="K7:K15"/>
    <mergeCell ref="L7:L15"/>
    <mergeCell ref="F16:F21"/>
    <mergeCell ref="B7:B15"/>
    <mergeCell ref="M7:M15"/>
    <mergeCell ref="N7:N15"/>
    <mergeCell ref="O7:O15"/>
    <mergeCell ref="A16:A21"/>
    <mergeCell ref="B16:B21"/>
    <mergeCell ref="C16:C21"/>
    <mergeCell ref="D16:D21"/>
    <mergeCell ref="E16:E21"/>
    <mergeCell ref="A7:A15"/>
    <mergeCell ref="C7:C15"/>
    <mergeCell ref="D7:D15"/>
    <mergeCell ref="E7:E15"/>
    <mergeCell ref="F7:F15"/>
    <mergeCell ref="R16:R21"/>
    <mergeCell ref="G20:G21"/>
    <mergeCell ref="J20:J21"/>
    <mergeCell ref="H16:H18"/>
    <mergeCell ref="I16:I18"/>
    <mergeCell ref="J16:J19"/>
    <mergeCell ref="K16:K21"/>
    <mergeCell ref="L16:L21"/>
    <mergeCell ref="M16:M21"/>
    <mergeCell ref="G16:G19"/>
    <mergeCell ref="N16:N21"/>
    <mergeCell ref="O16:O21"/>
    <mergeCell ref="P16:P21"/>
    <mergeCell ref="Q16:Q21"/>
    <mergeCell ref="F22:F28"/>
    <mergeCell ref="G22:G24"/>
    <mergeCell ref="J22:J28"/>
    <mergeCell ref="Q22:Q28"/>
    <mergeCell ref="R22:R28"/>
    <mergeCell ref="G25:G28"/>
    <mergeCell ref="H25:H28"/>
    <mergeCell ref="I25:I28"/>
    <mergeCell ref="K22:K28"/>
    <mergeCell ref="L22:L28"/>
    <mergeCell ref="M22:M28"/>
    <mergeCell ref="N22:N28"/>
    <mergeCell ref="O22:O28"/>
    <mergeCell ref="P22:P28"/>
    <mergeCell ref="A22:A28"/>
    <mergeCell ref="B22:B28"/>
    <mergeCell ref="C22:C28"/>
    <mergeCell ref="D22:D28"/>
    <mergeCell ref="E22:E28"/>
    <mergeCell ref="F29:F30"/>
    <mergeCell ref="O29:O30"/>
    <mergeCell ref="P29:P30"/>
    <mergeCell ref="Q29:Q30"/>
    <mergeCell ref="R29:R30"/>
    <mergeCell ref="A29:A30"/>
    <mergeCell ref="B29:B30"/>
    <mergeCell ref="C29:C30"/>
    <mergeCell ref="D29:D30"/>
    <mergeCell ref="E29:E30"/>
    <mergeCell ref="N32:O32"/>
    <mergeCell ref="G29:G30"/>
    <mergeCell ref="J29:J30"/>
    <mergeCell ref="K29:K30"/>
    <mergeCell ref="L29:L30"/>
    <mergeCell ref="M29:M30"/>
    <mergeCell ref="N29:N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10"/>
  <sheetViews>
    <sheetView zoomScale="80" zoomScaleNormal="80" workbookViewId="0">
      <selection activeCell="G13" sqref="G13"/>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1.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20.7109375" style="72" customWidth="1"/>
    <col min="14" max="14" width="17.28515625" style="72" customWidth="1"/>
    <col min="15" max="16" width="18" style="72" customWidth="1"/>
    <col min="17" max="17" width="21.28515625" style="72" customWidth="1"/>
    <col min="18" max="18" width="23.5703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ht="18.75" x14ac:dyDescent="0.25">
      <c r="A2" s="111" t="s">
        <v>1925</v>
      </c>
      <c r="B2" s="112"/>
      <c r="C2" s="112"/>
      <c r="D2" s="112"/>
      <c r="E2" s="112"/>
      <c r="F2" s="112"/>
    </row>
    <row r="3" spans="1:19" x14ac:dyDescent="0.25">
      <c r="M3" s="2"/>
      <c r="N3" s="2"/>
      <c r="O3" s="2"/>
      <c r="P3" s="2"/>
    </row>
    <row r="4" spans="1:19" s="4" customFormat="1" ht="52.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x14ac:dyDescent="0.2">
      <c r="A5" s="509"/>
      <c r="B5" s="523"/>
      <c r="C5" s="523"/>
      <c r="D5" s="523"/>
      <c r="E5" s="509"/>
      <c r="F5" s="509"/>
      <c r="G5" s="509"/>
      <c r="H5" s="79" t="s">
        <v>14</v>
      </c>
      <c r="I5" s="79" t="s">
        <v>15</v>
      </c>
      <c r="J5" s="509"/>
      <c r="K5" s="80">
        <v>2020</v>
      </c>
      <c r="L5" s="80">
        <v>2021</v>
      </c>
      <c r="M5" s="5">
        <v>2020</v>
      </c>
      <c r="N5" s="5">
        <v>2021</v>
      </c>
      <c r="O5" s="5">
        <v>2020</v>
      </c>
      <c r="P5" s="5">
        <v>2021</v>
      </c>
      <c r="Q5" s="509"/>
      <c r="R5" s="523"/>
      <c r="S5" s="3"/>
    </row>
    <row r="6" spans="1:19" s="4" customFormat="1" x14ac:dyDescent="0.2">
      <c r="A6" s="78" t="s">
        <v>16</v>
      </c>
      <c r="B6" s="79" t="s">
        <v>17</v>
      </c>
      <c r="C6" s="79" t="s">
        <v>18</v>
      </c>
      <c r="D6" s="79" t="s">
        <v>19</v>
      </c>
      <c r="E6" s="78" t="s">
        <v>20</v>
      </c>
      <c r="F6" s="78" t="s">
        <v>21</v>
      </c>
      <c r="G6" s="78" t="s">
        <v>22</v>
      </c>
      <c r="H6" s="79" t="s">
        <v>23</v>
      </c>
      <c r="I6" s="79" t="s">
        <v>24</v>
      </c>
      <c r="J6" s="78" t="s">
        <v>25</v>
      </c>
      <c r="K6" s="80" t="s">
        <v>26</v>
      </c>
      <c r="L6" s="80" t="s">
        <v>27</v>
      </c>
      <c r="M6" s="81" t="s">
        <v>28</v>
      </c>
      <c r="N6" s="81" t="s">
        <v>29</v>
      </c>
      <c r="O6" s="81" t="s">
        <v>30</v>
      </c>
      <c r="P6" s="81" t="s">
        <v>31</v>
      </c>
      <c r="Q6" s="78" t="s">
        <v>32</v>
      </c>
      <c r="R6" s="79" t="s">
        <v>33</v>
      </c>
      <c r="S6" s="3"/>
    </row>
    <row r="8" spans="1:19" x14ac:dyDescent="0.25">
      <c r="M8" s="547"/>
      <c r="N8" s="647" t="s">
        <v>35</v>
      </c>
      <c r="O8" s="648"/>
    </row>
    <row r="9" spans="1:19" x14ac:dyDescent="0.25">
      <c r="M9" s="646"/>
      <c r="N9" s="113" t="s">
        <v>36</v>
      </c>
      <c r="O9" s="113" t="s">
        <v>37</v>
      </c>
    </row>
    <row r="10" spans="1:19" x14ac:dyDescent="0.25">
      <c r="M10" s="114" t="s">
        <v>688</v>
      </c>
      <c r="N10" s="70">
        <v>0</v>
      </c>
      <c r="O10" s="23">
        <v>0</v>
      </c>
    </row>
  </sheetData>
  <mergeCells count="16">
    <mergeCell ref="M8:M9"/>
    <mergeCell ref="N8:O8"/>
    <mergeCell ref="G4:G5"/>
    <mergeCell ref="H4:I4"/>
    <mergeCell ref="J4:J5"/>
    <mergeCell ref="K4:L4"/>
    <mergeCell ref="M4:N4"/>
    <mergeCell ref="O4:P4"/>
    <mergeCell ref="E4:E5"/>
    <mergeCell ref="F4:F5"/>
    <mergeCell ref="Q4:Q5"/>
    <mergeCell ref="R4:R5"/>
    <mergeCell ref="A4:A5"/>
    <mergeCell ref="B4:B5"/>
    <mergeCell ref="C4:C5"/>
    <mergeCell ref="D4:D5"/>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11"/>
  <sheetViews>
    <sheetView zoomScale="70" zoomScaleNormal="70" workbookViewId="0">
      <selection activeCell="A3" sqref="A3"/>
    </sheetView>
  </sheetViews>
  <sheetFormatPr defaultRowHeight="15.75" x14ac:dyDescent="0.25"/>
  <cols>
    <col min="1" max="1" width="4.7109375" style="40" customWidth="1"/>
    <col min="2" max="2" width="10.42578125" style="40" customWidth="1"/>
    <col min="3" max="3" width="11.42578125" style="40" customWidth="1"/>
    <col min="4" max="4" width="10.7109375" style="40" customWidth="1"/>
    <col min="5" max="5" width="45.7109375" style="40" customWidth="1"/>
    <col min="6" max="6" width="57.85546875" style="40" customWidth="1"/>
    <col min="7" max="7" width="35.7109375" style="40" customWidth="1"/>
    <col min="8" max="8" width="19.28515625" style="40" customWidth="1"/>
    <col min="9" max="9" width="14.42578125" style="40" customWidth="1"/>
    <col min="10" max="10" width="29.7109375" style="40" customWidth="1"/>
    <col min="11" max="11" width="10.7109375" style="40" customWidth="1"/>
    <col min="12" max="12" width="12.7109375" style="40" customWidth="1"/>
    <col min="13" max="13" width="16.28515625" style="41" customWidth="1"/>
    <col min="14" max="16" width="14.7109375" style="41" customWidth="1"/>
    <col min="17" max="17" width="18.140625" style="40" customWidth="1"/>
    <col min="18" max="18" width="18.42578125" style="40" customWidth="1"/>
    <col min="19" max="19" width="19.5703125" style="43" customWidth="1"/>
    <col min="20" max="258" width="9.140625" style="40"/>
    <col min="259" max="259" width="4.7109375" style="40" bestFit="1" customWidth="1"/>
    <col min="260" max="260" width="9.7109375" style="40" bestFit="1" customWidth="1"/>
    <col min="261" max="261" width="10" style="40" bestFit="1" customWidth="1"/>
    <col min="262" max="262" width="8.85546875" style="40" bestFit="1" customWidth="1"/>
    <col min="263" max="263" width="22.85546875" style="40" customWidth="1"/>
    <col min="264" max="264" width="59.7109375" style="40" bestFit="1" customWidth="1"/>
    <col min="265" max="265" width="57.85546875" style="40" bestFit="1" customWidth="1"/>
    <col min="266" max="266" width="35.28515625" style="40" bestFit="1" customWidth="1"/>
    <col min="267" max="267" width="28.140625" style="40" bestFit="1" customWidth="1"/>
    <col min="268" max="268" width="33.140625" style="40" bestFit="1" customWidth="1"/>
    <col min="269" max="269" width="26" style="40" bestFit="1" customWidth="1"/>
    <col min="270" max="270" width="19.140625" style="40" bestFit="1" customWidth="1"/>
    <col min="271" max="271" width="10.42578125" style="40" customWidth="1"/>
    <col min="272" max="272" width="11.85546875" style="40" customWidth="1"/>
    <col min="273" max="273" width="14.7109375" style="40" customWidth="1"/>
    <col min="274" max="274" width="9" style="40" bestFit="1" customWidth="1"/>
    <col min="275" max="514" width="9.140625" style="40"/>
    <col min="515" max="515" width="4.7109375" style="40" bestFit="1" customWidth="1"/>
    <col min="516" max="516" width="9.7109375" style="40" bestFit="1" customWidth="1"/>
    <col min="517" max="517" width="10" style="40" bestFit="1" customWidth="1"/>
    <col min="518" max="518" width="8.85546875" style="40" bestFit="1" customWidth="1"/>
    <col min="519" max="519" width="22.85546875" style="40" customWidth="1"/>
    <col min="520" max="520" width="59.7109375" style="40" bestFit="1" customWidth="1"/>
    <col min="521" max="521" width="57.85546875" style="40" bestFit="1" customWidth="1"/>
    <col min="522" max="522" width="35.28515625" style="40" bestFit="1" customWidth="1"/>
    <col min="523" max="523" width="28.140625" style="40" bestFit="1" customWidth="1"/>
    <col min="524" max="524" width="33.140625" style="40" bestFit="1" customWidth="1"/>
    <col min="525" max="525" width="26" style="40" bestFit="1" customWidth="1"/>
    <col min="526" max="526" width="19.140625" style="40" bestFit="1" customWidth="1"/>
    <col min="527" max="527" width="10.42578125" style="40" customWidth="1"/>
    <col min="528" max="528" width="11.85546875" style="40" customWidth="1"/>
    <col min="529" max="529" width="14.7109375" style="40" customWidth="1"/>
    <col min="530" max="530" width="9" style="40" bestFit="1" customWidth="1"/>
    <col min="531" max="770" width="9.140625" style="40"/>
    <col min="771" max="771" width="4.7109375" style="40" bestFit="1" customWidth="1"/>
    <col min="772" max="772" width="9.7109375" style="40" bestFit="1" customWidth="1"/>
    <col min="773" max="773" width="10" style="40" bestFit="1" customWidth="1"/>
    <col min="774" max="774" width="8.85546875" style="40" bestFit="1" customWidth="1"/>
    <col min="775" max="775" width="22.85546875" style="40" customWidth="1"/>
    <col min="776" max="776" width="59.7109375" style="40" bestFit="1" customWidth="1"/>
    <col min="777" max="777" width="57.85546875" style="40" bestFit="1" customWidth="1"/>
    <col min="778" max="778" width="35.28515625" style="40" bestFit="1" customWidth="1"/>
    <col min="779" max="779" width="28.140625" style="40" bestFit="1" customWidth="1"/>
    <col min="780" max="780" width="33.140625" style="40" bestFit="1" customWidth="1"/>
    <col min="781" max="781" width="26" style="40" bestFit="1" customWidth="1"/>
    <col min="782" max="782" width="19.140625" style="40" bestFit="1" customWidth="1"/>
    <col min="783" max="783" width="10.42578125" style="40" customWidth="1"/>
    <col min="784" max="784" width="11.85546875" style="40" customWidth="1"/>
    <col min="785" max="785" width="14.7109375" style="40" customWidth="1"/>
    <col min="786" max="786" width="9" style="40" bestFit="1" customWidth="1"/>
    <col min="787" max="1026" width="9.140625" style="40"/>
    <col min="1027" max="1027" width="4.7109375" style="40" bestFit="1" customWidth="1"/>
    <col min="1028" max="1028" width="9.7109375" style="40" bestFit="1" customWidth="1"/>
    <col min="1029" max="1029" width="10" style="40" bestFit="1" customWidth="1"/>
    <col min="1030" max="1030" width="8.85546875" style="40" bestFit="1" customWidth="1"/>
    <col min="1031" max="1031" width="22.85546875" style="40" customWidth="1"/>
    <col min="1032" max="1032" width="59.7109375" style="40" bestFit="1" customWidth="1"/>
    <col min="1033" max="1033" width="57.85546875" style="40" bestFit="1" customWidth="1"/>
    <col min="1034" max="1034" width="35.28515625" style="40" bestFit="1" customWidth="1"/>
    <col min="1035" max="1035" width="28.140625" style="40" bestFit="1" customWidth="1"/>
    <col min="1036" max="1036" width="33.140625" style="40" bestFit="1" customWidth="1"/>
    <col min="1037" max="1037" width="26" style="40" bestFit="1" customWidth="1"/>
    <col min="1038" max="1038" width="19.140625" style="40" bestFit="1" customWidth="1"/>
    <col min="1039" max="1039" width="10.42578125" style="40" customWidth="1"/>
    <col min="1040" max="1040" width="11.85546875" style="40" customWidth="1"/>
    <col min="1041" max="1041" width="14.7109375" style="40" customWidth="1"/>
    <col min="1042" max="1042" width="9" style="40" bestFit="1" customWidth="1"/>
    <col min="1043" max="1282" width="9.140625" style="40"/>
    <col min="1283" max="1283" width="4.7109375" style="40" bestFit="1" customWidth="1"/>
    <col min="1284" max="1284" width="9.7109375" style="40" bestFit="1" customWidth="1"/>
    <col min="1285" max="1285" width="10" style="40" bestFit="1" customWidth="1"/>
    <col min="1286" max="1286" width="8.85546875" style="40" bestFit="1" customWidth="1"/>
    <col min="1287" max="1287" width="22.85546875" style="40" customWidth="1"/>
    <col min="1288" max="1288" width="59.7109375" style="40" bestFit="1" customWidth="1"/>
    <col min="1289" max="1289" width="57.85546875" style="40" bestFit="1" customWidth="1"/>
    <col min="1290" max="1290" width="35.28515625" style="40" bestFit="1" customWidth="1"/>
    <col min="1291" max="1291" width="28.140625" style="40" bestFit="1" customWidth="1"/>
    <col min="1292" max="1292" width="33.140625" style="40" bestFit="1" customWidth="1"/>
    <col min="1293" max="1293" width="26" style="40" bestFit="1" customWidth="1"/>
    <col min="1294" max="1294" width="19.140625" style="40" bestFit="1" customWidth="1"/>
    <col min="1295" max="1295" width="10.42578125" style="40" customWidth="1"/>
    <col min="1296" max="1296" width="11.85546875" style="40" customWidth="1"/>
    <col min="1297" max="1297" width="14.7109375" style="40" customWidth="1"/>
    <col min="1298" max="1298" width="9" style="40" bestFit="1" customWidth="1"/>
    <col min="1299" max="1538" width="9.140625" style="40"/>
    <col min="1539" max="1539" width="4.7109375" style="40" bestFit="1" customWidth="1"/>
    <col min="1540" max="1540" width="9.7109375" style="40" bestFit="1" customWidth="1"/>
    <col min="1541" max="1541" width="10" style="40" bestFit="1" customWidth="1"/>
    <col min="1542" max="1542" width="8.85546875" style="40" bestFit="1" customWidth="1"/>
    <col min="1543" max="1543" width="22.85546875" style="40" customWidth="1"/>
    <col min="1544" max="1544" width="59.7109375" style="40" bestFit="1" customWidth="1"/>
    <col min="1545" max="1545" width="57.85546875" style="40" bestFit="1" customWidth="1"/>
    <col min="1546" max="1546" width="35.28515625" style="40" bestFit="1" customWidth="1"/>
    <col min="1547" max="1547" width="28.140625" style="40" bestFit="1" customWidth="1"/>
    <col min="1548" max="1548" width="33.140625" style="40" bestFit="1" customWidth="1"/>
    <col min="1549" max="1549" width="26" style="40" bestFit="1" customWidth="1"/>
    <col min="1550" max="1550" width="19.140625" style="40" bestFit="1" customWidth="1"/>
    <col min="1551" max="1551" width="10.42578125" style="40" customWidth="1"/>
    <col min="1552" max="1552" width="11.85546875" style="40" customWidth="1"/>
    <col min="1553" max="1553" width="14.7109375" style="40" customWidth="1"/>
    <col min="1554" max="1554" width="9" style="40" bestFit="1" customWidth="1"/>
    <col min="1555" max="1794" width="9.140625" style="40"/>
    <col min="1795" max="1795" width="4.7109375" style="40" bestFit="1" customWidth="1"/>
    <col min="1796" max="1796" width="9.7109375" style="40" bestFit="1" customWidth="1"/>
    <col min="1797" max="1797" width="10" style="40" bestFit="1" customWidth="1"/>
    <col min="1798" max="1798" width="8.85546875" style="40" bestFit="1" customWidth="1"/>
    <col min="1799" max="1799" width="22.85546875" style="40" customWidth="1"/>
    <col min="1800" max="1800" width="59.7109375" style="40" bestFit="1" customWidth="1"/>
    <col min="1801" max="1801" width="57.85546875" style="40" bestFit="1" customWidth="1"/>
    <col min="1802" max="1802" width="35.28515625" style="40" bestFit="1" customWidth="1"/>
    <col min="1803" max="1803" width="28.140625" style="40" bestFit="1" customWidth="1"/>
    <col min="1804" max="1804" width="33.140625" style="40" bestFit="1" customWidth="1"/>
    <col min="1805" max="1805" width="26" style="40" bestFit="1" customWidth="1"/>
    <col min="1806" max="1806" width="19.140625" style="40" bestFit="1" customWidth="1"/>
    <col min="1807" max="1807" width="10.42578125" style="40" customWidth="1"/>
    <col min="1808" max="1808" width="11.85546875" style="40" customWidth="1"/>
    <col min="1809" max="1809" width="14.7109375" style="40" customWidth="1"/>
    <col min="1810" max="1810" width="9" style="40" bestFit="1" customWidth="1"/>
    <col min="1811" max="2050" width="9.140625" style="40"/>
    <col min="2051" max="2051" width="4.7109375" style="40" bestFit="1" customWidth="1"/>
    <col min="2052" max="2052" width="9.7109375" style="40" bestFit="1" customWidth="1"/>
    <col min="2053" max="2053" width="10" style="40" bestFit="1" customWidth="1"/>
    <col min="2054" max="2054" width="8.85546875" style="40" bestFit="1" customWidth="1"/>
    <col min="2055" max="2055" width="22.85546875" style="40" customWidth="1"/>
    <col min="2056" max="2056" width="59.7109375" style="40" bestFit="1" customWidth="1"/>
    <col min="2057" max="2057" width="57.85546875" style="40" bestFit="1" customWidth="1"/>
    <col min="2058" max="2058" width="35.28515625" style="40" bestFit="1" customWidth="1"/>
    <col min="2059" max="2059" width="28.140625" style="40" bestFit="1" customWidth="1"/>
    <col min="2060" max="2060" width="33.140625" style="40" bestFit="1" customWidth="1"/>
    <col min="2061" max="2061" width="26" style="40" bestFit="1" customWidth="1"/>
    <col min="2062" max="2062" width="19.140625" style="40" bestFit="1" customWidth="1"/>
    <col min="2063" max="2063" width="10.42578125" style="40" customWidth="1"/>
    <col min="2064" max="2064" width="11.85546875" style="40" customWidth="1"/>
    <col min="2065" max="2065" width="14.7109375" style="40" customWidth="1"/>
    <col min="2066" max="2066" width="9" style="40" bestFit="1" customWidth="1"/>
    <col min="2067" max="2306" width="9.140625" style="40"/>
    <col min="2307" max="2307" width="4.7109375" style="40" bestFit="1" customWidth="1"/>
    <col min="2308" max="2308" width="9.7109375" style="40" bestFit="1" customWidth="1"/>
    <col min="2309" max="2309" width="10" style="40" bestFit="1" customWidth="1"/>
    <col min="2310" max="2310" width="8.85546875" style="40" bestFit="1" customWidth="1"/>
    <col min="2311" max="2311" width="22.85546875" style="40" customWidth="1"/>
    <col min="2312" max="2312" width="59.7109375" style="40" bestFit="1" customWidth="1"/>
    <col min="2313" max="2313" width="57.85546875" style="40" bestFit="1" customWidth="1"/>
    <col min="2314" max="2314" width="35.28515625" style="40" bestFit="1" customWidth="1"/>
    <col min="2315" max="2315" width="28.140625" style="40" bestFit="1" customWidth="1"/>
    <col min="2316" max="2316" width="33.140625" style="40" bestFit="1" customWidth="1"/>
    <col min="2317" max="2317" width="26" style="40" bestFit="1" customWidth="1"/>
    <col min="2318" max="2318" width="19.140625" style="40" bestFit="1" customWidth="1"/>
    <col min="2319" max="2319" width="10.42578125" style="40" customWidth="1"/>
    <col min="2320" max="2320" width="11.85546875" style="40" customWidth="1"/>
    <col min="2321" max="2321" width="14.7109375" style="40" customWidth="1"/>
    <col min="2322" max="2322" width="9" style="40" bestFit="1" customWidth="1"/>
    <col min="2323" max="2562" width="9.140625" style="40"/>
    <col min="2563" max="2563" width="4.7109375" style="40" bestFit="1" customWidth="1"/>
    <col min="2564" max="2564" width="9.7109375" style="40" bestFit="1" customWidth="1"/>
    <col min="2565" max="2565" width="10" style="40" bestFit="1" customWidth="1"/>
    <col min="2566" max="2566" width="8.85546875" style="40" bestFit="1" customWidth="1"/>
    <col min="2567" max="2567" width="22.85546875" style="40" customWidth="1"/>
    <col min="2568" max="2568" width="59.7109375" style="40" bestFit="1" customWidth="1"/>
    <col min="2569" max="2569" width="57.85546875" style="40" bestFit="1" customWidth="1"/>
    <col min="2570" max="2570" width="35.28515625" style="40" bestFit="1" customWidth="1"/>
    <col min="2571" max="2571" width="28.140625" style="40" bestFit="1" customWidth="1"/>
    <col min="2572" max="2572" width="33.140625" style="40" bestFit="1" customWidth="1"/>
    <col min="2573" max="2573" width="26" style="40" bestFit="1" customWidth="1"/>
    <col min="2574" max="2574" width="19.140625" style="40" bestFit="1" customWidth="1"/>
    <col min="2575" max="2575" width="10.42578125" style="40" customWidth="1"/>
    <col min="2576" max="2576" width="11.85546875" style="40" customWidth="1"/>
    <col min="2577" max="2577" width="14.7109375" style="40" customWidth="1"/>
    <col min="2578" max="2578" width="9" style="40" bestFit="1" customWidth="1"/>
    <col min="2579" max="2818" width="9.140625" style="40"/>
    <col min="2819" max="2819" width="4.7109375" style="40" bestFit="1" customWidth="1"/>
    <col min="2820" max="2820" width="9.7109375" style="40" bestFit="1" customWidth="1"/>
    <col min="2821" max="2821" width="10" style="40" bestFit="1" customWidth="1"/>
    <col min="2822" max="2822" width="8.85546875" style="40" bestFit="1" customWidth="1"/>
    <col min="2823" max="2823" width="22.85546875" style="40" customWidth="1"/>
    <col min="2824" max="2824" width="59.7109375" style="40" bestFit="1" customWidth="1"/>
    <col min="2825" max="2825" width="57.85546875" style="40" bestFit="1" customWidth="1"/>
    <col min="2826" max="2826" width="35.28515625" style="40" bestFit="1" customWidth="1"/>
    <col min="2827" max="2827" width="28.140625" style="40" bestFit="1" customWidth="1"/>
    <col min="2828" max="2828" width="33.140625" style="40" bestFit="1" customWidth="1"/>
    <col min="2829" max="2829" width="26" style="40" bestFit="1" customWidth="1"/>
    <col min="2830" max="2830" width="19.140625" style="40" bestFit="1" customWidth="1"/>
    <col min="2831" max="2831" width="10.42578125" style="40" customWidth="1"/>
    <col min="2832" max="2832" width="11.85546875" style="40" customWidth="1"/>
    <col min="2833" max="2833" width="14.7109375" style="40" customWidth="1"/>
    <col min="2834" max="2834" width="9" style="40" bestFit="1" customWidth="1"/>
    <col min="2835" max="3074" width="9.140625" style="40"/>
    <col min="3075" max="3075" width="4.7109375" style="40" bestFit="1" customWidth="1"/>
    <col min="3076" max="3076" width="9.7109375" style="40" bestFit="1" customWidth="1"/>
    <col min="3077" max="3077" width="10" style="40" bestFit="1" customWidth="1"/>
    <col min="3078" max="3078" width="8.85546875" style="40" bestFit="1" customWidth="1"/>
    <col min="3079" max="3079" width="22.85546875" style="40" customWidth="1"/>
    <col min="3080" max="3080" width="59.7109375" style="40" bestFit="1" customWidth="1"/>
    <col min="3081" max="3081" width="57.85546875" style="40" bestFit="1" customWidth="1"/>
    <col min="3082" max="3082" width="35.28515625" style="40" bestFit="1" customWidth="1"/>
    <col min="3083" max="3083" width="28.140625" style="40" bestFit="1" customWidth="1"/>
    <col min="3084" max="3084" width="33.140625" style="40" bestFit="1" customWidth="1"/>
    <col min="3085" max="3085" width="26" style="40" bestFit="1" customWidth="1"/>
    <col min="3086" max="3086" width="19.140625" style="40" bestFit="1" customWidth="1"/>
    <col min="3087" max="3087" width="10.42578125" style="40" customWidth="1"/>
    <col min="3088" max="3088" width="11.85546875" style="40" customWidth="1"/>
    <col min="3089" max="3089" width="14.7109375" style="40" customWidth="1"/>
    <col min="3090" max="3090" width="9" style="40" bestFit="1" customWidth="1"/>
    <col min="3091" max="3330" width="9.140625" style="40"/>
    <col min="3331" max="3331" width="4.7109375" style="40" bestFit="1" customWidth="1"/>
    <col min="3332" max="3332" width="9.7109375" style="40" bestFit="1" customWidth="1"/>
    <col min="3333" max="3333" width="10" style="40" bestFit="1" customWidth="1"/>
    <col min="3334" max="3334" width="8.85546875" style="40" bestFit="1" customWidth="1"/>
    <col min="3335" max="3335" width="22.85546875" style="40" customWidth="1"/>
    <col min="3336" max="3336" width="59.7109375" style="40" bestFit="1" customWidth="1"/>
    <col min="3337" max="3337" width="57.85546875" style="40" bestFit="1" customWidth="1"/>
    <col min="3338" max="3338" width="35.28515625" style="40" bestFit="1" customWidth="1"/>
    <col min="3339" max="3339" width="28.140625" style="40" bestFit="1" customWidth="1"/>
    <col min="3340" max="3340" width="33.140625" style="40" bestFit="1" customWidth="1"/>
    <col min="3341" max="3341" width="26" style="40" bestFit="1" customWidth="1"/>
    <col min="3342" max="3342" width="19.140625" style="40" bestFit="1" customWidth="1"/>
    <col min="3343" max="3343" width="10.42578125" style="40" customWidth="1"/>
    <col min="3344" max="3344" width="11.85546875" style="40" customWidth="1"/>
    <col min="3345" max="3345" width="14.7109375" style="40" customWidth="1"/>
    <col min="3346" max="3346" width="9" style="40" bestFit="1" customWidth="1"/>
    <col min="3347" max="3586" width="9.140625" style="40"/>
    <col min="3587" max="3587" width="4.7109375" style="40" bestFit="1" customWidth="1"/>
    <col min="3588" max="3588" width="9.7109375" style="40" bestFit="1" customWidth="1"/>
    <col min="3589" max="3589" width="10" style="40" bestFit="1" customWidth="1"/>
    <col min="3590" max="3590" width="8.85546875" style="40" bestFit="1" customWidth="1"/>
    <col min="3591" max="3591" width="22.85546875" style="40" customWidth="1"/>
    <col min="3592" max="3592" width="59.7109375" style="40" bestFit="1" customWidth="1"/>
    <col min="3593" max="3593" width="57.85546875" style="40" bestFit="1" customWidth="1"/>
    <col min="3594" max="3594" width="35.28515625" style="40" bestFit="1" customWidth="1"/>
    <col min="3595" max="3595" width="28.140625" style="40" bestFit="1" customWidth="1"/>
    <col min="3596" max="3596" width="33.140625" style="40" bestFit="1" customWidth="1"/>
    <col min="3597" max="3597" width="26" style="40" bestFit="1" customWidth="1"/>
    <col min="3598" max="3598" width="19.140625" style="40" bestFit="1" customWidth="1"/>
    <col min="3599" max="3599" width="10.42578125" style="40" customWidth="1"/>
    <col min="3600" max="3600" width="11.85546875" style="40" customWidth="1"/>
    <col min="3601" max="3601" width="14.7109375" style="40" customWidth="1"/>
    <col min="3602" max="3602" width="9" style="40" bestFit="1" customWidth="1"/>
    <col min="3603" max="3842" width="9.140625" style="40"/>
    <col min="3843" max="3843" width="4.7109375" style="40" bestFit="1" customWidth="1"/>
    <col min="3844" max="3844" width="9.7109375" style="40" bestFit="1" customWidth="1"/>
    <col min="3845" max="3845" width="10" style="40" bestFit="1" customWidth="1"/>
    <col min="3846" max="3846" width="8.85546875" style="40" bestFit="1" customWidth="1"/>
    <col min="3847" max="3847" width="22.85546875" style="40" customWidth="1"/>
    <col min="3848" max="3848" width="59.7109375" style="40" bestFit="1" customWidth="1"/>
    <col min="3849" max="3849" width="57.85546875" style="40" bestFit="1" customWidth="1"/>
    <col min="3850" max="3850" width="35.28515625" style="40" bestFit="1" customWidth="1"/>
    <col min="3851" max="3851" width="28.140625" style="40" bestFit="1" customWidth="1"/>
    <col min="3852" max="3852" width="33.140625" style="40" bestFit="1" customWidth="1"/>
    <col min="3853" max="3853" width="26" style="40" bestFit="1" customWidth="1"/>
    <col min="3854" max="3854" width="19.140625" style="40" bestFit="1" customWidth="1"/>
    <col min="3855" max="3855" width="10.42578125" style="40" customWidth="1"/>
    <col min="3856" max="3856" width="11.85546875" style="40" customWidth="1"/>
    <col min="3857" max="3857" width="14.7109375" style="40" customWidth="1"/>
    <col min="3858" max="3858" width="9" style="40" bestFit="1" customWidth="1"/>
    <col min="3859" max="4098" width="9.140625" style="40"/>
    <col min="4099" max="4099" width="4.7109375" style="40" bestFit="1" customWidth="1"/>
    <col min="4100" max="4100" width="9.7109375" style="40" bestFit="1" customWidth="1"/>
    <col min="4101" max="4101" width="10" style="40" bestFit="1" customWidth="1"/>
    <col min="4102" max="4102" width="8.85546875" style="40" bestFit="1" customWidth="1"/>
    <col min="4103" max="4103" width="22.85546875" style="40" customWidth="1"/>
    <col min="4104" max="4104" width="59.7109375" style="40" bestFit="1" customWidth="1"/>
    <col min="4105" max="4105" width="57.85546875" style="40" bestFit="1" customWidth="1"/>
    <col min="4106" max="4106" width="35.28515625" style="40" bestFit="1" customWidth="1"/>
    <col min="4107" max="4107" width="28.140625" style="40" bestFit="1" customWidth="1"/>
    <col min="4108" max="4108" width="33.140625" style="40" bestFit="1" customWidth="1"/>
    <col min="4109" max="4109" width="26" style="40" bestFit="1" customWidth="1"/>
    <col min="4110" max="4110" width="19.140625" style="40" bestFit="1" customWidth="1"/>
    <col min="4111" max="4111" width="10.42578125" style="40" customWidth="1"/>
    <col min="4112" max="4112" width="11.85546875" style="40" customWidth="1"/>
    <col min="4113" max="4113" width="14.7109375" style="40" customWidth="1"/>
    <col min="4114" max="4114" width="9" style="40" bestFit="1" customWidth="1"/>
    <col min="4115" max="4354" width="9.140625" style="40"/>
    <col min="4355" max="4355" width="4.7109375" style="40" bestFit="1" customWidth="1"/>
    <col min="4356" max="4356" width="9.7109375" style="40" bestFit="1" customWidth="1"/>
    <col min="4357" max="4357" width="10" style="40" bestFit="1" customWidth="1"/>
    <col min="4358" max="4358" width="8.85546875" style="40" bestFit="1" customWidth="1"/>
    <col min="4359" max="4359" width="22.85546875" style="40" customWidth="1"/>
    <col min="4360" max="4360" width="59.7109375" style="40" bestFit="1" customWidth="1"/>
    <col min="4361" max="4361" width="57.85546875" style="40" bestFit="1" customWidth="1"/>
    <col min="4362" max="4362" width="35.28515625" style="40" bestFit="1" customWidth="1"/>
    <col min="4363" max="4363" width="28.140625" style="40" bestFit="1" customWidth="1"/>
    <col min="4364" max="4364" width="33.140625" style="40" bestFit="1" customWidth="1"/>
    <col min="4365" max="4365" width="26" style="40" bestFit="1" customWidth="1"/>
    <col min="4366" max="4366" width="19.140625" style="40" bestFit="1" customWidth="1"/>
    <col min="4367" max="4367" width="10.42578125" style="40" customWidth="1"/>
    <col min="4368" max="4368" width="11.85546875" style="40" customWidth="1"/>
    <col min="4369" max="4369" width="14.7109375" style="40" customWidth="1"/>
    <col min="4370" max="4370" width="9" style="40" bestFit="1" customWidth="1"/>
    <col min="4371" max="4610" width="9.140625" style="40"/>
    <col min="4611" max="4611" width="4.7109375" style="40" bestFit="1" customWidth="1"/>
    <col min="4612" max="4612" width="9.7109375" style="40" bestFit="1" customWidth="1"/>
    <col min="4613" max="4613" width="10" style="40" bestFit="1" customWidth="1"/>
    <col min="4614" max="4614" width="8.85546875" style="40" bestFit="1" customWidth="1"/>
    <col min="4615" max="4615" width="22.85546875" style="40" customWidth="1"/>
    <col min="4616" max="4616" width="59.7109375" style="40" bestFit="1" customWidth="1"/>
    <col min="4617" max="4617" width="57.85546875" style="40" bestFit="1" customWidth="1"/>
    <col min="4618" max="4618" width="35.28515625" style="40" bestFit="1" customWidth="1"/>
    <col min="4619" max="4619" width="28.140625" style="40" bestFit="1" customWidth="1"/>
    <col min="4620" max="4620" width="33.140625" style="40" bestFit="1" customWidth="1"/>
    <col min="4621" max="4621" width="26" style="40" bestFit="1" customWidth="1"/>
    <col min="4622" max="4622" width="19.140625" style="40" bestFit="1" customWidth="1"/>
    <col min="4623" max="4623" width="10.42578125" style="40" customWidth="1"/>
    <col min="4624" max="4624" width="11.85546875" style="40" customWidth="1"/>
    <col min="4625" max="4625" width="14.7109375" style="40" customWidth="1"/>
    <col min="4626" max="4626" width="9" style="40" bestFit="1" customWidth="1"/>
    <col min="4627" max="4866" width="9.140625" style="40"/>
    <col min="4867" max="4867" width="4.7109375" style="40" bestFit="1" customWidth="1"/>
    <col min="4868" max="4868" width="9.7109375" style="40" bestFit="1" customWidth="1"/>
    <col min="4869" max="4869" width="10" style="40" bestFit="1" customWidth="1"/>
    <col min="4870" max="4870" width="8.85546875" style="40" bestFit="1" customWidth="1"/>
    <col min="4871" max="4871" width="22.85546875" style="40" customWidth="1"/>
    <col min="4872" max="4872" width="59.7109375" style="40" bestFit="1" customWidth="1"/>
    <col min="4873" max="4873" width="57.85546875" style="40" bestFit="1" customWidth="1"/>
    <col min="4874" max="4874" width="35.28515625" style="40" bestFit="1" customWidth="1"/>
    <col min="4875" max="4875" width="28.140625" style="40" bestFit="1" customWidth="1"/>
    <col min="4876" max="4876" width="33.140625" style="40" bestFit="1" customWidth="1"/>
    <col min="4877" max="4877" width="26" style="40" bestFit="1" customWidth="1"/>
    <col min="4878" max="4878" width="19.140625" style="40" bestFit="1" customWidth="1"/>
    <col min="4879" max="4879" width="10.42578125" style="40" customWidth="1"/>
    <col min="4880" max="4880" width="11.85546875" style="40" customWidth="1"/>
    <col min="4881" max="4881" width="14.7109375" style="40" customWidth="1"/>
    <col min="4882" max="4882" width="9" style="40" bestFit="1" customWidth="1"/>
    <col min="4883" max="5122" width="9.140625" style="40"/>
    <col min="5123" max="5123" width="4.7109375" style="40" bestFit="1" customWidth="1"/>
    <col min="5124" max="5124" width="9.7109375" style="40" bestFit="1" customWidth="1"/>
    <col min="5125" max="5125" width="10" style="40" bestFit="1" customWidth="1"/>
    <col min="5126" max="5126" width="8.85546875" style="40" bestFit="1" customWidth="1"/>
    <col min="5127" max="5127" width="22.85546875" style="40" customWidth="1"/>
    <col min="5128" max="5128" width="59.7109375" style="40" bestFit="1" customWidth="1"/>
    <col min="5129" max="5129" width="57.85546875" style="40" bestFit="1" customWidth="1"/>
    <col min="5130" max="5130" width="35.28515625" style="40" bestFit="1" customWidth="1"/>
    <col min="5131" max="5131" width="28.140625" style="40" bestFit="1" customWidth="1"/>
    <col min="5132" max="5132" width="33.140625" style="40" bestFit="1" customWidth="1"/>
    <col min="5133" max="5133" width="26" style="40" bestFit="1" customWidth="1"/>
    <col min="5134" max="5134" width="19.140625" style="40" bestFit="1" customWidth="1"/>
    <col min="5135" max="5135" width="10.42578125" style="40" customWidth="1"/>
    <col min="5136" max="5136" width="11.85546875" style="40" customWidth="1"/>
    <col min="5137" max="5137" width="14.7109375" style="40" customWidth="1"/>
    <col min="5138" max="5138" width="9" style="40" bestFit="1" customWidth="1"/>
    <col min="5139" max="5378" width="9.140625" style="40"/>
    <col min="5379" max="5379" width="4.7109375" style="40" bestFit="1" customWidth="1"/>
    <col min="5380" max="5380" width="9.7109375" style="40" bestFit="1" customWidth="1"/>
    <col min="5381" max="5381" width="10" style="40" bestFit="1" customWidth="1"/>
    <col min="5382" max="5382" width="8.85546875" style="40" bestFit="1" customWidth="1"/>
    <col min="5383" max="5383" width="22.85546875" style="40" customWidth="1"/>
    <col min="5384" max="5384" width="59.7109375" style="40" bestFit="1" customWidth="1"/>
    <col min="5385" max="5385" width="57.85546875" style="40" bestFit="1" customWidth="1"/>
    <col min="5386" max="5386" width="35.28515625" style="40" bestFit="1" customWidth="1"/>
    <col min="5387" max="5387" width="28.140625" style="40" bestFit="1" customWidth="1"/>
    <col min="5388" max="5388" width="33.140625" style="40" bestFit="1" customWidth="1"/>
    <col min="5389" max="5389" width="26" style="40" bestFit="1" customWidth="1"/>
    <col min="5390" max="5390" width="19.140625" style="40" bestFit="1" customWidth="1"/>
    <col min="5391" max="5391" width="10.42578125" style="40" customWidth="1"/>
    <col min="5392" max="5392" width="11.85546875" style="40" customWidth="1"/>
    <col min="5393" max="5393" width="14.7109375" style="40" customWidth="1"/>
    <col min="5394" max="5394" width="9" style="40" bestFit="1" customWidth="1"/>
    <col min="5395" max="5634" width="9.140625" style="40"/>
    <col min="5635" max="5635" width="4.7109375" style="40" bestFit="1" customWidth="1"/>
    <col min="5636" max="5636" width="9.7109375" style="40" bestFit="1" customWidth="1"/>
    <col min="5637" max="5637" width="10" style="40" bestFit="1" customWidth="1"/>
    <col min="5638" max="5638" width="8.85546875" style="40" bestFit="1" customWidth="1"/>
    <col min="5639" max="5639" width="22.85546875" style="40" customWidth="1"/>
    <col min="5640" max="5640" width="59.7109375" style="40" bestFit="1" customWidth="1"/>
    <col min="5641" max="5641" width="57.85546875" style="40" bestFit="1" customWidth="1"/>
    <col min="5642" max="5642" width="35.28515625" style="40" bestFit="1" customWidth="1"/>
    <col min="5643" max="5643" width="28.140625" style="40" bestFit="1" customWidth="1"/>
    <col min="5644" max="5644" width="33.140625" style="40" bestFit="1" customWidth="1"/>
    <col min="5645" max="5645" width="26" style="40" bestFit="1" customWidth="1"/>
    <col min="5646" max="5646" width="19.140625" style="40" bestFit="1" customWidth="1"/>
    <col min="5647" max="5647" width="10.42578125" style="40" customWidth="1"/>
    <col min="5648" max="5648" width="11.85546875" style="40" customWidth="1"/>
    <col min="5649" max="5649" width="14.7109375" style="40" customWidth="1"/>
    <col min="5650" max="5650" width="9" style="40" bestFit="1" customWidth="1"/>
    <col min="5651" max="5890" width="9.140625" style="40"/>
    <col min="5891" max="5891" width="4.7109375" style="40" bestFit="1" customWidth="1"/>
    <col min="5892" max="5892" width="9.7109375" style="40" bestFit="1" customWidth="1"/>
    <col min="5893" max="5893" width="10" style="40" bestFit="1" customWidth="1"/>
    <col min="5894" max="5894" width="8.85546875" style="40" bestFit="1" customWidth="1"/>
    <col min="5895" max="5895" width="22.85546875" style="40" customWidth="1"/>
    <col min="5896" max="5896" width="59.7109375" style="40" bestFit="1" customWidth="1"/>
    <col min="5897" max="5897" width="57.85546875" style="40" bestFit="1" customWidth="1"/>
    <col min="5898" max="5898" width="35.28515625" style="40" bestFit="1" customWidth="1"/>
    <col min="5899" max="5899" width="28.140625" style="40" bestFit="1" customWidth="1"/>
    <col min="5900" max="5900" width="33.140625" style="40" bestFit="1" customWidth="1"/>
    <col min="5901" max="5901" width="26" style="40" bestFit="1" customWidth="1"/>
    <col min="5902" max="5902" width="19.140625" style="40" bestFit="1" customWidth="1"/>
    <col min="5903" max="5903" width="10.42578125" style="40" customWidth="1"/>
    <col min="5904" max="5904" width="11.85546875" style="40" customWidth="1"/>
    <col min="5905" max="5905" width="14.7109375" style="40" customWidth="1"/>
    <col min="5906" max="5906" width="9" style="40" bestFit="1" customWidth="1"/>
    <col min="5907" max="6146" width="9.140625" style="40"/>
    <col min="6147" max="6147" width="4.7109375" style="40" bestFit="1" customWidth="1"/>
    <col min="6148" max="6148" width="9.7109375" style="40" bestFit="1" customWidth="1"/>
    <col min="6149" max="6149" width="10" style="40" bestFit="1" customWidth="1"/>
    <col min="6150" max="6150" width="8.85546875" style="40" bestFit="1" customWidth="1"/>
    <col min="6151" max="6151" width="22.85546875" style="40" customWidth="1"/>
    <col min="6152" max="6152" width="59.7109375" style="40" bestFit="1" customWidth="1"/>
    <col min="6153" max="6153" width="57.85546875" style="40" bestFit="1" customWidth="1"/>
    <col min="6154" max="6154" width="35.28515625" style="40" bestFit="1" customWidth="1"/>
    <col min="6155" max="6155" width="28.140625" style="40" bestFit="1" customWidth="1"/>
    <col min="6156" max="6156" width="33.140625" style="40" bestFit="1" customWidth="1"/>
    <col min="6157" max="6157" width="26" style="40" bestFit="1" customWidth="1"/>
    <col min="6158" max="6158" width="19.140625" style="40" bestFit="1" customWidth="1"/>
    <col min="6159" max="6159" width="10.42578125" style="40" customWidth="1"/>
    <col min="6160" max="6160" width="11.85546875" style="40" customWidth="1"/>
    <col min="6161" max="6161" width="14.7109375" style="40" customWidth="1"/>
    <col min="6162" max="6162" width="9" style="40" bestFit="1" customWidth="1"/>
    <col min="6163" max="6402" width="9.140625" style="40"/>
    <col min="6403" max="6403" width="4.7109375" style="40" bestFit="1" customWidth="1"/>
    <col min="6404" max="6404" width="9.7109375" style="40" bestFit="1" customWidth="1"/>
    <col min="6405" max="6405" width="10" style="40" bestFit="1" customWidth="1"/>
    <col min="6406" max="6406" width="8.85546875" style="40" bestFit="1" customWidth="1"/>
    <col min="6407" max="6407" width="22.85546875" style="40" customWidth="1"/>
    <col min="6408" max="6408" width="59.7109375" style="40" bestFit="1" customWidth="1"/>
    <col min="6409" max="6409" width="57.85546875" style="40" bestFit="1" customWidth="1"/>
    <col min="6410" max="6410" width="35.28515625" style="40" bestFit="1" customWidth="1"/>
    <col min="6411" max="6411" width="28.140625" style="40" bestFit="1" customWidth="1"/>
    <col min="6412" max="6412" width="33.140625" style="40" bestFit="1" customWidth="1"/>
    <col min="6413" max="6413" width="26" style="40" bestFit="1" customWidth="1"/>
    <col min="6414" max="6414" width="19.140625" style="40" bestFit="1" customWidth="1"/>
    <col min="6415" max="6415" width="10.42578125" style="40" customWidth="1"/>
    <col min="6416" max="6416" width="11.85546875" style="40" customWidth="1"/>
    <col min="6417" max="6417" width="14.7109375" style="40" customWidth="1"/>
    <col min="6418" max="6418" width="9" style="40" bestFit="1" customWidth="1"/>
    <col min="6419" max="6658" width="9.140625" style="40"/>
    <col min="6659" max="6659" width="4.7109375" style="40" bestFit="1" customWidth="1"/>
    <col min="6660" max="6660" width="9.7109375" style="40" bestFit="1" customWidth="1"/>
    <col min="6661" max="6661" width="10" style="40" bestFit="1" customWidth="1"/>
    <col min="6662" max="6662" width="8.85546875" style="40" bestFit="1" customWidth="1"/>
    <col min="6663" max="6663" width="22.85546875" style="40" customWidth="1"/>
    <col min="6664" max="6664" width="59.7109375" style="40" bestFit="1" customWidth="1"/>
    <col min="6665" max="6665" width="57.85546875" style="40" bestFit="1" customWidth="1"/>
    <col min="6666" max="6666" width="35.28515625" style="40" bestFit="1" customWidth="1"/>
    <col min="6667" max="6667" width="28.140625" style="40" bestFit="1" customWidth="1"/>
    <col min="6668" max="6668" width="33.140625" style="40" bestFit="1" customWidth="1"/>
    <col min="6669" max="6669" width="26" style="40" bestFit="1" customWidth="1"/>
    <col min="6670" max="6670" width="19.140625" style="40" bestFit="1" customWidth="1"/>
    <col min="6671" max="6671" width="10.42578125" style="40" customWidth="1"/>
    <col min="6672" max="6672" width="11.85546875" style="40" customWidth="1"/>
    <col min="6673" max="6673" width="14.7109375" style="40" customWidth="1"/>
    <col min="6674" max="6674" width="9" style="40" bestFit="1" customWidth="1"/>
    <col min="6675" max="6914" width="9.140625" style="40"/>
    <col min="6915" max="6915" width="4.7109375" style="40" bestFit="1" customWidth="1"/>
    <col min="6916" max="6916" width="9.7109375" style="40" bestFit="1" customWidth="1"/>
    <col min="6917" max="6917" width="10" style="40" bestFit="1" customWidth="1"/>
    <col min="6918" max="6918" width="8.85546875" style="40" bestFit="1" customWidth="1"/>
    <col min="6919" max="6919" width="22.85546875" style="40" customWidth="1"/>
    <col min="6920" max="6920" width="59.7109375" style="40" bestFit="1" customWidth="1"/>
    <col min="6921" max="6921" width="57.85546875" style="40" bestFit="1" customWidth="1"/>
    <col min="6922" max="6922" width="35.28515625" style="40" bestFit="1" customWidth="1"/>
    <col min="6923" max="6923" width="28.140625" style="40" bestFit="1" customWidth="1"/>
    <col min="6924" max="6924" width="33.140625" style="40" bestFit="1" customWidth="1"/>
    <col min="6925" max="6925" width="26" style="40" bestFit="1" customWidth="1"/>
    <col min="6926" max="6926" width="19.140625" style="40" bestFit="1" customWidth="1"/>
    <col min="6927" max="6927" width="10.42578125" style="40" customWidth="1"/>
    <col min="6928" max="6928" width="11.85546875" style="40" customWidth="1"/>
    <col min="6929" max="6929" width="14.7109375" style="40" customWidth="1"/>
    <col min="6930" max="6930" width="9" style="40" bestFit="1" customWidth="1"/>
    <col min="6931" max="7170" width="9.140625" style="40"/>
    <col min="7171" max="7171" width="4.7109375" style="40" bestFit="1" customWidth="1"/>
    <col min="7172" max="7172" width="9.7109375" style="40" bestFit="1" customWidth="1"/>
    <col min="7173" max="7173" width="10" style="40" bestFit="1" customWidth="1"/>
    <col min="7174" max="7174" width="8.85546875" style="40" bestFit="1" customWidth="1"/>
    <col min="7175" max="7175" width="22.85546875" style="40" customWidth="1"/>
    <col min="7176" max="7176" width="59.7109375" style="40" bestFit="1" customWidth="1"/>
    <col min="7177" max="7177" width="57.85546875" style="40" bestFit="1" customWidth="1"/>
    <col min="7178" max="7178" width="35.28515625" style="40" bestFit="1" customWidth="1"/>
    <col min="7179" max="7179" width="28.140625" style="40" bestFit="1" customWidth="1"/>
    <col min="7180" max="7180" width="33.140625" style="40" bestFit="1" customWidth="1"/>
    <col min="7181" max="7181" width="26" style="40" bestFit="1" customWidth="1"/>
    <col min="7182" max="7182" width="19.140625" style="40" bestFit="1" customWidth="1"/>
    <col min="7183" max="7183" width="10.42578125" style="40" customWidth="1"/>
    <col min="7184" max="7184" width="11.85546875" style="40" customWidth="1"/>
    <col min="7185" max="7185" width="14.7109375" style="40" customWidth="1"/>
    <col min="7186" max="7186" width="9" style="40" bestFit="1" customWidth="1"/>
    <col min="7187" max="7426" width="9.140625" style="40"/>
    <col min="7427" max="7427" width="4.7109375" style="40" bestFit="1" customWidth="1"/>
    <col min="7428" max="7428" width="9.7109375" style="40" bestFit="1" customWidth="1"/>
    <col min="7429" max="7429" width="10" style="40" bestFit="1" customWidth="1"/>
    <col min="7430" max="7430" width="8.85546875" style="40" bestFit="1" customWidth="1"/>
    <col min="7431" max="7431" width="22.85546875" style="40" customWidth="1"/>
    <col min="7432" max="7432" width="59.7109375" style="40" bestFit="1" customWidth="1"/>
    <col min="7433" max="7433" width="57.85546875" style="40" bestFit="1" customWidth="1"/>
    <col min="7434" max="7434" width="35.28515625" style="40" bestFit="1" customWidth="1"/>
    <col min="7435" max="7435" width="28.140625" style="40" bestFit="1" customWidth="1"/>
    <col min="7436" max="7436" width="33.140625" style="40" bestFit="1" customWidth="1"/>
    <col min="7437" max="7437" width="26" style="40" bestFit="1" customWidth="1"/>
    <col min="7438" max="7438" width="19.140625" style="40" bestFit="1" customWidth="1"/>
    <col min="7439" max="7439" width="10.42578125" style="40" customWidth="1"/>
    <col min="7440" max="7440" width="11.85546875" style="40" customWidth="1"/>
    <col min="7441" max="7441" width="14.7109375" style="40" customWidth="1"/>
    <col min="7442" max="7442" width="9" style="40" bestFit="1" customWidth="1"/>
    <col min="7443" max="7682" width="9.140625" style="40"/>
    <col min="7683" max="7683" width="4.7109375" style="40" bestFit="1" customWidth="1"/>
    <col min="7684" max="7684" width="9.7109375" style="40" bestFit="1" customWidth="1"/>
    <col min="7685" max="7685" width="10" style="40" bestFit="1" customWidth="1"/>
    <col min="7686" max="7686" width="8.85546875" style="40" bestFit="1" customWidth="1"/>
    <col min="7687" max="7687" width="22.85546875" style="40" customWidth="1"/>
    <col min="7688" max="7688" width="59.7109375" style="40" bestFit="1" customWidth="1"/>
    <col min="7689" max="7689" width="57.85546875" style="40" bestFit="1" customWidth="1"/>
    <col min="7690" max="7690" width="35.28515625" style="40" bestFit="1" customWidth="1"/>
    <col min="7691" max="7691" width="28.140625" style="40" bestFit="1" customWidth="1"/>
    <col min="7692" max="7692" width="33.140625" style="40" bestFit="1" customWidth="1"/>
    <col min="7693" max="7693" width="26" style="40" bestFit="1" customWidth="1"/>
    <col min="7694" max="7694" width="19.140625" style="40" bestFit="1" customWidth="1"/>
    <col min="7695" max="7695" width="10.42578125" style="40" customWidth="1"/>
    <col min="7696" max="7696" width="11.85546875" style="40" customWidth="1"/>
    <col min="7697" max="7697" width="14.7109375" style="40" customWidth="1"/>
    <col min="7698" max="7698" width="9" style="40" bestFit="1" customWidth="1"/>
    <col min="7699" max="7938" width="9.140625" style="40"/>
    <col min="7939" max="7939" width="4.7109375" style="40" bestFit="1" customWidth="1"/>
    <col min="7940" max="7940" width="9.7109375" style="40" bestFit="1" customWidth="1"/>
    <col min="7941" max="7941" width="10" style="40" bestFit="1" customWidth="1"/>
    <col min="7942" max="7942" width="8.85546875" style="40" bestFit="1" customWidth="1"/>
    <col min="7943" max="7943" width="22.85546875" style="40" customWidth="1"/>
    <col min="7944" max="7944" width="59.7109375" style="40" bestFit="1" customWidth="1"/>
    <col min="7945" max="7945" width="57.85546875" style="40" bestFit="1" customWidth="1"/>
    <col min="7946" max="7946" width="35.28515625" style="40" bestFit="1" customWidth="1"/>
    <col min="7947" max="7947" width="28.140625" style="40" bestFit="1" customWidth="1"/>
    <col min="7948" max="7948" width="33.140625" style="40" bestFit="1" customWidth="1"/>
    <col min="7949" max="7949" width="26" style="40" bestFit="1" customWidth="1"/>
    <col min="7950" max="7950" width="19.140625" style="40" bestFit="1" customWidth="1"/>
    <col min="7951" max="7951" width="10.42578125" style="40" customWidth="1"/>
    <col min="7952" max="7952" width="11.85546875" style="40" customWidth="1"/>
    <col min="7953" max="7953" width="14.7109375" style="40" customWidth="1"/>
    <col min="7954" max="7954" width="9" style="40" bestFit="1" customWidth="1"/>
    <col min="7955" max="8194" width="9.140625" style="40"/>
    <col min="8195" max="8195" width="4.7109375" style="40" bestFit="1" customWidth="1"/>
    <col min="8196" max="8196" width="9.7109375" style="40" bestFit="1" customWidth="1"/>
    <col min="8197" max="8197" width="10" style="40" bestFit="1" customWidth="1"/>
    <col min="8198" max="8198" width="8.85546875" style="40" bestFit="1" customWidth="1"/>
    <col min="8199" max="8199" width="22.85546875" style="40" customWidth="1"/>
    <col min="8200" max="8200" width="59.7109375" style="40" bestFit="1" customWidth="1"/>
    <col min="8201" max="8201" width="57.85546875" style="40" bestFit="1" customWidth="1"/>
    <col min="8202" max="8202" width="35.28515625" style="40" bestFit="1" customWidth="1"/>
    <col min="8203" max="8203" width="28.140625" style="40" bestFit="1" customWidth="1"/>
    <col min="8204" max="8204" width="33.140625" style="40" bestFit="1" customWidth="1"/>
    <col min="8205" max="8205" width="26" style="40" bestFit="1" customWidth="1"/>
    <col min="8206" max="8206" width="19.140625" style="40" bestFit="1" customWidth="1"/>
    <col min="8207" max="8207" width="10.42578125" style="40" customWidth="1"/>
    <col min="8208" max="8208" width="11.85546875" style="40" customWidth="1"/>
    <col min="8209" max="8209" width="14.7109375" style="40" customWidth="1"/>
    <col min="8210" max="8210" width="9" style="40" bestFit="1" customWidth="1"/>
    <col min="8211" max="8450" width="9.140625" style="40"/>
    <col min="8451" max="8451" width="4.7109375" style="40" bestFit="1" customWidth="1"/>
    <col min="8452" max="8452" width="9.7109375" style="40" bestFit="1" customWidth="1"/>
    <col min="8453" max="8453" width="10" style="40" bestFit="1" customWidth="1"/>
    <col min="8454" max="8454" width="8.85546875" style="40" bestFit="1" customWidth="1"/>
    <col min="8455" max="8455" width="22.85546875" style="40" customWidth="1"/>
    <col min="8456" max="8456" width="59.7109375" style="40" bestFit="1" customWidth="1"/>
    <col min="8457" max="8457" width="57.85546875" style="40" bestFit="1" customWidth="1"/>
    <col min="8458" max="8458" width="35.28515625" style="40" bestFit="1" customWidth="1"/>
    <col min="8459" max="8459" width="28.140625" style="40" bestFit="1" customWidth="1"/>
    <col min="8460" max="8460" width="33.140625" style="40" bestFit="1" customWidth="1"/>
    <col min="8461" max="8461" width="26" style="40" bestFit="1" customWidth="1"/>
    <col min="8462" max="8462" width="19.140625" style="40" bestFit="1" customWidth="1"/>
    <col min="8463" max="8463" width="10.42578125" style="40" customWidth="1"/>
    <col min="8464" max="8464" width="11.85546875" style="40" customWidth="1"/>
    <col min="8465" max="8465" width="14.7109375" style="40" customWidth="1"/>
    <col min="8466" max="8466" width="9" style="40" bestFit="1" customWidth="1"/>
    <col min="8467" max="8706" width="9.140625" style="40"/>
    <col min="8707" max="8707" width="4.7109375" style="40" bestFit="1" customWidth="1"/>
    <col min="8708" max="8708" width="9.7109375" style="40" bestFit="1" customWidth="1"/>
    <col min="8709" max="8709" width="10" style="40" bestFit="1" customWidth="1"/>
    <col min="8710" max="8710" width="8.85546875" style="40" bestFit="1" customWidth="1"/>
    <col min="8711" max="8711" width="22.85546875" style="40" customWidth="1"/>
    <col min="8712" max="8712" width="59.7109375" style="40" bestFit="1" customWidth="1"/>
    <col min="8713" max="8713" width="57.85546875" style="40" bestFit="1" customWidth="1"/>
    <col min="8714" max="8714" width="35.28515625" style="40" bestFit="1" customWidth="1"/>
    <col min="8715" max="8715" width="28.140625" style="40" bestFit="1" customWidth="1"/>
    <col min="8716" max="8716" width="33.140625" style="40" bestFit="1" customWidth="1"/>
    <col min="8717" max="8717" width="26" style="40" bestFit="1" customWidth="1"/>
    <col min="8718" max="8718" width="19.140625" style="40" bestFit="1" customWidth="1"/>
    <col min="8719" max="8719" width="10.42578125" style="40" customWidth="1"/>
    <col min="8720" max="8720" width="11.85546875" style="40" customWidth="1"/>
    <col min="8721" max="8721" width="14.7109375" style="40" customWidth="1"/>
    <col min="8722" max="8722" width="9" style="40" bestFit="1" customWidth="1"/>
    <col min="8723" max="8962" width="9.140625" style="40"/>
    <col min="8963" max="8963" width="4.7109375" style="40" bestFit="1" customWidth="1"/>
    <col min="8964" max="8964" width="9.7109375" style="40" bestFit="1" customWidth="1"/>
    <col min="8965" max="8965" width="10" style="40" bestFit="1" customWidth="1"/>
    <col min="8966" max="8966" width="8.85546875" style="40" bestFit="1" customWidth="1"/>
    <col min="8967" max="8967" width="22.85546875" style="40" customWidth="1"/>
    <col min="8968" max="8968" width="59.7109375" style="40" bestFit="1" customWidth="1"/>
    <col min="8969" max="8969" width="57.85546875" style="40" bestFit="1" customWidth="1"/>
    <col min="8970" max="8970" width="35.28515625" style="40" bestFit="1" customWidth="1"/>
    <col min="8971" max="8971" width="28.140625" style="40" bestFit="1" customWidth="1"/>
    <col min="8972" max="8972" width="33.140625" style="40" bestFit="1" customWidth="1"/>
    <col min="8973" max="8973" width="26" style="40" bestFit="1" customWidth="1"/>
    <col min="8974" max="8974" width="19.140625" style="40" bestFit="1" customWidth="1"/>
    <col min="8975" max="8975" width="10.42578125" style="40" customWidth="1"/>
    <col min="8976" max="8976" width="11.85546875" style="40" customWidth="1"/>
    <col min="8977" max="8977" width="14.7109375" style="40" customWidth="1"/>
    <col min="8978" max="8978" width="9" style="40" bestFit="1" customWidth="1"/>
    <col min="8979" max="9218" width="9.140625" style="40"/>
    <col min="9219" max="9219" width="4.7109375" style="40" bestFit="1" customWidth="1"/>
    <col min="9220" max="9220" width="9.7109375" style="40" bestFit="1" customWidth="1"/>
    <col min="9221" max="9221" width="10" style="40" bestFit="1" customWidth="1"/>
    <col min="9222" max="9222" width="8.85546875" style="40" bestFit="1" customWidth="1"/>
    <col min="9223" max="9223" width="22.85546875" style="40" customWidth="1"/>
    <col min="9224" max="9224" width="59.7109375" style="40" bestFit="1" customWidth="1"/>
    <col min="9225" max="9225" width="57.85546875" style="40" bestFit="1" customWidth="1"/>
    <col min="9226" max="9226" width="35.28515625" style="40" bestFit="1" customWidth="1"/>
    <col min="9227" max="9227" width="28.140625" style="40" bestFit="1" customWidth="1"/>
    <col min="9228" max="9228" width="33.140625" style="40" bestFit="1" customWidth="1"/>
    <col min="9229" max="9229" width="26" style="40" bestFit="1" customWidth="1"/>
    <col min="9230" max="9230" width="19.140625" style="40" bestFit="1" customWidth="1"/>
    <col min="9231" max="9231" width="10.42578125" style="40" customWidth="1"/>
    <col min="9232" max="9232" width="11.85546875" style="40" customWidth="1"/>
    <col min="9233" max="9233" width="14.7109375" style="40" customWidth="1"/>
    <col min="9234" max="9234" width="9" style="40" bestFit="1" customWidth="1"/>
    <col min="9235" max="9474" width="9.140625" style="40"/>
    <col min="9475" max="9475" width="4.7109375" style="40" bestFit="1" customWidth="1"/>
    <col min="9476" max="9476" width="9.7109375" style="40" bestFit="1" customWidth="1"/>
    <col min="9477" max="9477" width="10" style="40" bestFit="1" customWidth="1"/>
    <col min="9478" max="9478" width="8.85546875" style="40" bestFit="1" customWidth="1"/>
    <col min="9479" max="9479" width="22.85546875" style="40" customWidth="1"/>
    <col min="9480" max="9480" width="59.7109375" style="40" bestFit="1" customWidth="1"/>
    <col min="9481" max="9481" width="57.85546875" style="40" bestFit="1" customWidth="1"/>
    <col min="9482" max="9482" width="35.28515625" style="40" bestFit="1" customWidth="1"/>
    <col min="9483" max="9483" width="28.140625" style="40" bestFit="1" customWidth="1"/>
    <col min="9484" max="9484" width="33.140625" style="40" bestFit="1" customWidth="1"/>
    <col min="9485" max="9485" width="26" style="40" bestFit="1" customWidth="1"/>
    <col min="9486" max="9486" width="19.140625" style="40" bestFit="1" customWidth="1"/>
    <col min="9487" max="9487" width="10.42578125" style="40" customWidth="1"/>
    <col min="9488" max="9488" width="11.85546875" style="40" customWidth="1"/>
    <col min="9489" max="9489" width="14.7109375" style="40" customWidth="1"/>
    <col min="9490" max="9490" width="9" style="40" bestFit="1" customWidth="1"/>
    <col min="9491" max="9730" width="9.140625" style="40"/>
    <col min="9731" max="9731" width="4.7109375" style="40" bestFit="1" customWidth="1"/>
    <col min="9732" max="9732" width="9.7109375" style="40" bestFit="1" customWidth="1"/>
    <col min="9733" max="9733" width="10" style="40" bestFit="1" customWidth="1"/>
    <col min="9734" max="9734" width="8.85546875" style="40" bestFit="1" customWidth="1"/>
    <col min="9735" max="9735" width="22.85546875" style="40" customWidth="1"/>
    <col min="9736" max="9736" width="59.7109375" style="40" bestFit="1" customWidth="1"/>
    <col min="9737" max="9737" width="57.85546875" style="40" bestFit="1" customWidth="1"/>
    <col min="9738" max="9738" width="35.28515625" style="40" bestFit="1" customWidth="1"/>
    <col min="9739" max="9739" width="28.140625" style="40" bestFit="1" customWidth="1"/>
    <col min="9740" max="9740" width="33.140625" style="40" bestFit="1" customWidth="1"/>
    <col min="9741" max="9741" width="26" style="40" bestFit="1" customWidth="1"/>
    <col min="9742" max="9742" width="19.140625" style="40" bestFit="1" customWidth="1"/>
    <col min="9743" max="9743" width="10.42578125" style="40" customWidth="1"/>
    <col min="9744" max="9744" width="11.85546875" style="40" customWidth="1"/>
    <col min="9745" max="9745" width="14.7109375" style="40" customWidth="1"/>
    <col min="9746" max="9746" width="9" style="40" bestFit="1" customWidth="1"/>
    <col min="9747" max="9986" width="9.140625" style="40"/>
    <col min="9987" max="9987" width="4.7109375" style="40" bestFit="1" customWidth="1"/>
    <col min="9988" max="9988" width="9.7109375" style="40" bestFit="1" customWidth="1"/>
    <col min="9989" max="9989" width="10" style="40" bestFit="1" customWidth="1"/>
    <col min="9990" max="9990" width="8.85546875" style="40" bestFit="1" customWidth="1"/>
    <col min="9991" max="9991" width="22.85546875" style="40" customWidth="1"/>
    <col min="9992" max="9992" width="59.7109375" style="40" bestFit="1" customWidth="1"/>
    <col min="9993" max="9993" width="57.85546875" style="40" bestFit="1" customWidth="1"/>
    <col min="9994" max="9994" width="35.28515625" style="40" bestFit="1" customWidth="1"/>
    <col min="9995" max="9995" width="28.140625" style="40" bestFit="1" customWidth="1"/>
    <col min="9996" max="9996" width="33.140625" style="40" bestFit="1" customWidth="1"/>
    <col min="9997" max="9997" width="26" style="40" bestFit="1" customWidth="1"/>
    <col min="9998" max="9998" width="19.140625" style="40" bestFit="1" customWidth="1"/>
    <col min="9999" max="9999" width="10.42578125" style="40" customWidth="1"/>
    <col min="10000" max="10000" width="11.85546875" style="40" customWidth="1"/>
    <col min="10001" max="10001" width="14.7109375" style="40" customWidth="1"/>
    <col min="10002" max="10002" width="9" style="40" bestFit="1" customWidth="1"/>
    <col min="10003" max="10242" width="9.140625" style="40"/>
    <col min="10243" max="10243" width="4.7109375" style="40" bestFit="1" customWidth="1"/>
    <col min="10244" max="10244" width="9.7109375" style="40" bestFit="1" customWidth="1"/>
    <col min="10245" max="10245" width="10" style="40" bestFit="1" customWidth="1"/>
    <col min="10246" max="10246" width="8.85546875" style="40" bestFit="1" customWidth="1"/>
    <col min="10247" max="10247" width="22.85546875" style="40" customWidth="1"/>
    <col min="10248" max="10248" width="59.7109375" style="40" bestFit="1" customWidth="1"/>
    <col min="10249" max="10249" width="57.85546875" style="40" bestFit="1" customWidth="1"/>
    <col min="10250" max="10250" width="35.28515625" style="40" bestFit="1" customWidth="1"/>
    <col min="10251" max="10251" width="28.140625" style="40" bestFit="1" customWidth="1"/>
    <col min="10252" max="10252" width="33.140625" style="40" bestFit="1" customWidth="1"/>
    <col min="10253" max="10253" width="26" style="40" bestFit="1" customWidth="1"/>
    <col min="10254" max="10254" width="19.140625" style="40" bestFit="1" customWidth="1"/>
    <col min="10255" max="10255" width="10.42578125" style="40" customWidth="1"/>
    <col min="10256" max="10256" width="11.85546875" style="40" customWidth="1"/>
    <col min="10257" max="10257" width="14.7109375" style="40" customWidth="1"/>
    <col min="10258" max="10258" width="9" style="40" bestFit="1" customWidth="1"/>
    <col min="10259" max="10498" width="9.140625" style="40"/>
    <col min="10499" max="10499" width="4.7109375" style="40" bestFit="1" customWidth="1"/>
    <col min="10500" max="10500" width="9.7109375" style="40" bestFit="1" customWidth="1"/>
    <col min="10501" max="10501" width="10" style="40" bestFit="1" customWidth="1"/>
    <col min="10502" max="10502" width="8.85546875" style="40" bestFit="1" customWidth="1"/>
    <col min="10503" max="10503" width="22.85546875" style="40" customWidth="1"/>
    <col min="10504" max="10504" width="59.7109375" style="40" bestFit="1" customWidth="1"/>
    <col min="10505" max="10505" width="57.85546875" style="40" bestFit="1" customWidth="1"/>
    <col min="10506" max="10506" width="35.28515625" style="40" bestFit="1" customWidth="1"/>
    <col min="10507" max="10507" width="28.140625" style="40" bestFit="1" customWidth="1"/>
    <col min="10508" max="10508" width="33.140625" style="40" bestFit="1" customWidth="1"/>
    <col min="10509" max="10509" width="26" style="40" bestFit="1" customWidth="1"/>
    <col min="10510" max="10510" width="19.140625" style="40" bestFit="1" customWidth="1"/>
    <col min="10511" max="10511" width="10.42578125" style="40" customWidth="1"/>
    <col min="10512" max="10512" width="11.85546875" style="40" customWidth="1"/>
    <col min="10513" max="10513" width="14.7109375" style="40" customWidth="1"/>
    <col min="10514" max="10514" width="9" style="40" bestFit="1" customWidth="1"/>
    <col min="10515" max="10754" width="9.140625" style="40"/>
    <col min="10755" max="10755" width="4.7109375" style="40" bestFit="1" customWidth="1"/>
    <col min="10756" max="10756" width="9.7109375" style="40" bestFit="1" customWidth="1"/>
    <col min="10757" max="10757" width="10" style="40" bestFit="1" customWidth="1"/>
    <col min="10758" max="10758" width="8.85546875" style="40" bestFit="1" customWidth="1"/>
    <col min="10759" max="10759" width="22.85546875" style="40" customWidth="1"/>
    <col min="10760" max="10760" width="59.7109375" style="40" bestFit="1" customWidth="1"/>
    <col min="10761" max="10761" width="57.85546875" style="40" bestFit="1" customWidth="1"/>
    <col min="10762" max="10762" width="35.28515625" style="40" bestFit="1" customWidth="1"/>
    <col min="10763" max="10763" width="28.140625" style="40" bestFit="1" customWidth="1"/>
    <col min="10764" max="10764" width="33.140625" style="40" bestFit="1" customWidth="1"/>
    <col min="10765" max="10765" width="26" style="40" bestFit="1" customWidth="1"/>
    <col min="10766" max="10766" width="19.140625" style="40" bestFit="1" customWidth="1"/>
    <col min="10767" max="10767" width="10.42578125" style="40" customWidth="1"/>
    <col min="10768" max="10768" width="11.85546875" style="40" customWidth="1"/>
    <col min="10769" max="10769" width="14.7109375" style="40" customWidth="1"/>
    <col min="10770" max="10770" width="9" style="40" bestFit="1" customWidth="1"/>
    <col min="10771" max="11010" width="9.140625" style="40"/>
    <col min="11011" max="11011" width="4.7109375" style="40" bestFit="1" customWidth="1"/>
    <col min="11012" max="11012" width="9.7109375" style="40" bestFit="1" customWidth="1"/>
    <col min="11013" max="11013" width="10" style="40" bestFit="1" customWidth="1"/>
    <col min="11014" max="11014" width="8.85546875" style="40" bestFit="1" customWidth="1"/>
    <col min="11015" max="11015" width="22.85546875" style="40" customWidth="1"/>
    <col min="11016" max="11016" width="59.7109375" style="40" bestFit="1" customWidth="1"/>
    <col min="11017" max="11017" width="57.85546875" style="40" bestFit="1" customWidth="1"/>
    <col min="11018" max="11018" width="35.28515625" style="40" bestFit="1" customWidth="1"/>
    <col min="11019" max="11019" width="28.140625" style="40" bestFit="1" customWidth="1"/>
    <col min="11020" max="11020" width="33.140625" style="40" bestFit="1" customWidth="1"/>
    <col min="11021" max="11021" width="26" style="40" bestFit="1" customWidth="1"/>
    <col min="11022" max="11022" width="19.140625" style="40" bestFit="1" customWidth="1"/>
    <col min="11023" max="11023" width="10.42578125" style="40" customWidth="1"/>
    <col min="11024" max="11024" width="11.85546875" style="40" customWidth="1"/>
    <col min="11025" max="11025" width="14.7109375" style="40" customWidth="1"/>
    <col min="11026" max="11026" width="9" style="40" bestFit="1" customWidth="1"/>
    <col min="11027" max="11266" width="9.140625" style="40"/>
    <col min="11267" max="11267" width="4.7109375" style="40" bestFit="1" customWidth="1"/>
    <col min="11268" max="11268" width="9.7109375" style="40" bestFit="1" customWidth="1"/>
    <col min="11269" max="11269" width="10" style="40" bestFit="1" customWidth="1"/>
    <col min="11270" max="11270" width="8.85546875" style="40" bestFit="1" customWidth="1"/>
    <col min="11271" max="11271" width="22.85546875" style="40" customWidth="1"/>
    <col min="11272" max="11272" width="59.7109375" style="40" bestFit="1" customWidth="1"/>
    <col min="11273" max="11273" width="57.85546875" style="40" bestFit="1" customWidth="1"/>
    <col min="11274" max="11274" width="35.28515625" style="40" bestFit="1" customWidth="1"/>
    <col min="11275" max="11275" width="28.140625" style="40" bestFit="1" customWidth="1"/>
    <col min="11276" max="11276" width="33.140625" style="40" bestFit="1" customWidth="1"/>
    <col min="11277" max="11277" width="26" style="40" bestFit="1" customWidth="1"/>
    <col min="11278" max="11278" width="19.140625" style="40" bestFit="1" customWidth="1"/>
    <col min="11279" max="11279" width="10.42578125" style="40" customWidth="1"/>
    <col min="11280" max="11280" width="11.85546875" style="40" customWidth="1"/>
    <col min="11281" max="11281" width="14.7109375" style="40" customWidth="1"/>
    <col min="11282" max="11282" width="9" style="40" bestFit="1" customWidth="1"/>
    <col min="11283" max="11522" width="9.140625" style="40"/>
    <col min="11523" max="11523" width="4.7109375" style="40" bestFit="1" customWidth="1"/>
    <col min="11524" max="11524" width="9.7109375" style="40" bestFit="1" customWidth="1"/>
    <col min="11525" max="11525" width="10" style="40" bestFit="1" customWidth="1"/>
    <col min="11526" max="11526" width="8.85546875" style="40" bestFit="1" customWidth="1"/>
    <col min="11527" max="11527" width="22.85546875" style="40" customWidth="1"/>
    <col min="11528" max="11528" width="59.7109375" style="40" bestFit="1" customWidth="1"/>
    <col min="11529" max="11529" width="57.85546875" style="40" bestFit="1" customWidth="1"/>
    <col min="11530" max="11530" width="35.28515625" style="40" bestFit="1" customWidth="1"/>
    <col min="11531" max="11531" width="28.140625" style="40" bestFit="1" customWidth="1"/>
    <col min="11532" max="11532" width="33.140625" style="40" bestFit="1" customWidth="1"/>
    <col min="11533" max="11533" width="26" style="40" bestFit="1" customWidth="1"/>
    <col min="11534" max="11534" width="19.140625" style="40" bestFit="1" customWidth="1"/>
    <col min="11535" max="11535" width="10.42578125" style="40" customWidth="1"/>
    <col min="11536" max="11536" width="11.85546875" style="40" customWidth="1"/>
    <col min="11537" max="11537" width="14.7109375" style="40" customWidth="1"/>
    <col min="11538" max="11538" width="9" style="40" bestFit="1" customWidth="1"/>
    <col min="11539" max="11778" width="9.140625" style="40"/>
    <col min="11779" max="11779" width="4.7109375" style="40" bestFit="1" customWidth="1"/>
    <col min="11780" max="11780" width="9.7109375" style="40" bestFit="1" customWidth="1"/>
    <col min="11781" max="11781" width="10" style="40" bestFit="1" customWidth="1"/>
    <col min="11782" max="11782" width="8.85546875" style="40" bestFit="1" customWidth="1"/>
    <col min="11783" max="11783" width="22.85546875" style="40" customWidth="1"/>
    <col min="11784" max="11784" width="59.7109375" style="40" bestFit="1" customWidth="1"/>
    <col min="11785" max="11785" width="57.85546875" style="40" bestFit="1" customWidth="1"/>
    <col min="11786" max="11786" width="35.28515625" style="40" bestFit="1" customWidth="1"/>
    <col min="11787" max="11787" width="28.140625" style="40" bestFit="1" customWidth="1"/>
    <col min="11788" max="11788" width="33.140625" style="40" bestFit="1" customWidth="1"/>
    <col min="11789" max="11789" width="26" style="40" bestFit="1" customWidth="1"/>
    <col min="11790" max="11790" width="19.140625" style="40" bestFit="1" customWidth="1"/>
    <col min="11791" max="11791" width="10.42578125" style="40" customWidth="1"/>
    <col min="11792" max="11792" width="11.85546875" style="40" customWidth="1"/>
    <col min="11793" max="11793" width="14.7109375" style="40" customWidth="1"/>
    <col min="11794" max="11794" width="9" style="40" bestFit="1" customWidth="1"/>
    <col min="11795" max="12034" width="9.140625" style="40"/>
    <col min="12035" max="12035" width="4.7109375" style="40" bestFit="1" customWidth="1"/>
    <col min="12036" max="12036" width="9.7109375" style="40" bestFit="1" customWidth="1"/>
    <col min="12037" max="12037" width="10" style="40" bestFit="1" customWidth="1"/>
    <col min="12038" max="12038" width="8.85546875" style="40" bestFit="1" customWidth="1"/>
    <col min="12039" max="12039" width="22.85546875" style="40" customWidth="1"/>
    <col min="12040" max="12040" width="59.7109375" style="40" bestFit="1" customWidth="1"/>
    <col min="12041" max="12041" width="57.85546875" style="40" bestFit="1" customWidth="1"/>
    <col min="12042" max="12042" width="35.28515625" style="40" bestFit="1" customWidth="1"/>
    <col min="12043" max="12043" width="28.140625" style="40" bestFit="1" customWidth="1"/>
    <col min="12044" max="12044" width="33.140625" style="40" bestFit="1" customWidth="1"/>
    <col min="12045" max="12045" width="26" style="40" bestFit="1" customWidth="1"/>
    <col min="12046" max="12046" width="19.140625" style="40" bestFit="1" customWidth="1"/>
    <col min="12047" max="12047" width="10.42578125" style="40" customWidth="1"/>
    <col min="12048" max="12048" width="11.85546875" style="40" customWidth="1"/>
    <col min="12049" max="12049" width="14.7109375" style="40" customWidth="1"/>
    <col min="12050" max="12050" width="9" style="40" bestFit="1" customWidth="1"/>
    <col min="12051" max="12290" width="9.140625" style="40"/>
    <col min="12291" max="12291" width="4.7109375" style="40" bestFit="1" customWidth="1"/>
    <col min="12292" max="12292" width="9.7109375" style="40" bestFit="1" customWidth="1"/>
    <col min="12293" max="12293" width="10" style="40" bestFit="1" customWidth="1"/>
    <col min="12294" max="12294" width="8.85546875" style="40" bestFit="1" customWidth="1"/>
    <col min="12295" max="12295" width="22.85546875" style="40" customWidth="1"/>
    <col min="12296" max="12296" width="59.7109375" style="40" bestFit="1" customWidth="1"/>
    <col min="12297" max="12297" width="57.85546875" style="40" bestFit="1" customWidth="1"/>
    <col min="12298" max="12298" width="35.28515625" style="40" bestFit="1" customWidth="1"/>
    <col min="12299" max="12299" width="28.140625" style="40" bestFit="1" customWidth="1"/>
    <col min="12300" max="12300" width="33.140625" style="40" bestFit="1" customWidth="1"/>
    <col min="12301" max="12301" width="26" style="40" bestFit="1" customWidth="1"/>
    <col min="12302" max="12302" width="19.140625" style="40" bestFit="1" customWidth="1"/>
    <col min="12303" max="12303" width="10.42578125" style="40" customWidth="1"/>
    <col min="12304" max="12304" width="11.85546875" style="40" customWidth="1"/>
    <col min="12305" max="12305" width="14.7109375" style="40" customWidth="1"/>
    <col min="12306" max="12306" width="9" style="40" bestFit="1" customWidth="1"/>
    <col min="12307" max="12546" width="9.140625" style="40"/>
    <col min="12547" max="12547" width="4.7109375" style="40" bestFit="1" customWidth="1"/>
    <col min="12548" max="12548" width="9.7109375" style="40" bestFit="1" customWidth="1"/>
    <col min="12549" max="12549" width="10" style="40" bestFit="1" customWidth="1"/>
    <col min="12550" max="12550" width="8.85546875" style="40" bestFit="1" customWidth="1"/>
    <col min="12551" max="12551" width="22.85546875" style="40" customWidth="1"/>
    <col min="12552" max="12552" width="59.7109375" style="40" bestFit="1" customWidth="1"/>
    <col min="12553" max="12553" width="57.85546875" style="40" bestFit="1" customWidth="1"/>
    <col min="12554" max="12554" width="35.28515625" style="40" bestFit="1" customWidth="1"/>
    <col min="12555" max="12555" width="28.140625" style="40" bestFit="1" customWidth="1"/>
    <col min="12556" max="12556" width="33.140625" style="40" bestFit="1" customWidth="1"/>
    <col min="12557" max="12557" width="26" style="40" bestFit="1" customWidth="1"/>
    <col min="12558" max="12558" width="19.140625" style="40" bestFit="1" customWidth="1"/>
    <col min="12559" max="12559" width="10.42578125" style="40" customWidth="1"/>
    <col min="12560" max="12560" width="11.85546875" style="40" customWidth="1"/>
    <col min="12561" max="12561" width="14.7109375" style="40" customWidth="1"/>
    <col min="12562" max="12562" width="9" style="40" bestFit="1" customWidth="1"/>
    <col min="12563" max="12802" width="9.140625" style="40"/>
    <col min="12803" max="12803" width="4.7109375" style="40" bestFit="1" customWidth="1"/>
    <col min="12804" max="12804" width="9.7109375" style="40" bestFit="1" customWidth="1"/>
    <col min="12805" max="12805" width="10" style="40" bestFit="1" customWidth="1"/>
    <col min="12806" max="12806" width="8.85546875" style="40" bestFit="1" customWidth="1"/>
    <col min="12807" max="12807" width="22.85546875" style="40" customWidth="1"/>
    <col min="12808" max="12808" width="59.7109375" style="40" bestFit="1" customWidth="1"/>
    <col min="12809" max="12809" width="57.85546875" style="40" bestFit="1" customWidth="1"/>
    <col min="12810" max="12810" width="35.28515625" style="40" bestFit="1" customWidth="1"/>
    <col min="12811" max="12811" width="28.140625" style="40" bestFit="1" customWidth="1"/>
    <col min="12812" max="12812" width="33.140625" style="40" bestFit="1" customWidth="1"/>
    <col min="12813" max="12813" width="26" style="40" bestFit="1" customWidth="1"/>
    <col min="12814" max="12814" width="19.140625" style="40" bestFit="1" customWidth="1"/>
    <col min="12815" max="12815" width="10.42578125" style="40" customWidth="1"/>
    <col min="12816" max="12816" width="11.85546875" style="40" customWidth="1"/>
    <col min="12817" max="12817" width="14.7109375" style="40" customWidth="1"/>
    <col min="12818" max="12818" width="9" style="40" bestFit="1" customWidth="1"/>
    <col min="12819" max="13058" width="9.140625" style="40"/>
    <col min="13059" max="13059" width="4.7109375" style="40" bestFit="1" customWidth="1"/>
    <col min="13060" max="13060" width="9.7109375" style="40" bestFit="1" customWidth="1"/>
    <col min="13061" max="13061" width="10" style="40" bestFit="1" customWidth="1"/>
    <col min="13062" max="13062" width="8.85546875" style="40" bestFit="1" customWidth="1"/>
    <col min="13063" max="13063" width="22.85546875" style="40" customWidth="1"/>
    <col min="13064" max="13064" width="59.7109375" style="40" bestFit="1" customWidth="1"/>
    <col min="13065" max="13065" width="57.85546875" style="40" bestFit="1" customWidth="1"/>
    <col min="13066" max="13066" width="35.28515625" style="40" bestFit="1" customWidth="1"/>
    <col min="13067" max="13067" width="28.140625" style="40" bestFit="1" customWidth="1"/>
    <col min="13068" max="13068" width="33.140625" style="40" bestFit="1" customWidth="1"/>
    <col min="13069" max="13069" width="26" style="40" bestFit="1" customWidth="1"/>
    <col min="13070" max="13070" width="19.140625" style="40" bestFit="1" customWidth="1"/>
    <col min="13071" max="13071" width="10.42578125" style="40" customWidth="1"/>
    <col min="13072" max="13072" width="11.85546875" style="40" customWidth="1"/>
    <col min="13073" max="13073" width="14.7109375" style="40" customWidth="1"/>
    <col min="13074" max="13074" width="9" style="40" bestFit="1" customWidth="1"/>
    <col min="13075" max="13314" width="9.140625" style="40"/>
    <col min="13315" max="13315" width="4.7109375" style="40" bestFit="1" customWidth="1"/>
    <col min="13316" max="13316" width="9.7109375" style="40" bestFit="1" customWidth="1"/>
    <col min="13317" max="13317" width="10" style="40" bestFit="1" customWidth="1"/>
    <col min="13318" max="13318" width="8.85546875" style="40" bestFit="1" customWidth="1"/>
    <col min="13319" max="13319" width="22.85546875" style="40" customWidth="1"/>
    <col min="13320" max="13320" width="59.7109375" style="40" bestFit="1" customWidth="1"/>
    <col min="13321" max="13321" width="57.85546875" style="40" bestFit="1" customWidth="1"/>
    <col min="13322" max="13322" width="35.28515625" style="40" bestFit="1" customWidth="1"/>
    <col min="13323" max="13323" width="28.140625" style="40" bestFit="1" customWidth="1"/>
    <col min="13324" max="13324" width="33.140625" style="40" bestFit="1" customWidth="1"/>
    <col min="13325" max="13325" width="26" style="40" bestFit="1" customWidth="1"/>
    <col min="13326" max="13326" width="19.140625" style="40" bestFit="1" customWidth="1"/>
    <col min="13327" max="13327" width="10.42578125" style="40" customWidth="1"/>
    <col min="13328" max="13328" width="11.85546875" style="40" customWidth="1"/>
    <col min="13329" max="13329" width="14.7109375" style="40" customWidth="1"/>
    <col min="13330" max="13330" width="9" style="40" bestFit="1" customWidth="1"/>
    <col min="13331" max="13570" width="9.140625" style="40"/>
    <col min="13571" max="13571" width="4.7109375" style="40" bestFit="1" customWidth="1"/>
    <col min="13572" max="13572" width="9.7109375" style="40" bestFit="1" customWidth="1"/>
    <col min="13573" max="13573" width="10" style="40" bestFit="1" customWidth="1"/>
    <col min="13574" max="13574" width="8.85546875" style="40" bestFit="1" customWidth="1"/>
    <col min="13575" max="13575" width="22.85546875" style="40" customWidth="1"/>
    <col min="13576" max="13576" width="59.7109375" style="40" bestFit="1" customWidth="1"/>
    <col min="13577" max="13577" width="57.85546875" style="40" bestFit="1" customWidth="1"/>
    <col min="13578" max="13578" width="35.28515625" style="40" bestFit="1" customWidth="1"/>
    <col min="13579" max="13579" width="28.140625" style="40" bestFit="1" customWidth="1"/>
    <col min="13580" max="13580" width="33.140625" style="40" bestFit="1" customWidth="1"/>
    <col min="13581" max="13581" width="26" style="40" bestFit="1" customWidth="1"/>
    <col min="13582" max="13582" width="19.140625" style="40" bestFit="1" customWidth="1"/>
    <col min="13583" max="13583" width="10.42578125" style="40" customWidth="1"/>
    <col min="13584" max="13584" width="11.85546875" style="40" customWidth="1"/>
    <col min="13585" max="13585" width="14.7109375" style="40" customWidth="1"/>
    <col min="13586" max="13586" width="9" style="40" bestFit="1" customWidth="1"/>
    <col min="13587" max="13826" width="9.140625" style="40"/>
    <col min="13827" max="13827" width="4.7109375" style="40" bestFit="1" customWidth="1"/>
    <col min="13828" max="13828" width="9.7109375" style="40" bestFit="1" customWidth="1"/>
    <col min="13829" max="13829" width="10" style="40" bestFit="1" customWidth="1"/>
    <col min="13830" max="13830" width="8.85546875" style="40" bestFit="1" customWidth="1"/>
    <col min="13831" max="13831" width="22.85546875" style="40" customWidth="1"/>
    <col min="13832" max="13832" width="59.7109375" style="40" bestFit="1" customWidth="1"/>
    <col min="13833" max="13833" width="57.85546875" style="40" bestFit="1" customWidth="1"/>
    <col min="13834" max="13834" width="35.28515625" style="40" bestFit="1" customWidth="1"/>
    <col min="13835" max="13835" width="28.140625" style="40" bestFit="1" customWidth="1"/>
    <col min="13836" max="13836" width="33.140625" style="40" bestFit="1" customWidth="1"/>
    <col min="13837" max="13837" width="26" style="40" bestFit="1" customWidth="1"/>
    <col min="13838" max="13838" width="19.140625" style="40" bestFit="1" customWidth="1"/>
    <col min="13839" max="13839" width="10.42578125" style="40" customWidth="1"/>
    <col min="13840" max="13840" width="11.85546875" style="40" customWidth="1"/>
    <col min="13841" max="13841" width="14.7109375" style="40" customWidth="1"/>
    <col min="13842" max="13842" width="9" style="40" bestFit="1" customWidth="1"/>
    <col min="13843" max="14082" width="9.140625" style="40"/>
    <col min="14083" max="14083" width="4.7109375" style="40" bestFit="1" customWidth="1"/>
    <col min="14084" max="14084" width="9.7109375" style="40" bestFit="1" customWidth="1"/>
    <col min="14085" max="14085" width="10" style="40" bestFit="1" customWidth="1"/>
    <col min="14086" max="14086" width="8.85546875" style="40" bestFit="1" customWidth="1"/>
    <col min="14087" max="14087" width="22.85546875" style="40" customWidth="1"/>
    <col min="14088" max="14088" width="59.7109375" style="40" bestFit="1" customWidth="1"/>
    <col min="14089" max="14089" width="57.85546875" style="40" bestFit="1" customWidth="1"/>
    <col min="14090" max="14090" width="35.28515625" style="40" bestFit="1" customWidth="1"/>
    <col min="14091" max="14091" width="28.140625" style="40" bestFit="1" customWidth="1"/>
    <col min="14092" max="14092" width="33.140625" style="40" bestFit="1" customWidth="1"/>
    <col min="14093" max="14093" width="26" style="40" bestFit="1" customWidth="1"/>
    <col min="14094" max="14094" width="19.140625" style="40" bestFit="1" customWidth="1"/>
    <col min="14095" max="14095" width="10.42578125" style="40" customWidth="1"/>
    <col min="14096" max="14096" width="11.85546875" style="40" customWidth="1"/>
    <col min="14097" max="14097" width="14.7109375" style="40" customWidth="1"/>
    <col min="14098" max="14098" width="9" style="40" bestFit="1" customWidth="1"/>
    <col min="14099" max="14338" width="9.140625" style="40"/>
    <col min="14339" max="14339" width="4.7109375" style="40" bestFit="1" customWidth="1"/>
    <col min="14340" max="14340" width="9.7109375" style="40" bestFit="1" customWidth="1"/>
    <col min="14341" max="14341" width="10" style="40" bestFit="1" customWidth="1"/>
    <col min="14342" max="14342" width="8.85546875" style="40" bestFit="1" customWidth="1"/>
    <col min="14343" max="14343" width="22.85546875" style="40" customWidth="1"/>
    <col min="14344" max="14344" width="59.7109375" style="40" bestFit="1" customWidth="1"/>
    <col min="14345" max="14345" width="57.85546875" style="40" bestFit="1" customWidth="1"/>
    <col min="14346" max="14346" width="35.28515625" style="40" bestFit="1" customWidth="1"/>
    <col min="14347" max="14347" width="28.140625" style="40" bestFit="1" customWidth="1"/>
    <col min="14348" max="14348" width="33.140625" style="40" bestFit="1" customWidth="1"/>
    <col min="14349" max="14349" width="26" style="40" bestFit="1" customWidth="1"/>
    <col min="14350" max="14350" width="19.140625" style="40" bestFit="1" customWidth="1"/>
    <col min="14351" max="14351" width="10.42578125" style="40" customWidth="1"/>
    <col min="14352" max="14352" width="11.85546875" style="40" customWidth="1"/>
    <col min="14353" max="14353" width="14.7109375" style="40" customWidth="1"/>
    <col min="14354" max="14354" width="9" style="40" bestFit="1" customWidth="1"/>
    <col min="14355" max="14594" width="9.140625" style="40"/>
    <col min="14595" max="14595" width="4.7109375" style="40" bestFit="1" customWidth="1"/>
    <col min="14596" max="14596" width="9.7109375" style="40" bestFit="1" customWidth="1"/>
    <col min="14597" max="14597" width="10" style="40" bestFit="1" customWidth="1"/>
    <col min="14598" max="14598" width="8.85546875" style="40" bestFit="1" customWidth="1"/>
    <col min="14599" max="14599" width="22.85546875" style="40" customWidth="1"/>
    <col min="14600" max="14600" width="59.7109375" style="40" bestFit="1" customWidth="1"/>
    <col min="14601" max="14601" width="57.85546875" style="40" bestFit="1" customWidth="1"/>
    <col min="14602" max="14602" width="35.28515625" style="40" bestFit="1" customWidth="1"/>
    <col min="14603" max="14603" width="28.140625" style="40" bestFit="1" customWidth="1"/>
    <col min="14604" max="14604" width="33.140625" style="40" bestFit="1" customWidth="1"/>
    <col min="14605" max="14605" width="26" style="40" bestFit="1" customWidth="1"/>
    <col min="14606" max="14606" width="19.140625" style="40" bestFit="1" customWidth="1"/>
    <col min="14607" max="14607" width="10.42578125" style="40" customWidth="1"/>
    <col min="14608" max="14608" width="11.85546875" style="40" customWidth="1"/>
    <col min="14609" max="14609" width="14.7109375" style="40" customWidth="1"/>
    <col min="14610" max="14610" width="9" style="40" bestFit="1" customWidth="1"/>
    <col min="14611" max="14850" width="9.140625" style="40"/>
    <col min="14851" max="14851" width="4.7109375" style="40" bestFit="1" customWidth="1"/>
    <col min="14852" max="14852" width="9.7109375" style="40" bestFit="1" customWidth="1"/>
    <col min="14853" max="14853" width="10" style="40" bestFit="1" customWidth="1"/>
    <col min="14854" max="14854" width="8.85546875" style="40" bestFit="1" customWidth="1"/>
    <col min="14855" max="14855" width="22.85546875" style="40" customWidth="1"/>
    <col min="14856" max="14856" width="59.7109375" style="40" bestFit="1" customWidth="1"/>
    <col min="14857" max="14857" width="57.85546875" style="40" bestFit="1" customWidth="1"/>
    <col min="14858" max="14858" width="35.28515625" style="40" bestFit="1" customWidth="1"/>
    <col min="14859" max="14859" width="28.140625" style="40" bestFit="1" customWidth="1"/>
    <col min="14860" max="14860" width="33.140625" style="40" bestFit="1" customWidth="1"/>
    <col min="14861" max="14861" width="26" style="40" bestFit="1" customWidth="1"/>
    <col min="14862" max="14862" width="19.140625" style="40" bestFit="1" customWidth="1"/>
    <col min="14863" max="14863" width="10.42578125" style="40" customWidth="1"/>
    <col min="14864" max="14864" width="11.85546875" style="40" customWidth="1"/>
    <col min="14865" max="14865" width="14.7109375" style="40" customWidth="1"/>
    <col min="14866" max="14866" width="9" style="40" bestFit="1" customWidth="1"/>
    <col min="14867" max="15106" width="9.140625" style="40"/>
    <col min="15107" max="15107" width="4.7109375" style="40" bestFit="1" customWidth="1"/>
    <col min="15108" max="15108" width="9.7109375" style="40" bestFit="1" customWidth="1"/>
    <col min="15109" max="15109" width="10" style="40" bestFit="1" customWidth="1"/>
    <col min="15110" max="15110" width="8.85546875" style="40" bestFit="1" customWidth="1"/>
    <col min="15111" max="15111" width="22.85546875" style="40" customWidth="1"/>
    <col min="15112" max="15112" width="59.7109375" style="40" bestFit="1" customWidth="1"/>
    <col min="15113" max="15113" width="57.85546875" style="40" bestFit="1" customWidth="1"/>
    <col min="15114" max="15114" width="35.28515625" style="40" bestFit="1" customWidth="1"/>
    <col min="15115" max="15115" width="28.140625" style="40" bestFit="1" customWidth="1"/>
    <col min="15116" max="15116" width="33.140625" style="40" bestFit="1" customWidth="1"/>
    <col min="15117" max="15117" width="26" style="40" bestFit="1" customWidth="1"/>
    <col min="15118" max="15118" width="19.140625" style="40" bestFit="1" customWidth="1"/>
    <col min="15119" max="15119" width="10.42578125" style="40" customWidth="1"/>
    <col min="15120" max="15120" width="11.85546875" style="40" customWidth="1"/>
    <col min="15121" max="15121" width="14.7109375" style="40" customWidth="1"/>
    <col min="15122" max="15122" width="9" style="40" bestFit="1" customWidth="1"/>
    <col min="15123" max="15362" width="9.140625" style="40"/>
    <col min="15363" max="15363" width="4.7109375" style="40" bestFit="1" customWidth="1"/>
    <col min="15364" max="15364" width="9.7109375" style="40" bestFit="1" customWidth="1"/>
    <col min="15365" max="15365" width="10" style="40" bestFit="1" customWidth="1"/>
    <col min="15366" max="15366" width="8.85546875" style="40" bestFit="1" customWidth="1"/>
    <col min="15367" max="15367" width="22.85546875" style="40" customWidth="1"/>
    <col min="15368" max="15368" width="59.7109375" style="40" bestFit="1" customWidth="1"/>
    <col min="15369" max="15369" width="57.85546875" style="40" bestFit="1" customWidth="1"/>
    <col min="15370" max="15370" width="35.28515625" style="40" bestFit="1" customWidth="1"/>
    <col min="15371" max="15371" width="28.140625" style="40" bestFit="1" customWidth="1"/>
    <col min="15372" max="15372" width="33.140625" style="40" bestFit="1" customWidth="1"/>
    <col min="15373" max="15373" width="26" style="40" bestFit="1" customWidth="1"/>
    <col min="15374" max="15374" width="19.140625" style="40" bestFit="1" customWidth="1"/>
    <col min="15375" max="15375" width="10.42578125" style="40" customWidth="1"/>
    <col min="15376" max="15376" width="11.85546875" style="40" customWidth="1"/>
    <col min="15377" max="15377" width="14.7109375" style="40" customWidth="1"/>
    <col min="15378" max="15378" width="9" style="40" bestFit="1" customWidth="1"/>
    <col min="15379" max="15618" width="9.140625" style="40"/>
    <col min="15619" max="15619" width="4.7109375" style="40" bestFit="1" customWidth="1"/>
    <col min="15620" max="15620" width="9.7109375" style="40" bestFit="1" customWidth="1"/>
    <col min="15621" max="15621" width="10" style="40" bestFit="1" customWidth="1"/>
    <col min="15622" max="15622" width="8.85546875" style="40" bestFit="1" customWidth="1"/>
    <col min="15623" max="15623" width="22.85546875" style="40" customWidth="1"/>
    <col min="15624" max="15624" width="59.7109375" style="40" bestFit="1" customWidth="1"/>
    <col min="15625" max="15625" width="57.85546875" style="40" bestFit="1" customWidth="1"/>
    <col min="15626" max="15626" width="35.28515625" style="40" bestFit="1" customWidth="1"/>
    <col min="15627" max="15627" width="28.140625" style="40" bestFit="1" customWidth="1"/>
    <col min="15628" max="15628" width="33.140625" style="40" bestFit="1" customWidth="1"/>
    <col min="15629" max="15629" width="26" style="40" bestFit="1" customWidth="1"/>
    <col min="15630" max="15630" width="19.140625" style="40" bestFit="1" customWidth="1"/>
    <col min="15631" max="15631" width="10.42578125" style="40" customWidth="1"/>
    <col min="15632" max="15632" width="11.85546875" style="40" customWidth="1"/>
    <col min="15633" max="15633" width="14.7109375" style="40" customWidth="1"/>
    <col min="15634" max="15634" width="9" style="40" bestFit="1" customWidth="1"/>
    <col min="15635" max="15874" width="9.140625" style="40"/>
    <col min="15875" max="15875" width="4.7109375" style="40" bestFit="1" customWidth="1"/>
    <col min="15876" max="15876" width="9.7109375" style="40" bestFit="1" customWidth="1"/>
    <col min="15877" max="15877" width="10" style="40" bestFit="1" customWidth="1"/>
    <col min="15878" max="15878" width="8.85546875" style="40" bestFit="1" customWidth="1"/>
    <col min="15879" max="15879" width="22.85546875" style="40" customWidth="1"/>
    <col min="15880" max="15880" width="59.7109375" style="40" bestFit="1" customWidth="1"/>
    <col min="15881" max="15881" width="57.85546875" style="40" bestFit="1" customWidth="1"/>
    <col min="15882" max="15882" width="35.28515625" style="40" bestFit="1" customWidth="1"/>
    <col min="15883" max="15883" width="28.140625" style="40" bestFit="1" customWidth="1"/>
    <col min="15884" max="15884" width="33.140625" style="40" bestFit="1" customWidth="1"/>
    <col min="15885" max="15885" width="26" style="40" bestFit="1" customWidth="1"/>
    <col min="15886" max="15886" width="19.140625" style="40" bestFit="1" customWidth="1"/>
    <col min="15887" max="15887" width="10.42578125" style="40" customWidth="1"/>
    <col min="15888" max="15888" width="11.85546875" style="40" customWidth="1"/>
    <col min="15889" max="15889" width="14.7109375" style="40" customWidth="1"/>
    <col min="15890" max="15890" width="9" style="40" bestFit="1" customWidth="1"/>
    <col min="15891" max="16130" width="9.140625" style="40"/>
    <col min="16131" max="16131" width="4.7109375" style="40" bestFit="1" customWidth="1"/>
    <col min="16132" max="16132" width="9.7109375" style="40" bestFit="1" customWidth="1"/>
    <col min="16133" max="16133" width="10" style="40" bestFit="1" customWidth="1"/>
    <col min="16134" max="16134" width="8.85546875" style="40" bestFit="1" customWidth="1"/>
    <col min="16135" max="16135" width="22.85546875" style="40" customWidth="1"/>
    <col min="16136" max="16136" width="59.7109375" style="40" bestFit="1" customWidth="1"/>
    <col min="16137" max="16137" width="57.85546875" style="40" bestFit="1" customWidth="1"/>
    <col min="16138" max="16138" width="35.28515625" style="40" bestFit="1" customWidth="1"/>
    <col min="16139" max="16139" width="28.140625" style="40" bestFit="1" customWidth="1"/>
    <col min="16140" max="16140" width="33.140625" style="40" bestFit="1" customWidth="1"/>
    <col min="16141" max="16141" width="26" style="40" bestFit="1" customWidth="1"/>
    <col min="16142" max="16142" width="19.140625" style="40" bestFit="1" customWidth="1"/>
    <col min="16143" max="16143" width="10.42578125" style="40" customWidth="1"/>
    <col min="16144" max="16144" width="11.85546875" style="40" customWidth="1"/>
    <col min="16145" max="16145" width="14.7109375" style="40" customWidth="1"/>
    <col min="16146" max="16146" width="9" style="40" bestFit="1" customWidth="1"/>
    <col min="16147" max="16384" width="9.140625" style="40"/>
  </cols>
  <sheetData>
    <row r="2" spans="1:19" x14ac:dyDescent="0.25">
      <c r="A2" s="84" t="s">
        <v>1926</v>
      </c>
      <c r="B2" s="72"/>
      <c r="C2" s="72"/>
      <c r="D2" s="72"/>
      <c r="E2" s="72"/>
      <c r="F2" s="72"/>
    </row>
    <row r="4" spans="1:19" s="116" customFormat="1" ht="49.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115"/>
    </row>
    <row r="5" spans="1:19" s="116" customFormat="1" ht="15" x14ac:dyDescent="0.2">
      <c r="A5" s="509"/>
      <c r="B5" s="523"/>
      <c r="C5" s="523"/>
      <c r="D5" s="523"/>
      <c r="E5" s="509"/>
      <c r="F5" s="509"/>
      <c r="G5" s="509"/>
      <c r="H5" s="79" t="s">
        <v>14</v>
      </c>
      <c r="I5" s="79" t="s">
        <v>15</v>
      </c>
      <c r="J5" s="509"/>
      <c r="K5" s="80">
        <v>2020</v>
      </c>
      <c r="L5" s="80">
        <v>2021</v>
      </c>
      <c r="M5" s="5">
        <v>2020</v>
      </c>
      <c r="N5" s="5">
        <v>2021</v>
      </c>
      <c r="O5" s="5">
        <v>2020</v>
      </c>
      <c r="P5" s="5">
        <v>2021</v>
      </c>
      <c r="Q5" s="509"/>
      <c r="R5" s="523"/>
      <c r="S5" s="115"/>
    </row>
    <row r="6" spans="1:19" s="116" customFormat="1" ht="15" x14ac:dyDescent="0.2">
      <c r="A6" s="78" t="s">
        <v>16</v>
      </c>
      <c r="B6" s="79" t="s">
        <v>17</v>
      </c>
      <c r="C6" s="79" t="s">
        <v>18</v>
      </c>
      <c r="D6" s="79" t="s">
        <v>19</v>
      </c>
      <c r="E6" s="78" t="s">
        <v>20</v>
      </c>
      <c r="F6" s="78" t="s">
        <v>21</v>
      </c>
      <c r="G6" s="78" t="s">
        <v>22</v>
      </c>
      <c r="H6" s="79" t="s">
        <v>23</v>
      </c>
      <c r="I6" s="79" t="s">
        <v>24</v>
      </c>
      <c r="J6" s="78" t="s">
        <v>25</v>
      </c>
      <c r="K6" s="80" t="s">
        <v>26</v>
      </c>
      <c r="L6" s="80" t="s">
        <v>27</v>
      </c>
      <c r="M6" s="81" t="s">
        <v>28</v>
      </c>
      <c r="N6" s="81" t="s">
        <v>29</v>
      </c>
      <c r="O6" s="81" t="s">
        <v>30</v>
      </c>
      <c r="P6" s="81" t="s">
        <v>31</v>
      </c>
      <c r="Q6" s="78" t="s">
        <v>32</v>
      </c>
      <c r="R6" s="79" t="s">
        <v>33</v>
      </c>
      <c r="S6" s="115"/>
    </row>
    <row r="7" spans="1:19" s="118" customFormat="1" ht="180" customHeight="1" x14ac:dyDescent="0.25">
      <c r="A7" s="443">
        <v>1</v>
      </c>
      <c r="B7" s="443">
        <v>3</v>
      </c>
      <c r="C7" s="443">
        <v>1</v>
      </c>
      <c r="D7" s="443">
        <v>13</v>
      </c>
      <c r="E7" s="448" t="s">
        <v>445</v>
      </c>
      <c r="F7" s="448" t="s">
        <v>634</v>
      </c>
      <c r="G7" s="443" t="s">
        <v>58</v>
      </c>
      <c r="H7" s="443" t="s">
        <v>446</v>
      </c>
      <c r="I7" s="443">
        <v>1000</v>
      </c>
      <c r="J7" s="448" t="s">
        <v>447</v>
      </c>
      <c r="K7" s="443" t="s">
        <v>448</v>
      </c>
      <c r="L7" s="443"/>
      <c r="M7" s="235">
        <v>14514</v>
      </c>
      <c r="N7" s="235"/>
      <c r="O7" s="235" t="s">
        <v>450</v>
      </c>
      <c r="P7" s="472"/>
      <c r="Q7" s="448" t="s">
        <v>449</v>
      </c>
      <c r="R7" s="448" t="s">
        <v>442</v>
      </c>
      <c r="S7" s="117"/>
    </row>
    <row r="9" spans="1:19" x14ac:dyDescent="0.25">
      <c r="M9" s="85"/>
      <c r="N9" s="561" t="s">
        <v>35</v>
      </c>
      <c r="O9" s="562"/>
    </row>
    <row r="10" spans="1:19" x14ac:dyDescent="0.25">
      <c r="M10" s="86"/>
      <c r="N10" s="52" t="s">
        <v>36</v>
      </c>
      <c r="O10" s="52" t="s">
        <v>37</v>
      </c>
    </row>
    <row r="11" spans="1:19" x14ac:dyDescent="0.25">
      <c r="M11" s="86" t="s">
        <v>688</v>
      </c>
      <c r="N11" s="82">
        <v>1</v>
      </c>
      <c r="O11" s="16" t="str">
        <f>O7</f>
        <v>14  514,00</v>
      </c>
    </row>
  </sheetData>
  <mergeCells count="15">
    <mergeCell ref="F4:F5"/>
    <mergeCell ref="A4:A5"/>
    <mergeCell ref="B4:B5"/>
    <mergeCell ref="C4:C5"/>
    <mergeCell ref="D4:D5"/>
    <mergeCell ref="E4:E5"/>
    <mergeCell ref="N9:O9"/>
    <mergeCell ref="Q4:Q5"/>
    <mergeCell ref="R4:R5"/>
    <mergeCell ref="G4:G5"/>
    <mergeCell ref="H4:I4"/>
    <mergeCell ref="J4:J5"/>
    <mergeCell ref="K4:L4"/>
    <mergeCell ref="M4:N4"/>
    <mergeCell ref="O4:P4"/>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S22"/>
  <sheetViews>
    <sheetView topLeftCell="A13" zoomScale="60" zoomScaleNormal="60" workbookViewId="0">
      <selection activeCell="A3" sqref="A3"/>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1.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23.5703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ht="18.75" x14ac:dyDescent="0.25">
      <c r="A2" s="203" t="s">
        <v>1927</v>
      </c>
    </row>
    <row r="3" spans="1:19" x14ac:dyDescent="0.25">
      <c r="M3" s="2"/>
      <c r="N3" s="2"/>
      <c r="O3" s="2"/>
      <c r="P3" s="2"/>
    </row>
    <row r="4" spans="1:19" s="4" customFormat="1" ht="52.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x14ac:dyDescent="0.2">
      <c r="A5" s="509"/>
      <c r="B5" s="523"/>
      <c r="C5" s="523"/>
      <c r="D5" s="523"/>
      <c r="E5" s="509"/>
      <c r="F5" s="509"/>
      <c r="G5" s="509"/>
      <c r="H5" s="160" t="s">
        <v>14</v>
      </c>
      <c r="I5" s="160" t="s">
        <v>15</v>
      </c>
      <c r="J5" s="509"/>
      <c r="K5" s="162">
        <v>2020</v>
      </c>
      <c r="L5" s="162">
        <v>2021</v>
      </c>
      <c r="M5" s="5">
        <v>2020</v>
      </c>
      <c r="N5" s="5">
        <v>2021</v>
      </c>
      <c r="O5" s="5">
        <v>2020</v>
      </c>
      <c r="P5" s="5">
        <v>2021</v>
      </c>
      <c r="Q5" s="509"/>
      <c r="R5" s="523"/>
      <c r="S5" s="3"/>
    </row>
    <row r="6" spans="1:19" s="4" customFormat="1" x14ac:dyDescent="0.2">
      <c r="A6" s="161" t="s">
        <v>16</v>
      </c>
      <c r="B6" s="160" t="s">
        <v>17</v>
      </c>
      <c r="C6" s="160" t="s">
        <v>18</v>
      </c>
      <c r="D6" s="160" t="s">
        <v>19</v>
      </c>
      <c r="E6" s="161" t="s">
        <v>20</v>
      </c>
      <c r="F6" s="161" t="s">
        <v>21</v>
      </c>
      <c r="G6" s="161" t="s">
        <v>22</v>
      </c>
      <c r="H6" s="160" t="s">
        <v>23</v>
      </c>
      <c r="I6" s="160" t="s">
        <v>24</v>
      </c>
      <c r="J6" s="161" t="s">
        <v>25</v>
      </c>
      <c r="K6" s="162" t="s">
        <v>26</v>
      </c>
      <c r="L6" s="162" t="s">
        <v>27</v>
      </c>
      <c r="M6" s="163" t="s">
        <v>28</v>
      </c>
      <c r="N6" s="163" t="s">
        <v>29</v>
      </c>
      <c r="O6" s="163" t="s">
        <v>30</v>
      </c>
      <c r="P6" s="163" t="s">
        <v>31</v>
      </c>
      <c r="Q6" s="161" t="s">
        <v>32</v>
      </c>
      <c r="R6" s="160" t="s">
        <v>33</v>
      </c>
      <c r="S6" s="3"/>
    </row>
    <row r="7" spans="1:19" ht="105" x14ac:dyDescent="0.25">
      <c r="A7" s="169">
        <v>1</v>
      </c>
      <c r="B7" s="170">
        <v>6</v>
      </c>
      <c r="C7" s="170">
        <v>5</v>
      </c>
      <c r="D7" s="170">
        <v>11</v>
      </c>
      <c r="E7" s="95" t="s">
        <v>695</v>
      </c>
      <c r="F7" s="170" t="s">
        <v>696</v>
      </c>
      <c r="G7" s="170" t="s">
        <v>61</v>
      </c>
      <c r="H7" s="170" t="s">
        <v>61</v>
      </c>
      <c r="I7" s="71" t="s">
        <v>42</v>
      </c>
      <c r="J7" s="170" t="s">
        <v>697</v>
      </c>
      <c r="K7" s="67" t="s">
        <v>698</v>
      </c>
      <c r="L7" s="67"/>
      <c r="M7" s="179">
        <v>30000</v>
      </c>
      <c r="N7" s="179"/>
      <c r="O7" s="179">
        <v>30000</v>
      </c>
      <c r="P7" s="179"/>
      <c r="Q7" s="170" t="s">
        <v>699</v>
      </c>
      <c r="R7" s="170" t="s">
        <v>700</v>
      </c>
      <c r="S7" s="14"/>
    </row>
    <row r="8" spans="1:19" ht="105" x14ac:dyDescent="0.25">
      <c r="A8" s="167">
        <v>2</v>
      </c>
      <c r="B8" s="167">
        <v>3</v>
      </c>
      <c r="C8" s="167">
        <v>3</v>
      </c>
      <c r="D8" s="167">
        <v>10</v>
      </c>
      <c r="E8" s="167" t="s">
        <v>701</v>
      </c>
      <c r="F8" s="167" t="s">
        <v>702</v>
      </c>
      <c r="G8" s="167" t="s">
        <v>425</v>
      </c>
      <c r="H8" s="167" t="s">
        <v>425</v>
      </c>
      <c r="I8" s="169">
        <v>1</v>
      </c>
      <c r="J8" s="167" t="s">
        <v>703</v>
      </c>
      <c r="K8" s="169" t="s">
        <v>39</v>
      </c>
      <c r="L8" s="69"/>
      <c r="M8" s="171">
        <v>45000</v>
      </c>
      <c r="N8" s="200"/>
      <c r="O8" s="171">
        <v>45000</v>
      </c>
      <c r="P8" s="200"/>
      <c r="Q8" s="167" t="s">
        <v>699</v>
      </c>
      <c r="R8" s="167" t="s">
        <v>700</v>
      </c>
    </row>
    <row r="9" spans="1:19" ht="90" x14ac:dyDescent="0.25">
      <c r="A9" s="169">
        <v>3</v>
      </c>
      <c r="B9" s="170">
        <v>6</v>
      </c>
      <c r="C9" s="170">
        <v>1</v>
      </c>
      <c r="D9" s="170">
        <v>13</v>
      </c>
      <c r="E9" s="170" t="s">
        <v>704</v>
      </c>
      <c r="F9" s="95" t="s">
        <v>705</v>
      </c>
      <c r="G9" s="170" t="s">
        <v>61</v>
      </c>
      <c r="H9" s="170" t="s">
        <v>61</v>
      </c>
      <c r="I9" s="71" t="s">
        <v>42</v>
      </c>
      <c r="J9" s="170" t="s">
        <v>706</v>
      </c>
      <c r="K9" s="67" t="s">
        <v>39</v>
      </c>
      <c r="L9" s="67"/>
      <c r="M9" s="179">
        <v>10000</v>
      </c>
      <c r="N9" s="179"/>
      <c r="O9" s="179">
        <v>10000</v>
      </c>
      <c r="P9" s="179"/>
      <c r="Q9" s="170" t="s">
        <v>699</v>
      </c>
      <c r="R9" s="170" t="s">
        <v>700</v>
      </c>
    </row>
    <row r="10" spans="1:19" ht="105" x14ac:dyDescent="0.25">
      <c r="A10" s="167">
        <v>4</v>
      </c>
      <c r="B10" s="167">
        <v>6</v>
      </c>
      <c r="C10" s="167">
        <v>1</v>
      </c>
      <c r="D10" s="167">
        <v>13</v>
      </c>
      <c r="E10" s="167" t="s">
        <v>707</v>
      </c>
      <c r="F10" s="167" t="s">
        <v>708</v>
      </c>
      <c r="G10" s="167" t="s">
        <v>418</v>
      </c>
      <c r="H10" s="167" t="s">
        <v>418</v>
      </c>
      <c r="I10" s="169">
        <v>1</v>
      </c>
      <c r="J10" s="167" t="s">
        <v>709</v>
      </c>
      <c r="K10" s="169" t="s">
        <v>39</v>
      </c>
      <c r="L10" s="69"/>
      <c r="M10" s="171">
        <v>50000</v>
      </c>
      <c r="N10" s="200"/>
      <c r="O10" s="171">
        <v>50000</v>
      </c>
      <c r="P10" s="200"/>
      <c r="Q10" s="167" t="s">
        <v>699</v>
      </c>
      <c r="R10" s="167" t="s">
        <v>700</v>
      </c>
    </row>
    <row r="11" spans="1:19" ht="90" x14ac:dyDescent="0.25">
      <c r="A11" s="167">
        <v>5</v>
      </c>
      <c r="B11" s="167">
        <v>6</v>
      </c>
      <c r="C11" s="167">
        <v>1</v>
      </c>
      <c r="D11" s="167">
        <v>13</v>
      </c>
      <c r="E11" s="167" t="s">
        <v>710</v>
      </c>
      <c r="F11" s="167" t="s">
        <v>711</v>
      </c>
      <c r="G11" s="167" t="s">
        <v>712</v>
      </c>
      <c r="H11" s="167" t="s">
        <v>712</v>
      </c>
      <c r="I11" s="169">
        <v>1</v>
      </c>
      <c r="J11" s="167" t="s">
        <v>713</v>
      </c>
      <c r="K11" s="169" t="s">
        <v>34</v>
      </c>
      <c r="L11" s="69"/>
      <c r="M11" s="171">
        <v>80000</v>
      </c>
      <c r="N11" s="200"/>
      <c r="O11" s="171">
        <v>25000</v>
      </c>
      <c r="P11" s="200"/>
      <c r="Q11" s="167" t="s">
        <v>699</v>
      </c>
      <c r="R11" s="167" t="s">
        <v>700</v>
      </c>
    </row>
    <row r="12" spans="1:19" s="110" customFormat="1" ht="75" x14ac:dyDescent="0.25">
      <c r="A12" s="167">
        <v>6</v>
      </c>
      <c r="B12" s="167">
        <v>6</v>
      </c>
      <c r="C12" s="167">
        <v>1</v>
      </c>
      <c r="D12" s="167">
        <v>3</v>
      </c>
      <c r="E12" s="167" t="s">
        <v>714</v>
      </c>
      <c r="F12" s="167" t="s">
        <v>715</v>
      </c>
      <c r="G12" s="167" t="s">
        <v>716</v>
      </c>
      <c r="H12" s="167" t="s">
        <v>716</v>
      </c>
      <c r="I12" s="167">
        <v>2000</v>
      </c>
      <c r="J12" s="167" t="s">
        <v>717</v>
      </c>
      <c r="K12" s="167" t="s">
        <v>34</v>
      </c>
      <c r="L12" s="204"/>
      <c r="M12" s="171">
        <v>100000</v>
      </c>
      <c r="N12" s="204"/>
      <c r="O12" s="171">
        <v>100000</v>
      </c>
      <c r="P12" s="204"/>
      <c r="Q12" s="167" t="s">
        <v>699</v>
      </c>
      <c r="R12" s="167" t="s">
        <v>700</v>
      </c>
    </row>
    <row r="13" spans="1:19" s="8" customFormat="1" ht="180" x14ac:dyDescent="0.25">
      <c r="A13" s="165">
        <v>7</v>
      </c>
      <c r="B13" s="166">
        <v>6</v>
      </c>
      <c r="C13" s="165">
        <v>1</v>
      </c>
      <c r="D13" s="166">
        <v>13</v>
      </c>
      <c r="E13" s="166" t="s">
        <v>718</v>
      </c>
      <c r="F13" s="166" t="s">
        <v>719</v>
      </c>
      <c r="G13" s="166" t="s">
        <v>50</v>
      </c>
      <c r="H13" s="166" t="s">
        <v>720</v>
      </c>
      <c r="I13" s="180" t="s">
        <v>721</v>
      </c>
      <c r="J13" s="166" t="s">
        <v>722</v>
      </c>
      <c r="K13" s="205" t="s">
        <v>39</v>
      </c>
      <c r="L13" s="178"/>
      <c r="M13" s="172">
        <v>120000</v>
      </c>
      <c r="N13" s="165"/>
      <c r="O13" s="172">
        <v>120000</v>
      </c>
      <c r="P13" s="172"/>
      <c r="Q13" s="166" t="s">
        <v>723</v>
      </c>
      <c r="R13" s="166" t="s">
        <v>700</v>
      </c>
      <c r="S13" s="13"/>
    </row>
    <row r="14" spans="1:19" ht="105" x14ac:dyDescent="0.25">
      <c r="A14" s="15">
        <v>8</v>
      </c>
      <c r="B14" s="15">
        <v>6</v>
      </c>
      <c r="C14" s="15">
        <v>1</v>
      </c>
      <c r="D14" s="206">
        <v>3</v>
      </c>
      <c r="E14" s="206" t="s">
        <v>724</v>
      </c>
      <c r="F14" s="206" t="s">
        <v>725</v>
      </c>
      <c r="G14" s="206" t="s">
        <v>726</v>
      </c>
      <c r="H14" s="206" t="s">
        <v>726</v>
      </c>
      <c r="I14" s="207" t="s">
        <v>727</v>
      </c>
      <c r="J14" s="206" t="s">
        <v>320</v>
      </c>
      <c r="K14" s="208" t="s">
        <v>34</v>
      </c>
      <c r="L14" s="208"/>
      <c r="M14" s="209">
        <v>5000</v>
      </c>
      <c r="N14" s="15"/>
      <c r="O14" s="209">
        <v>5000</v>
      </c>
      <c r="P14" s="209"/>
      <c r="Q14" s="206" t="s">
        <v>723</v>
      </c>
      <c r="R14" s="206" t="s">
        <v>700</v>
      </c>
      <c r="S14" s="14"/>
    </row>
    <row r="15" spans="1:19" ht="75" x14ac:dyDescent="0.25">
      <c r="A15" s="206">
        <v>9</v>
      </c>
      <c r="B15" s="206">
        <v>6</v>
      </c>
      <c r="C15" s="206">
        <v>1</v>
      </c>
      <c r="D15" s="206">
        <v>13</v>
      </c>
      <c r="E15" s="206" t="s">
        <v>728</v>
      </c>
      <c r="F15" s="206" t="s">
        <v>729</v>
      </c>
      <c r="G15" s="206" t="s">
        <v>726</v>
      </c>
      <c r="H15" s="206" t="s">
        <v>726</v>
      </c>
      <c r="I15" s="15">
        <v>1000</v>
      </c>
      <c r="J15" s="206" t="s">
        <v>320</v>
      </c>
      <c r="K15" s="15" t="s">
        <v>34</v>
      </c>
      <c r="L15" s="208"/>
      <c r="M15" s="210">
        <v>15000</v>
      </c>
      <c r="N15" s="211"/>
      <c r="O15" s="210">
        <v>15000</v>
      </c>
      <c r="P15" s="211"/>
      <c r="Q15" s="206" t="s">
        <v>723</v>
      </c>
      <c r="R15" s="206" t="s">
        <v>700</v>
      </c>
      <c r="S15" s="14"/>
    </row>
    <row r="16" spans="1:19" ht="105" x14ac:dyDescent="0.25">
      <c r="A16" s="15">
        <v>10</v>
      </c>
      <c r="B16" s="15">
        <v>6</v>
      </c>
      <c r="C16" s="15">
        <v>1</v>
      </c>
      <c r="D16" s="206">
        <v>13</v>
      </c>
      <c r="E16" s="206" t="s">
        <v>730</v>
      </c>
      <c r="F16" s="206" t="s">
        <v>731</v>
      </c>
      <c r="G16" s="206" t="s">
        <v>726</v>
      </c>
      <c r="H16" s="206" t="s">
        <v>726</v>
      </c>
      <c r="I16" s="207" t="s">
        <v>727</v>
      </c>
      <c r="J16" s="206" t="s">
        <v>320</v>
      </c>
      <c r="K16" s="208" t="s">
        <v>34</v>
      </c>
      <c r="L16" s="208"/>
      <c r="M16" s="209">
        <v>15000</v>
      </c>
      <c r="N16" s="15"/>
      <c r="O16" s="209">
        <v>15000</v>
      </c>
      <c r="P16" s="209"/>
      <c r="Q16" s="206" t="s">
        <v>723</v>
      </c>
      <c r="R16" s="206" t="s">
        <v>700</v>
      </c>
    </row>
    <row r="17" spans="1:18" ht="75" x14ac:dyDescent="0.25">
      <c r="A17" s="15">
        <v>11</v>
      </c>
      <c r="B17" s="15">
        <v>6</v>
      </c>
      <c r="C17" s="15">
        <v>1</v>
      </c>
      <c r="D17" s="206">
        <v>13</v>
      </c>
      <c r="E17" s="206" t="s">
        <v>732</v>
      </c>
      <c r="F17" s="206" t="s">
        <v>733</v>
      </c>
      <c r="G17" s="206" t="s">
        <v>61</v>
      </c>
      <c r="H17" s="206" t="s">
        <v>61</v>
      </c>
      <c r="I17" s="207" t="s">
        <v>42</v>
      </c>
      <c r="J17" s="206" t="s">
        <v>734</v>
      </c>
      <c r="K17" s="208" t="s">
        <v>34</v>
      </c>
      <c r="L17" s="208"/>
      <c r="M17" s="209">
        <v>30000</v>
      </c>
      <c r="N17" s="15"/>
      <c r="O17" s="209">
        <v>30000</v>
      </c>
      <c r="P17" s="209"/>
      <c r="Q17" s="206" t="s">
        <v>723</v>
      </c>
      <c r="R17" s="206" t="s">
        <v>700</v>
      </c>
    </row>
    <row r="18" spans="1:18" ht="75" x14ac:dyDescent="0.25">
      <c r="A18" s="15">
        <v>12</v>
      </c>
      <c r="B18" s="15">
        <v>1</v>
      </c>
      <c r="C18" s="15">
        <v>1</v>
      </c>
      <c r="D18" s="206">
        <v>6</v>
      </c>
      <c r="E18" s="206" t="s">
        <v>735</v>
      </c>
      <c r="F18" s="206" t="s">
        <v>736</v>
      </c>
      <c r="G18" s="206" t="s">
        <v>737</v>
      </c>
      <c r="H18" s="206" t="s">
        <v>737</v>
      </c>
      <c r="I18" s="207" t="s">
        <v>476</v>
      </c>
      <c r="J18" s="206" t="s">
        <v>320</v>
      </c>
      <c r="K18" s="208" t="s">
        <v>34</v>
      </c>
      <c r="L18" s="208"/>
      <c r="M18" s="209">
        <v>60000</v>
      </c>
      <c r="N18" s="15"/>
      <c r="O18" s="209">
        <v>60000</v>
      </c>
      <c r="P18" s="209"/>
      <c r="Q18" s="206" t="s">
        <v>723</v>
      </c>
      <c r="R18" s="206" t="s">
        <v>700</v>
      </c>
    </row>
    <row r="20" spans="1:18" x14ac:dyDescent="0.25">
      <c r="M20" s="181"/>
      <c r="N20" s="547" t="s">
        <v>35</v>
      </c>
      <c r="O20" s="547"/>
    </row>
    <row r="21" spans="1:18" x14ac:dyDescent="0.25">
      <c r="M21" s="182"/>
      <c r="N21" s="173" t="s">
        <v>36</v>
      </c>
      <c r="O21" s="173" t="s">
        <v>37</v>
      </c>
    </row>
    <row r="22" spans="1:18" x14ac:dyDescent="0.25">
      <c r="M22" s="182" t="s">
        <v>688</v>
      </c>
      <c r="N22" s="70">
        <v>12</v>
      </c>
      <c r="O22" s="23">
        <f>O7+O8+O9+O10+O11+O12+O13+O14+O15+O16+O17+O18</f>
        <v>505000</v>
      </c>
    </row>
  </sheetData>
  <mergeCells count="15">
    <mergeCell ref="Q4:Q5"/>
    <mergeCell ref="R4:R5"/>
    <mergeCell ref="N20:O20"/>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S15"/>
  <sheetViews>
    <sheetView topLeftCell="A10" zoomScale="80" zoomScaleNormal="80" workbookViewId="0">
      <selection activeCell="O15" sqref="O15"/>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1.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21.140625" style="72" customWidth="1"/>
    <col min="14" max="14" width="17.28515625" style="72" customWidth="1"/>
    <col min="15" max="16" width="18" style="72" customWidth="1"/>
    <col min="17" max="17" width="21.28515625" style="72" customWidth="1"/>
    <col min="18" max="18" width="23.5703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84" t="s">
        <v>1928</v>
      </c>
    </row>
    <row r="3" spans="1:19" x14ac:dyDescent="0.25">
      <c r="M3" s="2"/>
      <c r="N3" s="2"/>
      <c r="O3" s="2"/>
      <c r="P3" s="2"/>
    </row>
    <row r="4" spans="1:19" s="4" customFormat="1" ht="53.2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x14ac:dyDescent="0.2">
      <c r="A5" s="509"/>
      <c r="B5" s="523"/>
      <c r="C5" s="523"/>
      <c r="D5" s="523"/>
      <c r="E5" s="509"/>
      <c r="F5" s="509"/>
      <c r="G5" s="509"/>
      <c r="H5" s="79" t="s">
        <v>14</v>
      </c>
      <c r="I5" s="79" t="s">
        <v>15</v>
      </c>
      <c r="J5" s="509"/>
      <c r="K5" s="80">
        <v>2020</v>
      </c>
      <c r="L5" s="80">
        <v>2021</v>
      </c>
      <c r="M5" s="5">
        <v>2020</v>
      </c>
      <c r="N5" s="5">
        <v>2021</v>
      </c>
      <c r="O5" s="5">
        <v>2020</v>
      </c>
      <c r="P5" s="5">
        <v>2021</v>
      </c>
      <c r="Q5" s="509"/>
      <c r="R5" s="523"/>
      <c r="S5" s="3"/>
    </row>
    <row r="6" spans="1:19" s="4" customFormat="1" x14ac:dyDescent="0.2">
      <c r="A6" s="78" t="s">
        <v>16</v>
      </c>
      <c r="B6" s="79" t="s">
        <v>17</v>
      </c>
      <c r="C6" s="79" t="s">
        <v>18</v>
      </c>
      <c r="D6" s="79" t="s">
        <v>19</v>
      </c>
      <c r="E6" s="78" t="s">
        <v>20</v>
      </c>
      <c r="F6" s="78" t="s">
        <v>21</v>
      </c>
      <c r="G6" s="78" t="s">
        <v>22</v>
      </c>
      <c r="H6" s="79" t="s">
        <v>23</v>
      </c>
      <c r="I6" s="79" t="s">
        <v>24</v>
      </c>
      <c r="J6" s="78" t="s">
        <v>25</v>
      </c>
      <c r="K6" s="80" t="s">
        <v>26</v>
      </c>
      <c r="L6" s="80" t="s">
        <v>27</v>
      </c>
      <c r="M6" s="81" t="s">
        <v>28</v>
      </c>
      <c r="N6" s="81" t="s">
        <v>29</v>
      </c>
      <c r="O6" s="81" t="s">
        <v>30</v>
      </c>
      <c r="P6" s="81" t="s">
        <v>31</v>
      </c>
      <c r="Q6" s="78" t="s">
        <v>32</v>
      </c>
      <c r="R6" s="79" t="s">
        <v>33</v>
      </c>
      <c r="S6" s="3"/>
    </row>
    <row r="7" spans="1:19" s="8" customFormat="1" ht="99.75" customHeight="1" x14ac:dyDescent="0.25">
      <c r="A7" s="407">
        <v>1</v>
      </c>
      <c r="B7" s="407" t="s">
        <v>100</v>
      </c>
      <c r="C7" s="407" t="s">
        <v>451</v>
      </c>
      <c r="D7" s="407">
        <v>3</v>
      </c>
      <c r="E7" s="407" t="s">
        <v>452</v>
      </c>
      <c r="F7" s="407" t="s">
        <v>453</v>
      </c>
      <c r="G7" s="411" t="s">
        <v>318</v>
      </c>
      <c r="H7" s="407" t="s">
        <v>454</v>
      </c>
      <c r="I7" s="407" t="s">
        <v>455</v>
      </c>
      <c r="J7" s="407" t="s">
        <v>456</v>
      </c>
      <c r="K7" s="408" t="s">
        <v>34</v>
      </c>
      <c r="L7" s="408"/>
      <c r="M7" s="408">
        <v>30000</v>
      </c>
      <c r="N7" s="408"/>
      <c r="O7" s="408">
        <v>30000</v>
      </c>
      <c r="P7" s="408"/>
      <c r="Q7" s="407" t="s">
        <v>457</v>
      </c>
      <c r="R7" s="407" t="s">
        <v>458</v>
      </c>
      <c r="S7" s="13"/>
    </row>
    <row r="8" spans="1:19" ht="93" customHeight="1" x14ac:dyDescent="0.25">
      <c r="A8" s="407">
        <v>2</v>
      </c>
      <c r="B8" s="407" t="s">
        <v>100</v>
      </c>
      <c r="C8" s="407" t="s">
        <v>451</v>
      </c>
      <c r="D8" s="407">
        <v>3</v>
      </c>
      <c r="E8" s="407" t="s">
        <v>459</v>
      </c>
      <c r="F8" s="407" t="s">
        <v>453</v>
      </c>
      <c r="G8" s="407" t="s">
        <v>460</v>
      </c>
      <c r="H8" s="407" t="s">
        <v>461</v>
      </c>
      <c r="I8" s="407">
        <v>11</v>
      </c>
      <c r="J8" s="407" t="s">
        <v>456</v>
      </c>
      <c r="K8" s="408" t="s">
        <v>34</v>
      </c>
      <c r="L8" s="408"/>
      <c r="M8" s="408">
        <v>30000</v>
      </c>
      <c r="N8" s="408"/>
      <c r="O8" s="408">
        <v>30000</v>
      </c>
      <c r="P8" s="408"/>
      <c r="Q8" s="407" t="s">
        <v>457</v>
      </c>
      <c r="R8" s="407" t="s">
        <v>462</v>
      </c>
      <c r="S8" s="14"/>
    </row>
    <row r="9" spans="1:19" ht="90" x14ac:dyDescent="0.25">
      <c r="A9" s="407">
        <v>3</v>
      </c>
      <c r="B9" s="407" t="s">
        <v>100</v>
      </c>
      <c r="C9" s="407">
        <v>1</v>
      </c>
      <c r="D9" s="407">
        <v>9</v>
      </c>
      <c r="E9" s="407" t="s">
        <v>463</v>
      </c>
      <c r="F9" s="408" t="s">
        <v>464</v>
      </c>
      <c r="G9" s="407" t="s">
        <v>465</v>
      </c>
      <c r="H9" s="407" t="s">
        <v>466</v>
      </c>
      <c r="I9" s="426" t="s">
        <v>42</v>
      </c>
      <c r="J9" s="407" t="s">
        <v>637</v>
      </c>
      <c r="K9" s="407" t="s">
        <v>41</v>
      </c>
      <c r="L9" s="412"/>
      <c r="M9" s="408">
        <v>65000</v>
      </c>
      <c r="N9" s="412"/>
      <c r="O9" s="408">
        <v>50000</v>
      </c>
      <c r="P9" s="412"/>
      <c r="Q9" s="407" t="s">
        <v>457</v>
      </c>
      <c r="R9" s="407" t="s">
        <v>458</v>
      </c>
    </row>
    <row r="10" spans="1:19" s="8" customFormat="1" ht="156" customHeight="1" x14ac:dyDescent="0.25">
      <c r="A10" s="407">
        <v>4</v>
      </c>
      <c r="B10" s="407" t="s">
        <v>100</v>
      </c>
      <c r="C10" s="407">
        <v>1</v>
      </c>
      <c r="D10" s="407">
        <v>3</v>
      </c>
      <c r="E10" s="407" t="s">
        <v>467</v>
      </c>
      <c r="F10" s="407" t="s">
        <v>468</v>
      </c>
      <c r="G10" s="411" t="s">
        <v>61</v>
      </c>
      <c r="H10" s="407" t="s">
        <v>469</v>
      </c>
      <c r="I10" s="407" t="s">
        <v>470</v>
      </c>
      <c r="J10" s="407" t="s">
        <v>471</v>
      </c>
      <c r="K10" s="408" t="s">
        <v>260</v>
      </c>
      <c r="L10" s="408"/>
      <c r="M10" s="408">
        <v>50000</v>
      </c>
      <c r="N10" s="408"/>
      <c r="O10" s="408">
        <v>50000</v>
      </c>
      <c r="P10" s="408"/>
      <c r="Q10" s="407" t="s">
        <v>457</v>
      </c>
      <c r="R10" s="407" t="s">
        <v>458</v>
      </c>
      <c r="S10" s="13"/>
    </row>
    <row r="11" spans="1:19" s="8" customFormat="1" ht="125.25" customHeight="1" x14ac:dyDescent="0.25">
      <c r="A11" s="411">
        <v>5</v>
      </c>
      <c r="B11" s="411" t="s">
        <v>100</v>
      </c>
      <c r="C11" s="411">
        <v>3</v>
      </c>
      <c r="D11" s="411">
        <v>13</v>
      </c>
      <c r="E11" s="407" t="s">
        <v>638</v>
      </c>
      <c r="F11" s="407" t="s">
        <v>472</v>
      </c>
      <c r="G11" s="411" t="s">
        <v>473</v>
      </c>
      <c r="H11" s="411" t="s">
        <v>436</v>
      </c>
      <c r="I11" s="411">
        <v>5</v>
      </c>
      <c r="J11" s="407" t="s">
        <v>471</v>
      </c>
      <c r="K11" s="411" t="s">
        <v>260</v>
      </c>
      <c r="L11" s="411"/>
      <c r="M11" s="414">
        <v>30000</v>
      </c>
      <c r="N11" s="90"/>
      <c r="O11" s="434">
        <v>30000</v>
      </c>
      <c r="P11" s="90"/>
      <c r="Q11" s="407" t="s">
        <v>457</v>
      </c>
      <c r="R11" s="407" t="s">
        <v>458</v>
      </c>
      <c r="S11" s="13"/>
    </row>
    <row r="12" spans="1:19" x14ac:dyDescent="0.25">
      <c r="A12" s="119"/>
      <c r="B12" s="119"/>
      <c r="C12" s="119"/>
      <c r="D12" s="119"/>
      <c r="E12" s="119"/>
      <c r="F12" s="119"/>
      <c r="G12" s="119"/>
      <c r="H12" s="119"/>
      <c r="I12" s="119"/>
      <c r="J12" s="119"/>
      <c r="K12" s="119"/>
      <c r="L12" s="119"/>
      <c r="M12" s="119"/>
      <c r="N12" s="119"/>
      <c r="O12" s="119"/>
      <c r="P12" s="119"/>
      <c r="Q12" s="119"/>
      <c r="R12" s="119"/>
    </row>
    <row r="13" spans="1:19" x14ac:dyDescent="0.25">
      <c r="M13" s="85"/>
      <c r="N13" s="547" t="s">
        <v>35</v>
      </c>
      <c r="O13" s="547"/>
    </row>
    <row r="14" spans="1:19" x14ac:dyDescent="0.25">
      <c r="M14" s="86"/>
      <c r="N14" s="42" t="s">
        <v>36</v>
      </c>
      <c r="O14" s="52" t="s">
        <v>37</v>
      </c>
    </row>
    <row r="15" spans="1:19" x14ac:dyDescent="0.25">
      <c r="M15" s="86" t="s">
        <v>688</v>
      </c>
      <c r="N15" s="44">
        <v>5</v>
      </c>
      <c r="O15" s="68">
        <f>SUM(O7:O8,O9:O10,O11)</f>
        <v>190000</v>
      </c>
    </row>
  </sheetData>
  <mergeCells count="15">
    <mergeCell ref="F4:F5"/>
    <mergeCell ref="A4:A5"/>
    <mergeCell ref="B4:B5"/>
    <mergeCell ref="C4:C5"/>
    <mergeCell ref="D4:D5"/>
    <mergeCell ref="E4:E5"/>
    <mergeCell ref="Q4:Q5"/>
    <mergeCell ref="R4:R5"/>
    <mergeCell ref="N13:O13"/>
    <mergeCell ref="G4:G5"/>
    <mergeCell ref="H4:I4"/>
    <mergeCell ref="J4:J5"/>
    <mergeCell ref="K4:L4"/>
    <mergeCell ref="M4:N4"/>
    <mergeCell ref="O4:P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12"/>
  <sheetViews>
    <sheetView zoomScale="80" zoomScaleNormal="80" workbookViewId="0">
      <selection activeCell="A3" sqref="A3"/>
    </sheetView>
  </sheetViews>
  <sheetFormatPr defaultRowHeight="15" x14ac:dyDescent="0.25"/>
  <cols>
    <col min="1" max="1" width="4.7109375" style="72" customWidth="1"/>
    <col min="2" max="2" width="8.85546875" style="72" customWidth="1"/>
    <col min="3" max="3" width="7.85546875" style="72" customWidth="1"/>
    <col min="4" max="4" width="12.5703125" style="72" customWidth="1"/>
    <col min="5" max="5" width="34.140625" style="72" customWidth="1"/>
    <col min="6" max="6" width="57.7109375" style="72" customWidth="1"/>
    <col min="7" max="7" width="27.140625" style="72" customWidth="1"/>
    <col min="8" max="8" width="20.42578125" style="72" customWidth="1"/>
    <col min="9" max="9" width="10.42578125" style="72" customWidth="1"/>
    <col min="10" max="10" width="28.7109375" style="72" customWidth="1"/>
    <col min="11" max="11" width="10.7109375" style="72" customWidth="1"/>
    <col min="12" max="12" width="14.5703125" style="72" customWidth="1"/>
    <col min="13" max="13" width="14.7109375" style="72" customWidth="1"/>
    <col min="14" max="14" width="21.42578125" style="72" customWidth="1"/>
    <col min="15" max="15" width="14.7109375" style="72" customWidth="1"/>
    <col min="16" max="16" width="14.140625" style="72" customWidth="1"/>
    <col min="17" max="17" width="20" style="72" customWidth="1"/>
    <col min="18" max="18" width="15.710937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84" t="s">
        <v>1929</v>
      </c>
    </row>
    <row r="4" spans="1:19" s="4" customFormat="1" ht="51.75" customHeight="1" x14ac:dyDescent="0.25">
      <c r="A4" s="563" t="s">
        <v>0</v>
      </c>
      <c r="B4" s="565" t="s">
        <v>1</v>
      </c>
      <c r="C4" s="565" t="s">
        <v>2</v>
      </c>
      <c r="D4" s="565" t="s">
        <v>3</v>
      </c>
      <c r="E4" s="563" t="s">
        <v>4</v>
      </c>
      <c r="F4" s="563" t="s">
        <v>5</v>
      </c>
      <c r="G4" s="563" t="s">
        <v>6</v>
      </c>
      <c r="H4" s="570" t="s">
        <v>7</v>
      </c>
      <c r="I4" s="570"/>
      <c r="J4" s="563" t="s">
        <v>8</v>
      </c>
      <c r="K4" s="571" t="s">
        <v>9</v>
      </c>
      <c r="L4" s="562"/>
      <c r="M4" s="572" t="s">
        <v>10</v>
      </c>
      <c r="N4" s="572"/>
      <c r="O4" s="572" t="s">
        <v>11</v>
      </c>
      <c r="P4" s="572"/>
      <c r="Q4" s="563" t="s">
        <v>12</v>
      </c>
      <c r="R4" s="565" t="s">
        <v>13</v>
      </c>
      <c r="S4" s="3"/>
    </row>
    <row r="5" spans="1:19" s="4" customFormat="1" x14ac:dyDescent="0.2">
      <c r="A5" s="564"/>
      <c r="B5" s="566"/>
      <c r="C5" s="566"/>
      <c r="D5" s="566"/>
      <c r="E5" s="564"/>
      <c r="F5" s="564"/>
      <c r="G5" s="564"/>
      <c r="H5" s="120" t="s">
        <v>14</v>
      </c>
      <c r="I5" s="120" t="s">
        <v>15</v>
      </c>
      <c r="J5" s="564"/>
      <c r="K5" s="121">
        <v>2020</v>
      </c>
      <c r="L5" s="121">
        <v>2021</v>
      </c>
      <c r="M5" s="122">
        <v>2020</v>
      </c>
      <c r="N5" s="122">
        <v>2021</v>
      </c>
      <c r="O5" s="122">
        <v>2020</v>
      </c>
      <c r="P5" s="122">
        <v>2021</v>
      </c>
      <c r="Q5" s="564"/>
      <c r="R5" s="566"/>
      <c r="S5" s="3"/>
    </row>
    <row r="6" spans="1:19" s="4" customFormat="1" x14ac:dyDescent="0.2">
      <c r="A6" s="123" t="s">
        <v>16</v>
      </c>
      <c r="B6" s="120" t="s">
        <v>17</v>
      </c>
      <c r="C6" s="120" t="s">
        <v>18</v>
      </c>
      <c r="D6" s="120" t="s">
        <v>19</v>
      </c>
      <c r="E6" s="123" t="s">
        <v>20</v>
      </c>
      <c r="F6" s="123" t="s">
        <v>21</v>
      </c>
      <c r="G6" s="123" t="s">
        <v>22</v>
      </c>
      <c r="H6" s="120" t="s">
        <v>23</v>
      </c>
      <c r="I6" s="120" t="s">
        <v>24</v>
      </c>
      <c r="J6" s="123" t="s">
        <v>25</v>
      </c>
      <c r="K6" s="121" t="s">
        <v>26</v>
      </c>
      <c r="L6" s="121" t="s">
        <v>27</v>
      </c>
      <c r="M6" s="124" t="s">
        <v>28</v>
      </c>
      <c r="N6" s="124" t="s">
        <v>29</v>
      </c>
      <c r="O6" s="124" t="s">
        <v>30</v>
      </c>
      <c r="P6" s="124" t="s">
        <v>31</v>
      </c>
      <c r="Q6" s="123" t="s">
        <v>32</v>
      </c>
      <c r="R6" s="120" t="s">
        <v>33</v>
      </c>
      <c r="S6" s="3"/>
    </row>
    <row r="7" spans="1:19" s="8" customFormat="1" ht="97.5" customHeight="1" x14ac:dyDescent="0.25">
      <c r="A7" s="544">
        <v>1</v>
      </c>
      <c r="B7" s="544" t="s">
        <v>44</v>
      </c>
      <c r="C7" s="582">
        <v>3</v>
      </c>
      <c r="D7" s="577">
        <v>10</v>
      </c>
      <c r="E7" s="514" t="s">
        <v>477</v>
      </c>
      <c r="F7" s="577" t="s">
        <v>478</v>
      </c>
      <c r="G7" s="577" t="s">
        <v>479</v>
      </c>
      <c r="H7" s="407" t="s">
        <v>480</v>
      </c>
      <c r="I7" s="411">
        <v>1</v>
      </c>
      <c r="J7" s="577" t="s">
        <v>481</v>
      </c>
      <c r="K7" s="650" t="s">
        <v>40</v>
      </c>
      <c r="L7" s="544"/>
      <c r="M7" s="612">
        <v>26895</v>
      </c>
      <c r="N7" s="612"/>
      <c r="O7" s="612">
        <v>26895</v>
      </c>
      <c r="P7" s="612"/>
      <c r="Q7" s="577" t="s">
        <v>474</v>
      </c>
      <c r="R7" s="577" t="s">
        <v>475</v>
      </c>
      <c r="S7" s="13"/>
    </row>
    <row r="8" spans="1:19" s="8" customFormat="1" ht="97.5" customHeight="1" x14ac:dyDescent="0.25">
      <c r="A8" s="546"/>
      <c r="B8" s="546"/>
      <c r="C8" s="649"/>
      <c r="D8" s="649"/>
      <c r="E8" s="516"/>
      <c r="F8" s="649"/>
      <c r="G8" s="649"/>
      <c r="H8" s="407" t="s">
        <v>482</v>
      </c>
      <c r="I8" s="426" t="s">
        <v>484</v>
      </c>
      <c r="J8" s="649"/>
      <c r="K8" s="649"/>
      <c r="L8" s="546"/>
      <c r="M8" s="649"/>
      <c r="N8" s="612"/>
      <c r="O8" s="612"/>
      <c r="P8" s="612"/>
      <c r="Q8" s="649"/>
      <c r="R8" s="649"/>
      <c r="S8" s="13"/>
    </row>
    <row r="9" spans="1:19" s="8" customFormat="1" x14ac:dyDescent="0.25">
      <c r="A9" s="125"/>
      <c r="B9" s="126"/>
      <c r="C9" s="126"/>
      <c r="D9" s="126"/>
      <c r="E9" s="127"/>
      <c r="F9" s="126"/>
      <c r="G9" s="126"/>
      <c r="H9" s="127"/>
      <c r="I9" s="128"/>
      <c r="J9" s="126"/>
      <c r="K9" s="126"/>
      <c r="L9" s="125"/>
      <c r="M9" s="126"/>
      <c r="N9" s="129"/>
      <c r="O9" s="129"/>
      <c r="P9" s="129"/>
      <c r="Q9" s="126"/>
      <c r="R9" s="126"/>
      <c r="S9" s="13"/>
    </row>
    <row r="10" spans="1:19" x14ac:dyDescent="0.25">
      <c r="M10" s="46"/>
      <c r="N10" s="85"/>
      <c r="O10" s="547" t="s">
        <v>35</v>
      </c>
      <c r="P10" s="547"/>
    </row>
    <row r="11" spans="1:19" x14ac:dyDescent="0.25">
      <c r="M11" s="45"/>
      <c r="N11" s="86"/>
      <c r="O11" s="42" t="s">
        <v>36</v>
      </c>
      <c r="P11" s="52" t="s">
        <v>37</v>
      </c>
    </row>
    <row r="12" spans="1:19" x14ac:dyDescent="0.25">
      <c r="N12" s="86" t="s">
        <v>688</v>
      </c>
      <c r="O12" s="44">
        <v>1</v>
      </c>
      <c r="P12" s="68">
        <v>26895</v>
      </c>
    </row>
  </sheetData>
  <mergeCells count="31">
    <mergeCell ref="F4:F5"/>
    <mergeCell ref="A4:A5"/>
    <mergeCell ref="B4:B5"/>
    <mergeCell ref="C4:C5"/>
    <mergeCell ref="D4:D5"/>
    <mergeCell ref="E4:E5"/>
    <mergeCell ref="Q4:Q5"/>
    <mergeCell ref="R4:R5"/>
    <mergeCell ref="G4:G5"/>
    <mergeCell ref="H4:I4"/>
    <mergeCell ref="J4:J5"/>
    <mergeCell ref="K4:L4"/>
    <mergeCell ref="M4:N4"/>
    <mergeCell ref="O4:P4"/>
    <mergeCell ref="Q7:Q8"/>
    <mergeCell ref="R7:R8"/>
    <mergeCell ref="D7:D8"/>
    <mergeCell ref="E7:E8"/>
    <mergeCell ref="F7:F8"/>
    <mergeCell ref="A7:A8"/>
    <mergeCell ref="B7:B8"/>
    <mergeCell ref="C7:C8"/>
    <mergeCell ref="O7:O8"/>
    <mergeCell ref="P7:P8"/>
    <mergeCell ref="O10:P10"/>
    <mergeCell ref="G7:G8"/>
    <mergeCell ref="J7:J8"/>
    <mergeCell ref="K7:K8"/>
    <mergeCell ref="L7:L8"/>
    <mergeCell ref="M7:M8"/>
    <mergeCell ref="N7:N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T101"/>
  <sheetViews>
    <sheetView topLeftCell="A94" zoomScale="80" zoomScaleNormal="80" workbookViewId="0">
      <selection activeCell="O101" sqref="O101:P101"/>
    </sheetView>
  </sheetViews>
  <sheetFormatPr defaultColWidth="8.85546875" defaultRowHeight="15" x14ac:dyDescent="0.25"/>
  <cols>
    <col min="1" max="4" width="8.85546875" style="72"/>
    <col min="5" max="5" width="15.42578125" style="72" customWidth="1"/>
    <col min="6" max="6" width="56" style="72" customWidth="1"/>
    <col min="7" max="7" width="14.42578125" style="72" customWidth="1"/>
    <col min="8" max="8" width="16.5703125" style="72" customWidth="1"/>
    <col min="9" max="9" width="13.28515625" style="72" customWidth="1"/>
    <col min="10" max="10" width="24.42578125" style="72" customWidth="1"/>
    <col min="11" max="11" width="13.85546875" style="72" customWidth="1"/>
    <col min="12" max="12" width="14.28515625" style="72" customWidth="1"/>
    <col min="13" max="13" width="21" style="72" customWidth="1"/>
    <col min="14" max="14" width="13.28515625" style="72" customWidth="1"/>
    <col min="15" max="15" width="15.7109375" style="72" customWidth="1"/>
    <col min="16" max="16" width="16.5703125" style="72" customWidth="1"/>
    <col min="17" max="17" width="16.28515625" style="72" customWidth="1"/>
    <col min="18" max="18" width="15.7109375" style="72" customWidth="1"/>
    <col min="19" max="16384" width="8.85546875" style="72"/>
  </cols>
  <sheetData>
    <row r="2" spans="1:19" x14ac:dyDescent="0.25">
      <c r="A2" s="84" t="s">
        <v>1931</v>
      </c>
      <c r="B2" s="84"/>
      <c r="C2" s="84"/>
      <c r="D2" s="84"/>
      <c r="E2" s="84"/>
      <c r="F2" s="84"/>
      <c r="G2" s="84"/>
    </row>
    <row r="3" spans="1:19" x14ac:dyDescent="0.25">
      <c r="A3" s="84"/>
      <c r="B3" s="84"/>
      <c r="C3" s="84"/>
      <c r="D3" s="84"/>
      <c r="E3" s="84"/>
      <c r="F3" s="84"/>
      <c r="G3" s="84"/>
    </row>
    <row r="4" spans="1:19" ht="61.5" customHeight="1" x14ac:dyDescent="0.25">
      <c r="A4" s="670" t="s">
        <v>0</v>
      </c>
      <c r="B4" s="672" t="s">
        <v>1</v>
      </c>
      <c r="C4" s="672" t="s">
        <v>2</v>
      </c>
      <c r="D4" s="672" t="s">
        <v>3</v>
      </c>
      <c r="E4" s="130" t="s">
        <v>4</v>
      </c>
      <c r="F4" s="672" t="s">
        <v>5</v>
      </c>
      <c r="G4" s="672" t="s">
        <v>6</v>
      </c>
      <c r="H4" s="666" t="s">
        <v>7</v>
      </c>
      <c r="I4" s="667"/>
      <c r="J4" s="130" t="s">
        <v>8</v>
      </c>
      <c r="K4" s="666" t="s">
        <v>9</v>
      </c>
      <c r="L4" s="667"/>
      <c r="M4" s="668" t="s">
        <v>10</v>
      </c>
      <c r="N4" s="669"/>
      <c r="O4" s="668" t="s">
        <v>11</v>
      </c>
      <c r="P4" s="669"/>
      <c r="Q4" s="130" t="s">
        <v>12</v>
      </c>
      <c r="R4" s="131" t="s">
        <v>13</v>
      </c>
    </row>
    <row r="5" spans="1:19" x14ac:dyDescent="0.25">
      <c r="A5" s="671"/>
      <c r="B5" s="673"/>
      <c r="C5" s="673"/>
      <c r="D5" s="673"/>
      <c r="E5" s="132"/>
      <c r="F5" s="673"/>
      <c r="G5" s="673"/>
      <c r="H5" s="132" t="s">
        <v>14</v>
      </c>
      <c r="I5" s="132" t="s">
        <v>15</v>
      </c>
      <c r="J5" s="132"/>
      <c r="K5" s="133">
        <v>2020</v>
      </c>
      <c r="L5" s="133">
        <v>2021</v>
      </c>
      <c r="M5" s="134">
        <v>2020</v>
      </c>
      <c r="N5" s="134">
        <v>2021</v>
      </c>
      <c r="O5" s="134">
        <v>2020</v>
      </c>
      <c r="P5" s="134">
        <v>2021</v>
      </c>
      <c r="Q5" s="132"/>
      <c r="R5" s="135"/>
    </row>
    <row r="6" spans="1:19" x14ac:dyDescent="0.25">
      <c r="A6" s="136" t="s">
        <v>16</v>
      </c>
      <c r="B6" s="132" t="s">
        <v>17</v>
      </c>
      <c r="C6" s="132" t="s">
        <v>18</v>
      </c>
      <c r="D6" s="132" t="s">
        <v>19</v>
      </c>
      <c r="E6" s="136" t="s">
        <v>20</v>
      </c>
      <c r="F6" s="136" t="s">
        <v>21</v>
      </c>
      <c r="G6" s="136" t="s">
        <v>22</v>
      </c>
      <c r="H6" s="132" t="s">
        <v>23</v>
      </c>
      <c r="I6" s="132" t="s">
        <v>24</v>
      </c>
      <c r="J6" s="136" t="s">
        <v>25</v>
      </c>
      <c r="K6" s="133" t="s">
        <v>26</v>
      </c>
      <c r="L6" s="133" t="s">
        <v>27</v>
      </c>
      <c r="M6" s="137" t="s">
        <v>28</v>
      </c>
      <c r="N6" s="137" t="s">
        <v>29</v>
      </c>
      <c r="O6" s="137" t="s">
        <v>30</v>
      </c>
      <c r="P6" s="137" t="s">
        <v>31</v>
      </c>
      <c r="Q6" s="136" t="s">
        <v>32</v>
      </c>
      <c r="R6" s="132" t="s">
        <v>33</v>
      </c>
    </row>
    <row r="7" spans="1:19" ht="117" customHeight="1" x14ac:dyDescent="0.25">
      <c r="A7" s="577">
        <v>1</v>
      </c>
      <c r="B7" s="577">
        <v>3.6</v>
      </c>
      <c r="C7" s="582" t="s">
        <v>439</v>
      </c>
      <c r="D7" s="577">
        <v>13</v>
      </c>
      <c r="E7" s="577" t="s">
        <v>486</v>
      </c>
      <c r="F7" s="577" t="s">
        <v>487</v>
      </c>
      <c r="G7" s="577" t="s">
        <v>488</v>
      </c>
      <c r="H7" s="514" t="s">
        <v>489</v>
      </c>
      <c r="I7" s="514">
        <v>1</v>
      </c>
      <c r="J7" s="577" t="s">
        <v>490</v>
      </c>
      <c r="K7" s="577" t="s">
        <v>46</v>
      </c>
      <c r="L7" s="577"/>
      <c r="M7" s="578">
        <v>30000</v>
      </c>
      <c r="N7" s="578"/>
      <c r="O7" s="578">
        <v>30000</v>
      </c>
      <c r="P7" s="578"/>
      <c r="Q7" s="577" t="s">
        <v>491</v>
      </c>
      <c r="R7" s="577" t="s">
        <v>492</v>
      </c>
    </row>
    <row r="8" spans="1:19" ht="65.25" customHeight="1" x14ac:dyDescent="0.25">
      <c r="A8" s="577"/>
      <c r="B8" s="577"/>
      <c r="C8" s="582"/>
      <c r="D8" s="577"/>
      <c r="E8" s="577"/>
      <c r="F8" s="577"/>
      <c r="G8" s="577"/>
      <c r="H8" s="515"/>
      <c r="I8" s="515"/>
      <c r="J8" s="577"/>
      <c r="K8" s="577"/>
      <c r="L8" s="577"/>
      <c r="M8" s="578"/>
      <c r="N8" s="578"/>
      <c r="O8" s="578"/>
      <c r="P8" s="578"/>
      <c r="Q8" s="577"/>
      <c r="R8" s="577"/>
    </row>
    <row r="9" spans="1:19" s="51" customFormat="1" ht="42" customHeight="1" x14ac:dyDescent="0.25">
      <c r="A9" s="582">
        <v>2</v>
      </c>
      <c r="B9" s="582">
        <v>1</v>
      </c>
      <c r="C9" s="582">
        <v>1</v>
      </c>
      <c r="D9" s="577">
        <v>6</v>
      </c>
      <c r="E9" s="577" t="s">
        <v>493</v>
      </c>
      <c r="F9" s="577" t="s">
        <v>494</v>
      </c>
      <c r="G9" s="407" t="s">
        <v>45</v>
      </c>
      <c r="H9" s="407" t="s">
        <v>440</v>
      </c>
      <c r="I9" s="411">
        <v>35</v>
      </c>
      <c r="J9" s="577" t="s">
        <v>495</v>
      </c>
      <c r="K9" s="577"/>
      <c r="L9" s="577" t="s">
        <v>34</v>
      </c>
      <c r="M9" s="578">
        <v>60000</v>
      </c>
      <c r="N9" s="578">
        <v>340000</v>
      </c>
      <c r="O9" s="578">
        <v>60000</v>
      </c>
      <c r="P9" s="578">
        <v>340000</v>
      </c>
      <c r="Q9" s="577" t="s">
        <v>639</v>
      </c>
      <c r="R9" s="665" t="s">
        <v>496</v>
      </c>
    </row>
    <row r="10" spans="1:19" s="51" customFormat="1" ht="44.25" customHeight="1" x14ac:dyDescent="0.25">
      <c r="A10" s="582"/>
      <c r="B10" s="582"/>
      <c r="C10" s="582"/>
      <c r="D10" s="577"/>
      <c r="E10" s="577"/>
      <c r="F10" s="577"/>
      <c r="G10" s="577" t="s">
        <v>497</v>
      </c>
      <c r="H10" s="407" t="s">
        <v>498</v>
      </c>
      <c r="I10" s="411">
        <v>3</v>
      </c>
      <c r="J10" s="577"/>
      <c r="K10" s="577"/>
      <c r="L10" s="577"/>
      <c r="M10" s="578"/>
      <c r="N10" s="578"/>
      <c r="O10" s="578"/>
      <c r="P10" s="578"/>
      <c r="Q10" s="577"/>
      <c r="R10" s="665"/>
    </row>
    <row r="11" spans="1:19" s="51" customFormat="1" ht="24.75" customHeight="1" x14ac:dyDescent="0.25">
      <c r="A11" s="582"/>
      <c r="B11" s="582"/>
      <c r="C11" s="582"/>
      <c r="D11" s="577"/>
      <c r="E11" s="577"/>
      <c r="F11" s="577"/>
      <c r="G11" s="577"/>
      <c r="H11" s="407" t="s">
        <v>499</v>
      </c>
      <c r="I11" s="411">
        <v>1500</v>
      </c>
      <c r="J11" s="577"/>
      <c r="K11" s="577"/>
      <c r="L11" s="577"/>
      <c r="M11" s="578"/>
      <c r="N11" s="578"/>
      <c r="O11" s="578"/>
      <c r="P11" s="578"/>
      <c r="Q11" s="577"/>
      <c r="R11" s="665"/>
    </row>
    <row r="12" spans="1:19" s="51" customFormat="1" x14ac:dyDescent="0.25">
      <c r="A12" s="582"/>
      <c r="B12" s="582"/>
      <c r="C12" s="582"/>
      <c r="D12" s="577"/>
      <c r="E12" s="577"/>
      <c r="F12" s="577"/>
      <c r="G12" s="577" t="s">
        <v>500</v>
      </c>
      <c r="H12" s="407" t="s">
        <v>326</v>
      </c>
      <c r="I12" s="411">
        <v>3</v>
      </c>
      <c r="J12" s="577"/>
      <c r="K12" s="577"/>
      <c r="L12" s="577"/>
      <c r="M12" s="578"/>
      <c r="N12" s="578"/>
      <c r="O12" s="578"/>
      <c r="P12" s="578"/>
      <c r="Q12" s="577"/>
      <c r="R12" s="665"/>
    </row>
    <row r="13" spans="1:19" s="51" customFormat="1" ht="30" x14ac:dyDescent="0.25">
      <c r="A13" s="581"/>
      <c r="B13" s="581"/>
      <c r="C13" s="581"/>
      <c r="D13" s="581"/>
      <c r="E13" s="581"/>
      <c r="F13" s="581"/>
      <c r="G13" s="581"/>
      <c r="H13" s="407" t="s">
        <v>440</v>
      </c>
      <c r="I13" s="411">
        <v>90</v>
      </c>
      <c r="J13" s="581"/>
      <c r="K13" s="581"/>
      <c r="L13" s="581"/>
      <c r="M13" s="581"/>
      <c r="N13" s="581"/>
      <c r="O13" s="581"/>
      <c r="P13" s="581"/>
      <c r="Q13" s="581"/>
      <c r="R13" s="581"/>
    </row>
    <row r="14" spans="1:19" ht="86.25" customHeight="1" x14ac:dyDescent="0.25">
      <c r="A14" s="582">
        <v>3</v>
      </c>
      <c r="B14" s="582">
        <v>6</v>
      </c>
      <c r="C14" s="582">
        <v>2</v>
      </c>
      <c r="D14" s="577">
        <v>12</v>
      </c>
      <c r="E14" s="577" t="s">
        <v>501</v>
      </c>
      <c r="F14" s="577" t="s">
        <v>640</v>
      </c>
      <c r="G14" s="407" t="s">
        <v>502</v>
      </c>
      <c r="H14" s="407" t="s">
        <v>440</v>
      </c>
      <c r="I14" s="411">
        <v>250</v>
      </c>
      <c r="J14" s="577" t="s">
        <v>503</v>
      </c>
      <c r="K14" s="577" t="s">
        <v>46</v>
      </c>
      <c r="L14" s="577" t="s">
        <v>46</v>
      </c>
      <c r="M14" s="612">
        <v>40000</v>
      </c>
      <c r="N14" s="578">
        <v>160000</v>
      </c>
      <c r="O14" s="612">
        <v>40000</v>
      </c>
      <c r="P14" s="612">
        <v>160000</v>
      </c>
      <c r="Q14" s="577" t="s">
        <v>639</v>
      </c>
      <c r="R14" s="577" t="s">
        <v>496</v>
      </c>
    </row>
    <row r="15" spans="1:19" ht="99.75" customHeight="1" x14ac:dyDescent="0.25">
      <c r="A15" s="582"/>
      <c r="B15" s="582"/>
      <c r="C15" s="582"/>
      <c r="D15" s="577"/>
      <c r="E15" s="577"/>
      <c r="F15" s="582"/>
      <c r="G15" s="407" t="s">
        <v>504</v>
      </c>
      <c r="H15" s="407" t="s">
        <v>505</v>
      </c>
      <c r="I15" s="411">
        <v>2</v>
      </c>
      <c r="J15" s="582"/>
      <c r="K15" s="577"/>
      <c r="L15" s="577"/>
      <c r="M15" s="612"/>
      <c r="N15" s="578"/>
      <c r="O15" s="612"/>
      <c r="P15" s="612"/>
      <c r="Q15" s="577"/>
      <c r="R15" s="577"/>
    </row>
    <row r="16" spans="1:19" ht="150.75" customHeight="1" x14ac:dyDescent="0.25">
      <c r="A16" s="582"/>
      <c r="B16" s="582"/>
      <c r="C16" s="582"/>
      <c r="D16" s="577"/>
      <c r="E16" s="577"/>
      <c r="F16" s="582"/>
      <c r="G16" s="407" t="s">
        <v>641</v>
      </c>
      <c r="H16" s="426" t="s">
        <v>506</v>
      </c>
      <c r="I16" s="426" t="s">
        <v>42</v>
      </c>
      <c r="J16" s="582"/>
      <c r="K16" s="577"/>
      <c r="L16" s="577"/>
      <c r="M16" s="612"/>
      <c r="N16" s="578"/>
      <c r="O16" s="612"/>
      <c r="P16" s="612"/>
      <c r="Q16" s="577"/>
      <c r="R16" s="577"/>
      <c r="S16" s="2"/>
    </row>
    <row r="17" spans="1:20" s="51" customFormat="1" ht="101.25" customHeight="1" x14ac:dyDescent="0.25">
      <c r="A17" s="582">
        <v>4</v>
      </c>
      <c r="B17" s="577" t="s">
        <v>507</v>
      </c>
      <c r="C17" s="582">
        <v>2</v>
      </c>
      <c r="D17" s="582">
        <v>12</v>
      </c>
      <c r="E17" s="577" t="s">
        <v>508</v>
      </c>
      <c r="F17" s="577" t="s">
        <v>664</v>
      </c>
      <c r="G17" s="407" t="s">
        <v>509</v>
      </c>
      <c r="H17" s="407" t="s">
        <v>510</v>
      </c>
      <c r="I17" s="407" t="s">
        <v>511</v>
      </c>
      <c r="J17" s="577" t="s">
        <v>665</v>
      </c>
      <c r="K17" s="582" t="s">
        <v>39</v>
      </c>
      <c r="L17" s="582" t="s">
        <v>95</v>
      </c>
      <c r="M17" s="612">
        <v>50000</v>
      </c>
      <c r="N17" s="612">
        <v>170000</v>
      </c>
      <c r="O17" s="612">
        <v>50000</v>
      </c>
      <c r="P17" s="612">
        <v>170000</v>
      </c>
      <c r="Q17" s="577" t="s">
        <v>639</v>
      </c>
      <c r="R17" s="577" t="s">
        <v>496</v>
      </c>
      <c r="S17" s="138"/>
      <c r="T17" s="138"/>
    </row>
    <row r="18" spans="1:20" s="51" customFormat="1" ht="98.25" customHeight="1" x14ac:dyDescent="0.25">
      <c r="A18" s="582"/>
      <c r="B18" s="577"/>
      <c r="C18" s="582"/>
      <c r="D18" s="582"/>
      <c r="E18" s="577"/>
      <c r="F18" s="577"/>
      <c r="G18" s="407" t="s">
        <v>512</v>
      </c>
      <c r="H18" s="407" t="s">
        <v>440</v>
      </c>
      <c r="I18" s="407" t="s">
        <v>513</v>
      </c>
      <c r="J18" s="577"/>
      <c r="K18" s="582"/>
      <c r="L18" s="582"/>
      <c r="M18" s="612"/>
      <c r="N18" s="612"/>
      <c r="O18" s="612"/>
      <c r="P18" s="612"/>
      <c r="Q18" s="577"/>
      <c r="R18" s="577"/>
      <c r="S18" s="138"/>
      <c r="T18" s="138"/>
    </row>
    <row r="19" spans="1:20" ht="137.25" customHeight="1" x14ac:dyDescent="0.25">
      <c r="A19" s="582">
        <v>5</v>
      </c>
      <c r="B19" s="582">
        <v>1</v>
      </c>
      <c r="C19" s="582">
        <v>1</v>
      </c>
      <c r="D19" s="577">
        <v>6</v>
      </c>
      <c r="E19" s="577" t="s">
        <v>514</v>
      </c>
      <c r="F19" s="577" t="s">
        <v>515</v>
      </c>
      <c r="G19" s="577" t="s">
        <v>516</v>
      </c>
      <c r="H19" s="407">
        <v>2</v>
      </c>
      <c r="I19" s="407" t="s">
        <v>517</v>
      </c>
      <c r="J19" s="577" t="s">
        <v>518</v>
      </c>
      <c r="K19" s="577" t="s">
        <v>40</v>
      </c>
      <c r="L19" s="577" t="s">
        <v>40</v>
      </c>
      <c r="M19" s="578">
        <v>25000</v>
      </c>
      <c r="N19" s="578">
        <v>25000</v>
      </c>
      <c r="O19" s="578">
        <v>25000</v>
      </c>
      <c r="P19" s="578">
        <v>25000</v>
      </c>
      <c r="Q19" s="577" t="s">
        <v>642</v>
      </c>
      <c r="R19" s="665" t="s">
        <v>519</v>
      </c>
    </row>
    <row r="20" spans="1:20" ht="76.5" customHeight="1" x14ac:dyDescent="0.25">
      <c r="A20" s="582"/>
      <c r="B20" s="582"/>
      <c r="C20" s="582"/>
      <c r="D20" s="577"/>
      <c r="E20" s="577"/>
      <c r="F20" s="577"/>
      <c r="G20" s="577"/>
      <c r="H20" s="577">
        <v>50</v>
      </c>
      <c r="I20" s="577" t="s">
        <v>440</v>
      </c>
      <c r="J20" s="577"/>
      <c r="K20" s="577"/>
      <c r="L20" s="577"/>
      <c r="M20" s="578"/>
      <c r="N20" s="578"/>
      <c r="O20" s="578"/>
      <c r="P20" s="578"/>
      <c r="Q20" s="577"/>
      <c r="R20" s="665"/>
    </row>
    <row r="21" spans="1:20" ht="66" customHeight="1" x14ac:dyDescent="0.25">
      <c r="A21" s="582"/>
      <c r="B21" s="582"/>
      <c r="C21" s="582"/>
      <c r="D21" s="577"/>
      <c r="E21" s="577"/>
      <c r="F21" s="577"/>
      <c r="G21" s="577"/>
      <c r="H21" s="577"/>
      <c r="I21" s="577"/>
      <c r="J21" s="577"/>
      <c r="K21" s="577"/>
      <c r="L21" s="577"/>
      <c r="M21" s="578"/>
      <c r="N21" s="578"/>
      <c r="O21" s="578"/>
      <c r="P21" s="578"/>
      <c r="Q21" s="577"/>
      <c r="R21" s="665"/>
    </row>
    <row r="22" spans="1:20" ht="87" customHeight="1" x14ac:dyDescent="0.35">
      <c r="A22" s="582"/>
      <c r="B22" s="582"/>
      <c r="C22" s="582"/>
      <c r="D22" s="577"/>
      <c r="E22" s="577"/>
      <c r="F22" s="577"/>
      <c r="G22" s="577"/>
      <c r="H22" s="577"/>
      <c r="I22" s="577"/>
      <c r="J22" s="577"/>
      <c r="K22" s="577"/>
      <c r="L22" s="577"/>
      <c r="M22" s="578"/>
      <c r="N22" s="578"/>
      <c r="O22" s="578"/>
      <c r="P22" s="578"/>
      <c r="Q22" s="577"/>
      <c r="R22" s="665"/>
      <c r="S22" s="139"/>
    </row>
    <row r="23" spans="1:20" ht="43.5" customHeight="1" x14ac:dyDescent="0.25">
      <c r="A23" s="582"/>
      <c r="B23" s="582"/>
      <c r="C23" s="582"/>
      <c r="D23" s="577"/>
      <c r="E23" s="577"/>
      <c r="F23" s="577"/>
      <c r="G23" s="577"/>
      <c r="H23" s="577"/>
      <c r="I23" s="577"/>
      <c r="J23" s="577"/>
      <c r="K23" s="577"/>
      <c r="L23" s="577"/>
      <c r="M23" s="578"/>
      <c r="N23" s="578"/>
      <c r="O23" s="578"/>
      <c r="P23" s="578"/>
      <c r="Q23" s="577"/>
      <c r="R23" s="665"/>
    </row>
    <row r="24" spans="1:20" ht="45.75" customHeight="1" x14ac:dyDescent="0.25">
      <c r="A24" s="582"/>
      <c r="B24" s="582"/>
      <c r="C24" s="582"/>
      <c r="D24" s="577"/>
      <c r="E24" s="577"/>
      <c r="F24" s="577"/>
      <c r="G24" s="577"/>
      <c r="H24" s="577"/>
      <c r="I24" s="577"/>
      <c r="J24" s="577"/>
      <c r="K24" s="577"/>
      <c r="L24" s="577"/>
      <c r="M24" s="578"/>
      <c r="N24" s="578"/>
      <c r="O24" s="578"/>
      <c r="P24" s="578"/>
      <c r="Q24" s="577"/>
      <c r="R24" s="665"/>
      <c r="S24" s="140"/>
      <c r="T24" s="140"/>
    </row>
    <row r="25" spans="1:20" ht="87.75" customHeight="1" x14ac:dyDescent="0.25">
      <c r="A25" s="582">
        <v>6</v>
      </c>
      <c r="B25" s="582">
        <v>6</v>
      </c>
      <c r="C25" s="582">
        <v>1</v>
      </c>
      <c r="D25" s="577">
        <v>6</v>
      </c>
      <c r="E25" s="577" t="s">
        <v>520</v>
      </c>
      <c r="F25" s="577" t="s">
        <v>521</v>
      </c>
      <c r="G25" s="407" t="s">
        <v>522</v>
      </c>
      <c r="H25" s="407" t="s">
        <v>523</v>
      </c>
      <c r="I25" s="411">
        <v>1</v>
      </c>
      <c r="J25" s="577" t="s">
        <v>524</v>
      </c>
      <c r="K25" s="577" t="s">
        <v>46</v>
      </c>
      <c r="L25" s="577" t="s">
        <v>34</v>
      </c>
      <c r="M25" s="578">
        <v>105000</v>
      </c>
      <c r="N25" s="578">
        <v>270000</v>
      </c>
      <c r="O25" s="578">
        <v>105000</v>
      </c>
      <c r="P25" s="578">
        <v>270000</v>
      </c>
      <c r="Q25" s="577" t="s">
        <v>525</v>
      </c>
      <c r="R25" s="665" t="s">
        <v>526</v>
      </c>
    </row>
    <row r="26" spans="1:20" ht="41.25" customHeight="1" x14ac:dyDescent="0.25">
      <c r="A26" s="582"/>
      <c r="B26" s="582"/>
      <c r="C26" s="582"/>
      <c r="D26" s="577"/>
      <c r="E26" s="577"/>
      <c r="F26" s="577"/>
      <c r="G26" s="577" t="s">
        <v>45</v>
      </c>
      <c r="H26" s="407" t="s">
        <v>527</v>
      </c>
      <c r="I26" s="411">
        <v>1</v>
      </c>
      <c r="J26" s="577"/>
      <c r="K26" s="577"/>
      <c r="L26" s="577"/>
      <c r="M26" s="578"/>
      <c r="N26" s="578"/>
      <c r="O26" s="578"/>
      <c r="P26" s="578"/>
      <c r="Q26" s="577"/>
      <c r="R26" s="665"/>
    </row>
    <row r="27" spans="1:20" ht="43.5" customHeight="1" x14ac:dyDescent="0.25">
      <c r="A27" s="582"/>
      <c r="B27" s="582"/>
      <c r="C27" s="582"/>
      <c r="D27" s="577"/>
      <c r="E27" s="577"/>
      <c r="F27" s="577"/>
      <c r="G27" s="577"/>
      <c r="H27" s="407" t="s">
        <v>440</v>
      </c>
      <c r="I27" s="411">
        <v>40</v>
      </c>
      <c r="J27" s="577"/>
      <c r="K27" s="577"/>
      <c r="L27" s="577"/>
      <c r="M27" s="578"/>
      <c r="N27" s="578"/>
      <c r="O27" s="578"/>
      <c r="P27" s="578"/>
      <c r="Q27" s="577"/>
      <c r="R27" s="665"/>
    </row>
    <row r="28" spans="1:20" ht="69.75" customHeight="1" x14ac:dyDescent="0.25">
      <c r="A28" s="582"/>
      <c r="B28" s="582"/>
      <c r="C28" s="582"/>
      <c r="D28" s="577"/>
      <c r="E28" s="577"/>
      <c r="F28" s="577"/>
      <c r="G28" s="577" t="s">
        <v>374</v>
      </c>
      <c r="H28" s="407" t="s">
        <v>53</v>
      </c>
      <c r="I28" s="411">
        <v>1</v>
      </c>
      <c r="J28" s="577"/>
      <c r="K28" s="577"/>
      <c r="L28" s="577"/>
      <c r="M28" s="578"/>
      <c r="N28" s="578"/>
      <c r="O28" s="578"/>
      <c r="P28" s="578"/>
      <c r="Q28" s="577"/>
      <c r="R28" s="665"/>
    </row>
    <row r="29" spans="1:20" ht="30" x14ac:dyDescent="0.25">
      <c r="A29" s="582"/>
      <c r="B29" s="582"/>
      <c r="C29" s="582"/>
      <c r="D29" s="577"/>
      <c r="E29" s="577"/>
      <c r="F29" s="577"/>
      <c r="G29" s="577"/>
      <c r="H29" s="407" t="s">
        <v>440</v>
      </c>
      <c r="I29" s="411">
        <v>80</v>
      </c>
      <c r="J29" s="577"/>
      <c r="K29" s="577"/>
      <c r="L29" s="577"/>
      <c r="M29" s="578"/>
      <c r="N29" s="578"/>
      <c r="O29" s="578"/>
      <c r="P29" s="578"/>
      <c r="Q29" s="577"/>
      <c r="R29" s="665"/>
    </row>
    <row r="30" spans="1:20" ht="35.25" customHeight="1" x14ac:dyDescent="0.25">
      <c r="A30" s="582"/>
      <c r="B30" s="582"/>
      <c r="C30" s="582"/>
      <c r="D30" s="577"/>
      <c r="E30" s="577"/>
      <c r="F30" s="577"/>
      <c r="G30" s="577" t="s">
        <v>528</v>
      </c>
      <c r="H30" s="407" t="s">
        <v>326</v>
      </c>
      <c r="I30" s="411">
        <v>3</v>
      </c>
      <c r="J30" s="577"/>
      <c r="K30" s="577"/>
      <c r="L30" s="577"/>
      <c r="M30" s="578"/>
      <c r="N30" s="578"/>
      <c r="O30" s="578"/>
      <c r="P30" s="578"/>
      <c r="Q30" s="577"/>
      <c r="R30" s="665"/>
    </row>
    <row r="31" spans="1:20" ht="60" x14ac:dyDescent="0.25">
      <c r="A31" s="582"/>
      <c r="B31" s="582"/>
      <c r="C31" s="582"/>
      <c r="D31" s="577"/>
      <c r="E31" s="577"/>
      <c r="F31" s="577"/>
      <c r="G31" s="577"/>
      <c r="H31" s="407" t="s">
        <v>529</v>
      </c>
      <c r="I31" s="411">
        <v>100</v>
      </c>
      <c r="J31" s="577"/>
      <c r="K31" s="577"/>
      <c r="L31" s="577"/>
      <c r="M31" s="578"/>
      <c r="N31" s="578"/>
      <c r="O31" s="578"/>
      <c r="P31" s="578"/>
      <c r="Q31" s="577"/>
      <c r="R31" s="665"/>
    </row>
    <row r="32" spans="1:20" ht="168.75" customHeight="1" x14ac:dyDescent="0.25">
      <c r="A32" s="582">
        <v>7</v>
      </c>
      <c r="B32" s="582">
        <v>1</v>
      </c>
      <c r="C32" s="582">
        <v>1</v>
      </c>
      <c r="D32" s="577">
        <v>6</v>
      </c>
      <c r="E32" s="577" t="s">
        <v>530</v>
      </c>
      <c r="F32" s="577" t="s">
        <v>643</v>
      </c>
      <c r="G32" s="577" t="s">
        <v>531</v>
      </c>
      <c r="H32" s="407" t="s">
        <v>53</v>
      </c>
      <c r="I32" s="407">
        <v>1</v>
      </c>
      <c r="J32" s="577" t="s">
        <v>532</v>
      </c>
      <c r="K32" s="577" t="s">
        <v>39</v>
      </c>
      <c r="L32" s="577"/>
      <c r="M32" s="578">
        <v>260000</v>
      </c>
      <c r="N32" s="578"/>
      <c r="O32" s="578">
        <v>260000</v>
      </c>
      <c r="P32" s="578"/>
      <c r="Q32" s="577" t="s">
        <v>525</v>
      </c>
      <c r="R32" s="665" t="s">
        <v>526</v>
      </c>
    </row>
    <row r="33" spans="1:18" ht="258.75" customHeight="1" x14ac:dyDescent="0.25">
      <c r="A33" s="582"/>
      <c r="B33" s="582"/>
      <c r="C33" s="582"/>
      <c r="D33" s="577"/>
      <c r="E33" s="577"/>
      <c r="F33" s="577"/>
      <c r="G33" s="577"/>
      <c r="H33" s="407" t="s">
        <v>440</v>
      </c>
      <c r="I33" s="407">
        <v>300</v>
      </c>
      <c r="J33" s="577"/>
      <c r="K33" s="577"/>
      <c r="L33" s="577"/>
      <c r="M33" s="578"/>
      <c r="N33" s="578"/>
      <c r="O33" s="578"/>
      <c r="P33" s="578"/>
      <c r="Q33" s="577"/>
      <c r="R33" s="665"/>
    </row>
    <row r="34" spans="1:18" ht="117" customHeight="1" x14ac:dyDescent="0.25">
      <c r="A34" s="582">
        <v>8</v>
      </c>
      <c r="B34" s="582">
        <v>6</v>
      </c>
      <c r="C34" s="577">
        <v>1</v>
      </c>
      <c r="D34" s="582">
        <v>6</v>
      </c>
      <c r="E34" s="577" t="s">
        <v>533</v>
      </c>
      <c r="F34" s="577" t="s">
        <v>644</v>
      </c>
      <c r="G34" s="577" t="s">
        <v>534</v>
      </c>
      <c r="H34" s="407" t="s">
        <v>50</v>
      </c>
      <c r="I34" s="407">
        <v>5</v>
      </c>
      <c r="J34" s="577" t="s">
        <v>535</v>
      </c>
      <c r="K34" s="577" t="s">
        <v>39</v>
      </c>
      <c r="L34" s="650" t="s">
        <v>536</v>
      </c>
      <c r="M34" s="578">
        <v>360000</v>
      </c>
      <c r="N34" s="612">
        <v>300000</v>
      </c>
      <c r="O34" s="612">
        <v>360000</v>
      </c>
      <c r="P34" s="612">
        <v>300000</v>
      </c>
      <c r="Q34" s="577" t="s">
        <v>525</v>
      </c>
      <c r="R34" s="664" t="s">
        <v>526</v>
      </c>
    </row>
    <row r="35" spans="1:18" ht="189.75" customHeight="1" x14ac:dyDescent="0.25">
      <c r="A35" s="582"/>
      <c r="B35" s="582"/>
      <c r="C35" s="577"/>
      <c r="D35" s="582"/>
      <c r="E35" s="577"/>
      <c r="F35" s="577"/>
      <c r="G35" s="577"/>
      <c r="H35" s="407" t="s">
        <v>440</v>
      </c>
      <c r="I35" s="407">
        <v>160</v>
      </c>
      <c r="J35" s="577"/>
      <c r="K35" s="577"/>
      <c r="L35" s="650"/>
      <c r="M35" s="578"/>
      <c r="N35" s="612"/>
      <c r="O35" s="612"/>
      <c r="P35" s="612"/>
      <c r="Q35" s="577"/>
      <c r="R35" s="664"/>
    </row>
    <row r="36" spans="1:18" ht="179.25" customHeight="1" x14ac:dyDescent="0.25">
      <c r="A36" s="582"/>
      <c r="B36" s="582"/>
      <c r="C36" s="577"/>
      <c r="D36" s="582"/>
      <c r="E36" s="577"/>
      <c r="F36" s="577"/>
      <c r="G36" s="577"/>
      <c r="H36" s="141" t="s">
        <v>537</v>
      </c>
      <c r="I36" s="426">
        <v>1</v>
      </c>
      <c r="J36" s="577"/>
      <c r="K36" s="577"/>
      <c r="L36" s="650"/>
      <c r="M36" s="578"/>
      <c r="N36" s="612"/>
      <c r="O36" s="612"/>
      <c r="P36" s="612"/>
      <c r="Q36" s="577"/>
      <c r="R36" s="664"/>
    </row>
    <row r="37" spans="1:18" ht="140.25" customHeight="1" x14ac:dyDescent="0.25">
      <c r="A37" s="582">
        <v>9</v>
      </c>
      <c r="B37" s="582">
        <v>1</v>
      </c>
      <c r="C37" s="577">
        <v>1</v>
      </c>
      <c r="D37" s="582">
        <v>6</v>
      </c>
      <c r="E37" s="577" t="s">
        <v>538</v>
      </c>
      <c r="F37" s="577" t="s">
        <v>645</v>
      </c>
      <c r="G37" s="577" t="s">
        <v>539</v>
      </c>
      <c r="H37" s="407" t="s">
        <v>418</v>
      </c>
      <c r="I37" s="407">
        <v>1</v>
      </c>
      <c r="J37" s="577" t="s">
        <v>540</v>
      </c>
      <c r="K37" s="577"/>
      <c r="L37" s="650" t="s">
        <v>39</v>
      </c>
      <c r="M37" s="650"/>
      <c r="N37" s="612">
        <v>150000</v>
      </c>
      <c r="O37" s="612"/>
      <c r="P37" s="612">
        <v>150000</v>
      </c>
      <c r="Q37" s="577" t="s">
        <v>525</v>
      </c>
      <c r="R37" s="664" t="s">
        <v>526</v>
      </c>
    </row>
    <row r="38" spans="1:18" ht="114.75" customHeight="1" x14ac:dyDescent="0.25">
      <c r="A38" s="582"/>
      <c r="B38" s="582"/>
      <c r="C38" s="577"/>
      <c r="D38" s="582"/>
      <c r="E38" s="577"/>
      <c r="F38" s="577"/>
      <c r="G38" s="577"/>
      <c r="H38" s="407" t="s">
        <v>440</v>
      </c>
      <c r="I38" s="407">
        <v>100</v>
      </c>
      <c r="J38" s="577"/>
      <c r="K38" s="577"/>
      <c r="L38" s="650"/>
      <c r="M38" s="650"/>
      <c r="N38" s="612"/>
      <c r="O38" s="612"/>
      <c r="P38" s="612"/>
      <c r="Q38" s="577"/>
      <c r="R38" s="664"/>
    </row>
    <row r="39" spans="1:18" ht="150.75" customHeight="1" x14ac:dyDescent="0.25">
      <c r="A39" s="582"/>
      <c r="B39" s="582"/>
      <c r="C39" s="577"/>
      <c r="D39" s="582"/>
      <c r="E39" s="577"/>
      <c r="F39" s="577"/>
      <c r="G39" s="577"/>
      <c r="H39" s="425" t="s">
        <v>541</v>
      </c>
      <c r="I39" s="142" t="s">
        <v>42</v>
      </c>
      <c r="J39" s="577"/>
      <c r="K39" s="577"/>
      <c r="L39" s="650"/>
      <c r="M39" s="650"/>
      <c r="N39" s="612"/>
      <c r="O39" s="612"/>
      <c r="P39" s="612"/>
      <c r="Q39" s="577"/>
      <c r="R39" s="664"/>
    </row>
    <row r="40" spans="1:18" s="143" customFormat="1" ht="54.75" customHeight="1" x14ac:dyDescent="0.25">
      <c r="A40" s="577">
        <v>10</v>
      </c>
      <c r="B40" s="577">
        <v>6</v>
      </c>
      <c r="C40" s="577">
        <v>1</v>
      </c>
      <c r="D40" s="577">
        <v>6</v>
      </c>
      <c r="E40" s="577" t="s">
        <v>646</v>
      </c>
      <c r="F40" s="577" t="s">
        <v>647</v>
      </c>
      <c r="G40" s="577" t="s">
        <v>361</v>
      </c>
      <c r="H40" s="407" t="s">
        <v>440</v>
      </c>
      <c r="I40" s="407">
        <v>300</v>
      </c>
      <c r="J40" s="577" t="s">
        <v>648</v>
      </c>
      <c r="K40" s="577" t="s">
        <v>39</v>
      </c>
      <c r="L40" s="582"/>
      <c r="M40" s="578">
        <v>55000</v>
      </c>
      <c r="N40" s="663">
        <v>0</v>
      </c>
      <c r="O40" s="578">
        <v>55000</v>
      </c>
      <c r="P40" s="663">
        <v>0</v>
      </c>
      <c r="Q40" s="577" t="s">
        <v>525</v>
      </c>
      <c r="R40" s="577" t="s">
        <v>526</v>
      </c>
    </row>
    <row r="41" spans="1:18" s="143" customFormat="1" ht="80.25" customHeight="1" x14ac:dyDescent="0.25">
      <c r="A41" s="577"/>
      <c r="B41" s="577"/>
      <c r="C41" s="577"/>
      <c r="D41" s="577"/>
      <c r="E41" s="577"/>
      <c r="F41" s="577"/>
      <c r="G41" s="577"/>
      <c r="H41" s="407" t="s">
        <v>61</v>
      </c>
      <c r="I41" s="407">
        <v>1</v>
      </c>
      <c r="J41" s="577"/>
      <c r="K41" s="577"/>
      <c r="L41" s="582"/>
      <c r="M41" s="578"/>
      <c r="N41" s="663"/>
      <c r="O41" s="578"/>
      <c r="P41" s="663"/>
      <c r="Q41" s="577"/>
      <c r="R41" s="577"/>
    </row>
    <row r="42" spans="1:18" s="143" customFormat="1" ht="47.25" customHeight="1" x14ac:dyDescent="0.25">
      <c r="A42" s="577"/>
      <c r="B42" s="577"/>
      <c r="C42" s="577"/>
      <c r="D42" s="577"/>
      <c r="E42" s="577"/>
      <c r="F42" s="577"/>
      <c r="G42" s="577"/>
      <c r="H42" s="407" t="s">
        <v>505</v>
      </c>
      <c r="I42" s="407">
        <v>1</v>
      </c>
      <c r="J42" s="577"/>
      <c r="K42" s="577"/>
      <c r="L42" s="582"/>
      <c r="M42" s="578"/>
      <c r="N42" s="663"/>
      <c r="O42" s="578"/>
      <c r="P42" s="663"/>
      <c r="Q42" s="577"/>
      <c r="R42" s="577"/>
    </row>
    <row r="43" spans="1:18" s="37" customFormat="1" ht="135" customHeight="1" x14ac:dyDescent="0.25">
      <c r="A43" s="577">
        <v>11</v>
      </c>
      <c r="B43" s="577">
        <v>1</v>
      </c>
      <c r="C43" s="577">
        <v>1</v>
      </c>
      <c r="D43" s="577">
        <v>6</v>
      </c>
      <c r="E43" s="577" t="s">
        <v>542</v>
      </c>
      <c r="F43" s="577" t="s">
        <v>649</v>
      </c>
      <c r="G43" s="407" t="s">
        <v>497</v>
      </c>
      <c r="H43" s="407" t="s">
        <v>543</v>
      </c>
      <c r="I43" s="407">
        <v>5000</v>
      </c>
      <c r="J43" s="577" t="s">
        <v>650</v>
      </c>
      <c r="K43" s="577" t="s">
        <v>56</v>
      </c>
      <c r="L43" s="577" t="s">
        <v>544</v>
      </c>
      <c r="M43" s="578">
        <v>145000</v>
      </c>
      <c r="N43" s="578">
        <v>100000</v>
      </c>
      <c r="O43" s="578">
        <v>145000</v>
      </c>
      <c r="P43" s="578">
        <v>100000</v>
      </c>
      <c r="Q43" s="577" t="s">
        <v>525</v>
      </c>
      <c r="R43" s="577" t="s">
        <v>526</v>
      </c>
    </row>
    <row r="44" spans="1:18" s="37" customFormat="1" ht="117" customHeight="1" x14ac:dyDescent="0.25">
      <c r="A44" s="577"/>
      <c r="B44" s="577"/>
      <c r="C44" s="577"/>
      <c r="D44" s="577"/>
      <c r="E44" s="577"/>
      <c r="F44" s="577"/>
      <c r="G44" s="407" t="s">
        <v>545</v>
      </c>
      <c r="H44" s="407" t="s">
        <v>61</v>
      </c>
      <c r="I44" s="407">
        <v>1</v>
      </c>
      <c r="J44" s="577"/>
      <c r="K44" s="577"/>
      <c r="L44" s="577"/>
      <c r="M44" s="577"/>
      <c r="N44" s="577"/>
      <c r="O44" s="577"/>
      <c r="P44" s="577"/>
      <c r="Q44" s="577"/>
      <c r="R44" s="577"/>
    </row>
    <row r="45" spans="1:18" s="37" customFormat="1" ht="97.5" customHeight="1" x14ac:dyDescent="0.25">
      <c r="A45" s="577"/>
      <c r="B45" s="577"/>
      <c r="C45" s="577"/>
      <c r="D45" s="577"/>
      <c r="E45" s="577"/>
      <c r="F45" s="577"/>
      <c r="G45" s="407" t="s">
        <v>546</v>
      </c>
      <c r="H45" s="407" t="s">
        <v>547</v>
      </c>
      <c r="I45" s="407">
        <v>500</v>
      </c>
      <c r="J45" s="577"/>
      <c r="K45" s="577"/>
      <c r="L45" s="577"/>
      <c r="M45" s="577"/>
      <c r="N45" s="577"/>
      <c r="O45" s="577"/>
      <c r="P45" s="577"/>
      <c r="Q45" s="577"/>
      <c r="R45" s="577"/>
    </row>
    <row r="46" spans="1:18" s="143" customFormat="1" ht="91.5" customHeight="1" x14ac:dyDescent="0.25">
      <c r="A46" s="577"/>
      <c r="B46" s="577"/>
      <c r="C46" s="577"/>
      <c r="D46" s="577"/>
      <c r="E46" s="577"/>
      <c r="F46" s="577"/>
      <c r="G46" s="407" t="s">
        <v>61</v>
      </c>
      <c r="H46" s="407" t="s">
        <v>548</v>
      </c>
      <c r="I46" s="407">
        <v>1</v>
      </c>
      <c r="J46" s="577"/>
      <c r="K46" s="577"/>
      <c r="L46" s="577"/>
      <c r="M46" s="577"/>
      <c r="N46" s="577"/>
      <c r="O46" s="577"/>
      <c r="P46" s="577"/>
      <c r="Q46" s="577"/>
      <c r="R46" s="577"/>
    </row>
    <row r="47" spans="1:18" s="144" customFormat="1" ht="64.5" customHeight="1" x14ac:dyDescent="0.25">
      <c r="A47" s="582">
        <v>12</v>
      </c>
      <c r="B47" s="577">
        <v>1</v>
      </c>
      <c r="C47" s="577">
        <v>1</v>
      </c>
      <c r="D47" s="577">
        <v>13</v>
      </c>
      <c r="E47" s="577" t="s">
        <v>549</v>
      </c>
      <c r="F47" s="577" t="s">
        <v>550</v>
      </c>
      <c r="G47" s="407" t="s">
        <v>551</v>
      </c>
      <c r="H47" s="407" t="s">
        <v>552</v>
      </c>
      <c r="I47" s="407">
        <v>1</v>
      </c>
      <c r="J47" s="577" t="s">
        <v>553</v>
      </c>
      <c r="K47" s="577" t="s">
        <v>56</v>
      </c>
      <c r="L47" s="577" t="s">
        <v>34</v>
      </c>
      <c r="M47" s="661">
        <v>120000</v>
      </c>
      <c r="N47" s="661">
        <v>280000</v>
      </c>
      <c r="O47" s="662">
        <v>120000</v>
      </c>
      <c r="P47" s="662">
        <v>280000</v>
      </c>
      <c r="Q47" s="577" t="s">
        <v>525</v>
      </c>
      <c r="R47" s="577" t="s">
        <v>526</v>
      </c>
    </row>
    <row r="48" spans="1:18" s="144" customFormat="1" ht="68.25" customHeight="1" x14ac:dyDescent="0.25">
      <c r="A48" s="582"/>
      <c r="B48" s="577"/>
      <c r="C48" s="577"/>
      <c r="D48" s="577"/>
      <c r="E48" s="577"/>
      <c r="F48" s="577"/>
      <c r="G48" s="407" t="s">
        <v>61</v>
      </c>
      <c r="H48" s="407" t="s">
        <v>552</v>
      </c>
      <c r="I48" s="407">
        <v>1</v>
      </c>
      <c r="J48" s="577"/>
      <c r="K48" s="577"/>
      <c r="L48" s="577"/>
      <c r="M48" s="661"/>
      <c r="N48" s="661"/>
      <c r="O48" s="662"/>
      <c r="P48" s="662"/>
      <c r="Q48" s="577"/>
      <c r="R48" s="577"/>
    </row>
    <row r="49" spans="1:20" s="144" customFormat="1" ht="57.75" customHeight="1" x14ac:dyDescent="0.25">
      <c r="A49" s="582"/>
      <c r="B49" s="577"/>
      <c r="C49" s="577"/>
      <c r="D49" s="577"/>
      <c r="E49" s="577"/>
      <c r="F49" s="577"/>
      <c r="G49" s="407" t="s">
        <v>505</v>
      </c>
      <c r="H49" s="407" t="s">
        <v>554</v>
      </c>
      <c r="I49" s="407">
        <v>1000</v>
      </c>
      <c r="J49" s="577"/>
      <c r="K49" s="577"/>
      <c r="L49" s="577"/>
      <c r="M49" s="661"/>
      <c r="N49" s="661"/>
      <c r="O49" s="662"/>
      <c r="P49" s="662"/>
      <c r="Q49" s="577"/>
      <c r="R49" s="577"/>
    </row>
    <row r="50" spans="1:20" s="144" customFormat="1" ht="62.25" customHeight="1" x14ac:dyDescent="0.25">
      <c r="A50" s="582"/>
      <c r="B50" s="577"/>
      <c r="C50" s="577"/>
      <c r="D50" s="577"/>
      <c r="E50" s="577"/>
      <c r="F50" s="577"/>
      <c r="G50" s="407" t="s">
        <v>418</v>
      </c>
      <c r="H50" s="407" t="s">
        <v>555</v>
      </c>
      <c r="I50" s="407">
        <v>1</v>
      </c>
      <c r="J50" s="577"/>
      <c r="K50" s="577"/>
      <c r="L50" s="577"/>
      <c r="M50" s="661"/>
      <c r="N50" s="661"/>
      <c r="O50" s="662"/>
      <c r="P50" s="662"/>
      <c r="Q50" s="577"/>
      <c r="R50" s="577"/>
      <c r="S50" s="145"/>
      <c r="T50" s="146"/>
    </row>
    <row r="51" spans="1:20" s="107" customFormat="1" ht="122.25" customHeight="1" x14ac:dyDescent="0.25">
      <c r="A51" s="582"/>
      <c r="B51" s="577"/>
      <c r="C51" s="577"/>
      <c r="D51" s="577"/>
      <c r="E51" s="577"/>
      <c r="F51" s="577"/>
      <c r="G51" s="407" t="s">
        <v>556</v>
      </c>
      <c r="H51" s="407" t="s">
        <v>557</v>
      </c>
      <c r="I51" s="407">
        <v>10</v>
      </c>
      <c r="J51" s="577"/>
      <c r="K51" s="577"/>
      <c r="L51" s="577"/>
      <c r="M51" s="661"/>
      <c r="N51" s="661"/>
      <c r="O51" s="662"/>
      <c r="P51" s="662"/>
      <c r="Q51" s="577"/>
      <c r="R51" s="577"/>
      <c r="S51" s="145"/>
      <c r="T51" s="146"/>
    </row>
    <row r="52" spans="1:20" ht="163.5" customHeight="1" x14ac:dyDescent="0.25">
      <c r="A52" s="411">
        <v>13</v>
      </c>
      <c r="B52" s="407">
        <v>3</v>
      </c>
      <c r="C52" s="407">
        <v>1</v>
      </c>
      <c r="D52" s="407">
        <v>9</v>
      </c>
      <c r="E52" s="407" t="s">
        <v>558</v>
      </c>
      <c r="F52" s="407" t="s">
        <v>651</v>
      </c>
      <c r="G52" s="407" t="s">
        <v>559</v>
      </c>
      <c r="H52" s="407">
        <v>1</v>
      </c>
      <c r="I52" s="407" t="s">
        <v>560</v>
      </c>
      <c r="J52" s="407" t="s">
        <v>652</v>
      </c>
      <c r="K52" s="425" t="s">
        <v>39</v>
      </c>
      <c r="L52" s="408"/>
      <c r="M52" s="147">
        <v>30000</v>
      </c>
      <c r="N52" s="147"/>
      <c r="O52" s="428">
        <v>30000</v>
      </c>
      <c r="P52" s="429"/>
      <c r="Q52" s="407" t="s">
        <v>561</v>
      </c>
      <c r="R52" s="407" t="s">
        <v>526</v>
      </c>
      <c r="S52" s="145"/>
      <c r="T52" s="148"/>
    </row>
    <row r="53" spans="1:20" ht="41.25" customHeight="1" x14ac:dyDescent="0.25">
      <c r="A53" s="582">
        <v>14</v>
      </c>
      <c r="B53" s="582">
        <v>3</v>
      </c>
      <c r="C53" s="577">
        <v>1</v>
      </c>
      <c r="D53" s="582">
        <v>6</v>
      </c>
      <c r="E53" s="577" t="s">
        <v>562</v>
      </c>
      <c r="F53" s="577" t="s">
        <v>653</v>
      </c>
      <c r="G53" s="577" t="s">
        <v>563</v>
      </c>
      <c r="H53" s="407" t="s">
        <v>564</v>
      </c>
      <c r="I53" s="426" t="s">
        <v>42</v>
      </c>
      <c r="J53" s="577" t="s">
        <v>565</v>
      </c>
      <c r="K53" s="650" t="s">
        <v>46</v>
      </c>
      <c r="L53" s="650" t="s">
        <v>46</v>
      </c>
      <c r="M53" s="612">
        <v>150000</v>
      </c>
      <c r="N53" s="612">
        <v>150000</v>
      </c>
      <c r="O53" s="612">
        <v>150000</v>
      </c>
      <c r="P53" s="612">
        <v>15000</v>
      </c>
      <c r="Q53" s="577" t="s">
        <v>654</v>
      </c>
      <c r="R53" s="577" t="s">
        <v>567</v>
      </c>
    </row>
    <row r="54" spans="1:20" x14ac:dyDescent="0.25">
      <c r="A54" s="582"/>
      <c r="B54" s="582"/>
      <c r="C54" s="577"/>
      <c r="D54" s="582"/>
      <c r="E54" s="577"/>
      <c r="F54" s="577"/>
      <c r="G54" s="577"/>
      <c r="H54" s="577" t="s">
        <v>60</v>
      </c>
      <c r="I54" s="659" t="s">
        <v>568</v>
      </c>
      <c r="J54" s="577"/>
      <c r="K54" s="650"/>
      <c r="L54" s="650"/>
      <c r="M54" s="612"/>
      <c r="N54" s="612"/>
      <c r="O54" s="612"/>
      <c r="P54" s="612"/>
      <c r="Q54" s="577"/>
      <c r="R54" s="577"/>
    </row>
    <row r="55" spans="1:20" ht="28.5" customHeight="1" x14ac:dyDescent="0.25">
      <c r="A55" s="582"/>
      <c r="B55" s="582"/>
      <c r="C55" s="577"/>
      <c r="D55" s="582"/>
      <c r="E55" s="577"/>
      <c r="F55" s="577"/>
      <c r="G55" s="577"/>
      <c r="H55" s="582"/>
      <c r="I55" s="655"/>
      <c r="J55" s="577"/>
      <c r="K55" s="650"/>
      <c r="L55" s="650"/>
      <c r="M55" s="612"/>
      <c r="N55" s="612"/>
      <c r="O55" s="612"/>
      <c r="P55" s="612"/>
      <c r="Q55" s="577"/>
      <c r="R55" s="577"/>
    </row>
    <row r="56" spans="1:20" ht="10.5" customHeight="1" x14ac:dyDescent="0.25">
      <c r="A56" s="582"/>
      <c r="B56" s="582"/>
      <c r="C56" s="577"/>
      <c r="D56" s="582"/>
      <c r="E56" s="577"/>
      <c r="F56" s="577"/>
      <c r="G56" s="577"/>
      <c r="H56" s="582"/>
      <c r="I56" s="655"/>
      <c r="J56" s="577"/>
      <c r="K56" s="650"/>
      <c r="L56" s="650"/>
      <c r="M56" s="612"/>
      <c r="N56" s="612"/>
      <c r="O56" s="612"/>
      <c r="P56" s="612"/>
      <c r="Q56" s="577"/>
      <c r="R56" s="577"/>
    </row>
    <row r="57" spans="1:20" ht="13.5" customHeight="1" x14ac:dyDescent="0.25">
      <c r="A57" s="582"/>
      <c r="B57" s="582"/>
      <c r="C57" s="577"/>
      <c r="D57" s="582"/>
      <c r="E57" s="577"/>
      <c r="F57" s="577"/>
      <c r="G57" s="577"/>
      <c r="H57" s="582"/>
      <c r="I57" s="655"/>
      <c r="J57" s="577"/>
      <c r="K57" s="650"/>
      <c r="L57" s="650"/>
      <c r="M57" s="612"/>
      <c r="N57" s="612"/>
      <c r="O57" s="612"/>
      <c r="P57" s="612"/>
      <c r="Q57" s="577"/>
      <c r="R57" s="577"/>
    </row>
    <row r="58" spans="1:20" ht="16.5" customHeight="1" x14ac:dyDescent="0.25">
      <c r="A58" s="582"/>
      <c r="B58" s="582"/>
      <c r="C58" s="577"/>
      <c r="D58" s="582"/>
      <c r="E58" s="577"/>
      <c r="F58" s="577"/>
      <c r="G58" s="577"/>
      <c r="H58" s="582"/>
      <c r="I58" s="655"/>
      <c r="J58" s="577"/>
      <c r="K58" s="650"/>
      <c r="L58" s="650"/>
      <c r="M58" s="612"/>
      <c r="N58" s="612"/>
      <c r="O58" s="612"/>
      <c r="P58" s="612"/>
      <c r="Q58" s="577"/>
      <c r="R58" s="577"/>
    </row>
    <row r="59" spans="1:20" ht="9.75" customHeight="1" x14ac:dyDescent="0.25">
      <c r="A59" s="582"/>
      <c r="B59" s="582"/>
      <c r="C59" s="577"/>
      <c r="D59" s="582"/>
      <c r="E59" s="577"/>
      <c r="F59" s="577"/>
      <c r="G59" s="577"/>
      <c r="H59" s="582"/>
      <c r="I59" s="655"/>
      <c r="J59" s="577"/>
      <c r="K59" s="650"/>
      <c r="L59" s="650"/>
      <c r="M59" s="612"/>
      <c r="N59" s="612"/>
      <c r="O59" s="612"/>
      <c r="P59" s="612"/>
      <c r="Q59" s="577"/>
      <c r="R59" s="577"/>
    </row>
    <row r="60" spans="1:20" ht="37.5" customHeight="1" x14ac:dyDescent="0.25">
      <c r="A60" s="582"/>
      <c r="B60" s="582"/>
      <c r="C60" s="577"/>
      <c r="D60" s="582"/>
      <c r="E60" s="577"/>
      <c r="F60" s="577"/>
      <c r="G60" s="577" t="s">
        <v>443</v>
      </c>
      <c r="H60" s="407" t="s">
        <v>569</v>
      </c>
      <c r="I60" s="407">
        <v>1</v>
      </c>
      <c r="J60" s="577" t="s">
        <v>570</v>
      </c>
      <c r="K60" s="650"/>
      <c r="L60" s="650"/>
      <c r="M60" s="660"/>
      <c r="N60" s="612">
        <v>200000</v>
      </c>
      <c r="O60" s="660"/>
      <c r="P60" s="612">
        <v>200000</v>
      </c>
      <c r="Q60" s="577"/>
      <c r="R60" s="577"/>
    </row>
    <row r="61" spans="1:20" x14ac:dyDescent="0.25">
      <c r="A61" s="582"/>
      <c r="B61" s="582"/>
      <c r="C61" s="577"/>
      <c r="D61" s="582"/>
      <c r="E61" s="577"/>
      <c r="F61" s="577"/>
      <c r="G61" s="577"/>
      <c r="H61" s="577" t="s">
        <v>60</v>
      </c>
      <c r="I61" s="577">
        <v>30</v>
      </c>
      <c r="J61" s="577"/>
      <c r="K61" s="650"/>
      <c r="L61" s="650"/>
      <c r="M61" s="660"/>
      <c r="N61" s="612"/>
      <c r="O61" s="660"/>
      <c r="P61" s="612"/>
      <c r="Q61" s="577"/>
      <c r="R61" s="577"/>
    </row>
    <row r="62" spans="1:20" ht="6" customHeight="1" x14ac:dyDescent="0.25">
      <c r="A62" s="582"/>
      <c r="B62" s="582"/>
      <c r="C62" s="577"/>
      <c r="D62" s="582"/>
      <c r="E62" s="577"/>
      <c r="F62" s="577"/>
      <c r="G62" s="577"/>
      <c r="H62" s="577"/>
      <c r="I62" s="577"/>
      <c r="J62" s="577"/>
      <c r="K62" s="650"/>
      <c r="L62" s="650"/>
      <c r="M62" s="660"/>
      <c r="N62" s="612"/>
      <c r="O62" s="660"/>
      <c r="P62" s="612"/>
      <c r="Q62" s="577"/>
      <c r="R62" s="577"/>
    </row>
    <row r="63" spans="1:20" ht="20.25" customHeight="1" x14ac:dyDescent="0.25">
      <c r="A63" s="582"/>
      <c r="B63" s="582"/>
      <c r="C63" s="577"/>
      <c r="D63" s="582"/>
      <c r="E63" s="577"/>
      <c r="F63" s="577"/>
      <c r="G63" s="577"/>
      <c r="H63" s="577"/>
      <c r="I63" s="577"/>
      <c r="J63" s="577"/>
      <c r="K63" s="650"/>
      <c r="L63" s="650"/>
      <c r="M63" s="660"/>
      <c r="N63" s="612"/>
      <c r="O63" s="660"/>
      <c r="P63" s="612"/>
      <c r="Q63" s="577"/>
      <c r="R63" s="577"/>
    </row>
    <row r="64" spans="1:20" ht="45" x14ac:dyDescent="0.3">
      <c r="A64" s="582"/>
      <c r="B64" s="582"/>
      <c r="C64" s="577"/>
      <c r="D64" s="582"/>
      <c r="E64" s="577"/>
      <c r="F64" s="577"/>
      <c r="G64" s="407" t="s">
        <v>571</v>
      </c>
      <c r="H64" s="407" t="s">
        <v>572</v>
      </c>
      <c r="I64" s="407">
        <v>1</v>
      </c>
      <c r="J64" s="411" t="s">
        <v>573</v>
      </c>
      <c r="K64" s="650"/>
      <c r="L64" s="650"/>
      <c r="M64" s="427"/>
      <c r="N64" s="414">
        <v>55000</v>
      </c>
      <c r="O64" s="427"/>
      <c r="P64" s="414">
        <v>55000</v>
      </c>
      <c r="Q64" s="577"/>
      <c r="R64" s="577"/>
      <c r="S64" s="149"/>
    </row>
    <row r="65" spans="1:20" ht="64.5" customHeight="1" x14ac:dyDescent="0.25">
      <c r="A65" s="582"/>
      <c r="B65" s="582"/>
      <c r="C65" s="577"/>
      <c r="D65" s="582"/>
      <c r="E65" s="577"/>
      <c r="F65" s="577"/>
      <c r="G65" s="407" t="s">
        <v>574</v>
      </c>
      <c r="H65" s="407" t="s">
        <v>572</v>
      </c>
      <c r="I65" s="407">
        <v>1</v>
      </c>
      <c r="J65" s="411" t="s">
        <v>573</v>
      </c>
      <c r="K65" s="650"/>
      <c r="L65" s="650"/>
      <c r="M65" s="427"/>
      <c r="N65" s="414">
        <v>55000</v>
      </c>
      <c r="O65" s="427"/>
      <c r="P65" s="414">
        <v>55000</v>
      </c>
      <c r="Q65" s="577"/>
      <c r="R65" s="577"/>
      <c r="S65" s="150"/>
      <c r="T65" s="151"/>
    </row>
    <row r="66" spans="1:20" ht="60" x14ac:dyDescent="0.25">
      <c r="A66" s="582"/>
      <c r="B66" s="582"/>
      <c r="C66" s="577"/>
      <c r="D66" s="582"/>
      <c r="E66" s="577"/>
      <c r="F66" s="577"/>
      <c r="G66" s="411" t="s">
        <v>559</v>
      </c>
      <c r="H66" s="407" t="s">
        <v>560</v>
      </c>
      <c r="I66" s="407">
        <v>3</v>
      </c>
      <c r="J66" s="407" t="s">
        <v>570</v>
      </c>
      <c r="K66" s="650"/>
      <c r="L66" s="650"/>
      <c r="M66" s="414">
        <v>50000</v>
      </c>
      <c r="N66" s="414">
        <v>20000</v>
      </c>
      <c r="O66" s="414">
        <v>50000</v>
      </c>
      <c r="P66" s="414">
        <v>20000</v>
      </c>
      <c r="Q66" s="577"/>
      <c r="R66" s="577"/>
      <c r="S66" s="150"/>
      <c r="T66" s="151"/>
    </row>
    <row r="67" spans="1:20" ht="30" x14ac:dyDescent="0.25">
      <c r="A67" s="582"/>
      <c r="B67" s="582"/>
      <c r="C67" s="577"/>
      <c r="D67" s="582"/>
      <c r="E67" s="577"/>
      <c r="F67" s="577"/>
      <c r="G67" s="577" t="s">
        <v>575</v>
      </c>
      <c r="H67" s="407" t="s">
        <v>53</v>
      </c>
      <c r="I67" s="407">
        <v>1</v>
      </c>
      <c r="J67" s="577" t="s">
        <v>570</v>
      </c>
      <c r="K67" s="650"/>
      <c r="L67" s="650"/>
      <c r="M67" s="612">
        <v>15000</v>
      </c>
      <c r="N67" s="612"/>
      <c r="O67" s="612">
        <v>15000</v>
      </c>
      <c r="P67" s="612"/>
      <c r="Q67" s="577"/>
      <c r="R67" s="577"/>
      <c r="S67" s="150"/>
      <c r="T67" s="151"/>
    </row>
    <row r="68" spans="1:20" ht="30" x14ac:dyDescent="0.25">
      <c r="A68" s="582"/>
      <c r="B68" s="582"/>
      <c r="C68" s="577"/>
      <c r="D68" s="582"/>
      <c r="E68" s="577"/>
      <c r="F68" s="577"/>
      <c r="G68" s="577"/>
      <c r="H68" s="407" t="s">
        <v>440</v>
      </c>
      <c r="I68" s="407">
        <v>50</v>
      </c>
      <c r="J68" s="582"/>
      <c r="K68" s="650"/>
      <c r="L68" s="650"/>
      <c r="M68" s="582"/>
      <c r="N68" s="582"/>
      <c r="O68" s="582"/>
      <c r="P68" s="582"/>
      <c r="Q68" s="577"/>
      <c r="R68" s="577"/>
      <c r="S68" s="150"/>
      <c r="T68" s="151"/>
    </row>
    <row r="69" spans="1:20" ht="75" x14ac:dyDescent="0.25">
      <c r="A69" s="582"/>
      <c r="B69" s="582"/>
      <c r="C69" s="577"/>
      <c r="D69" s="582"/>
      <c r="E69" s="577"/>
      <c r="F69" s="577"/>
      <c r="G69" s="407" t="s">
        <v>576</v>
      </c>
      <c r="H69" s="407" t="s">
        <v>577</v>
      </c>
      <c r="I69" s="407">
        <v>1</v>
      </c>
      <c r="J69" s="411" t="s">
        <v>578</v>
      </c>
      <c r="K69" s="650"/>
      <c r="L69" s="650"/>
      <c r="M69" s="414">
        <v>100000</v>
      </c>
      <c r="N69" s="414"/>
      <c r="O69" s="414">
        <v>100000</v>
      </c>
      <c r="P69" s="414"/>
      <c r="Q69" s="577"/>
      <c r="R69" s="577"/>
      <c r="S69" s="150"/>
      <c r="T69" s="151"/>
    </row>
    <row r="70" spans="1:20" s="37" customFormat="1" ht="34.5" customHeight="1" x14ac:dyDescent="0.25">
      <c r="A70" s="582">
        <v>15</v>
      </c>
      <c r="B70" s="582">
        <v>3</v>
      </c>
      <c r="C70" s="653" t="s">
        <v>244</v>
      </c>
      <c r="D70" s="582">
        <v>12</v>
      </c>
      <c r="E70" s="577" t="s">
        <v>579</v>
      </c>
      <c r="F70" s="577" t="s">
        <v>580</v>
      </c>
      <c r="G70" s="577" t="s">
        <v>655</v>
      </c>
      <c r="H70" s="577" t="s">
        <v>60</v>
      </c>
      <c r="I70" s="577">
        <v>100</v>
      </c>
      <c r="J70" s="577" t="s">
        <v>570</v>
      </c>
      <c r="K70" s="582" t="s">
        <v>46</v>
      </c>
      <c r="L70" s="655"/>
      <c r="M70" s="612">
        <v>130000</v>
      </c>
      <c r="N70" s="655"/>
      <c r="O70" s="612">
        <v>130000</v>
      </c>
      <c r="P70" s="655"/>
      <c r="Q70" s="577" t="s">
        <v>566</v>
      </c>
      <c r="R70" s="577" t="s">
        <v>567</v>
      </c>
      <c r="S70" s="152"/>
      <c r="T70" s="152"/>
    </row>
    <row r="71" spans="1:20" s="37" customFormat="1" ht="42" customHeight="1" x14ac:dyDescent="0.25">
      <c r="A71" s="582"/>
      <c r="B71" s="582"/>
      <c r="C71" s="654"/>
      <c r="D71" s="582"/>
      <c r="E71" s="577"/>
      <c r="F71" s="577"/>
      <c r="G71" s="577"/>
      <c r="H71" s="655"/>
      <c r="I71" s="581"/>
      <c r="J71" s="577"/>
      <c r="K71" s="582"/>
      <c r="L71" s="655"/>
      <c r="M71" s="612"/>
      <c r="N71" s="655"/>
      <c r="O71" s="612"/>
      <c r="P71" s="655"/>
      <c r="Q71" s="577"/>
      <c r="R71" s="577"/>
    </row>
    <row r="72" spans="1:20" s="37" customFormat="1" ht="68.25" customHeight="1" x14ac:dyDescent="0.25">
      <c r="A72" s="582"/>
      <c r="B72" s="582"/>
      <c r="C72" s="654"/>
      <c r="D72" s="582"/>
      <c r="E72" s="577"/>
      <c r="F72" s="577"/>
      <c r="G72" s="577"/>
      <c r="H72" s="577" t="s">
        <v>581</v>
      </c>
      <c r="I72" s="582">
        <v>1</v>
      </c>
      <c r="J72" s="577"/>
      <c r="K72" s="582"/>
      <c r="L72" s="655"/>
      <c r="M72" s="612"/>
      <c r="N72" s="655"/>
      <c r="O72" s="612"/>
      <c r="P72" s="655"/>
      <c r="Q72" s="577"/>
      <c r="R72" s="577"/>
    </row>
    <row r="73" spans="1:20" s="37" customFormat="1" ht="8.25" customHeight="1" x14ac:dyDescent="0.25">
      <c r="A73" s="582"/>
      <c r="B73" s="582"/>
      <c r="C73" s="654"/>
      <c r="D73" s="582"/>
      <c r="E73" s="577"/>
      <c r="F73" s="577"/>
      <c r="G73" s="577"/>
      <c r="H73" s="577"/>
      <c r="I73" s="582"/>
      <c r="J73" s="577"/>
      <c r="K73" s="582"/>
      <c r="L73" s="655"/>
      <c r="M73" s="612"/>
      <c r="N73" s="655"/>
      <c r="O73" s="612"/>
      <c r="P73" s="655"/>
      <c r="Q73" s="577"/>
      <c r="R73" s="577"/>
    </row>
    <row r="74" spans="1:20" s="37" customFormat="1" ht="34.5" customHeight="1" x14ac:dyDescent="0.25">
      <c r="A74" s="582"/>
      <c r="B74" s="582"/>
      <c r="C74" s="654"/>
      <c r="D74" s="582"/>
      <c r="E74" s="577"/>
      <c r="F74" s="577"/>
      <c r="G74" s="577"/>
      <c r="H74" s="407" t="s">
        <v>582</v>
      </c>
      <c r="I74" s="411">
        <v>1</v>
      </c>
      <c r="J74" s="577"/>
      <c r="K74" s="582"/>
      <c r="L74" s="655"/>
      <c r="M74" s="612"/>
      <c r="N74" s="655"/>
      <c r="O74" s="612"/>
      <c r="P74" s="655"/>
      <c r="Q74" s="577"/>
      <c r="R74" s="577"/>
    </row>
    <row r="75" spans="1:20" ht="150" customHeight="1" x14ac:dyDescent="0.25">
      <c r="A75" s="411">
        <v>16</v>
      </c>
      <c r="B75" s="407" t="s">
        <v>507</v>
      </c>
      <c r="C75" s="407">
        <v>1</v>
      </c>
      <c r="D75" s="407">
        <v>6</v>
      </c>
      <c r="E75" s="407" t="s">
        <v>583</v>
      </c>
      <c r="F75" s="407" t="s">
        <v>584</v>
      </c>
      <c r="G75" s="407" t="s">
        <v>585</v>
      </c>
      <c r="H75" s="407" t="s">
        <v>586</v>
      </c>
      <c r="I75" s="407">
        <v>1</v>
      </c>
      <c r="J75" s="407" t="s">
        <v>1930</v>
      </c>
      <c r="K75" s="425" t="s">
        <v>46</v>
      </c>
      <c r="L75" s="408" t="s">
        <v>38</v>
      </c>
      <c r="M75" s="408">
        <v>29520</v>
      </c>
      <c r="N75" s="407" t="s">
        <v>38</v>
      </c>
      <c r="O75" s="408">
        <v>29520</v>
      </c>
      <c r="P75" s="411" t="s">
        <v>38</v>
      </c>
      <c r="Q75" s="407" t="s">
        <v>587</v>
      </c>
      <c r="R75" s="407" t="s">
        <v>492</v>
      </c>
    </row>
    <row r="76" spans="1:20" ht="111" customHeight="1" x14ac:dyDescent="0.25">
      <c r="A76" s="411">
        <v>17</v>
      </c>
      <c r="B76" s="407">
        <v>6</v>
      </c>
      <c r="C76" s="407">
        <v>1</v>
      </c>
      <c r="D76" s="407">
        <v>9</v>
      </c>
      <c r="E76" s="407" t="s">
        <v>588</v>
      </c>
      <c r="F76" s="407" t="s">
        <v>589</v>
      </c>
      <c r="G76" s="407" t="s">
        <v>590</v>
      </c>
      <c r="H76" s="407" t="s">
        <v>489</v>
      </c>
      <c r="I76" s="407">
        <v>1</v>
      </c>
      <c r="J76" s="407" t="s">
        <v>591</v>
      </c>
      <c r="K76" s="425" t="s">
        <v>39</v>
      </c>
      <c r="L76" s="408" t="s">
        <v>38</v>
      </c>
      <c r="M76" s="408">
        <v>17466</v>
      </c>
      <c r="N76" s="407"/>
      <c r="O76" s="408">
        <v>17466</v>
      </c>
      <c r="P76" s="411"/>
      <c r="Q76" s="407" t="s">
        <v>587</v>
      </c>
      <c r="R76" s="407" t="s">
        <v>492</v>
      </c>
    </row>
    <row r="77" spans="1:20" s="37" customFormat="1" ht="117" customHeight="1" x14ac:dyDescent="0.25">
      <c r="A77" s="582">
        <v>18</v>
      </c>
      <c r="B77" s="577" t="s">
        <v>592</v>
      </c>
      <c r="C77" s="577">
        <v>1</v>
      </c>
      <c r="D77" s="577">
        <v>6</v>
      </c>
      <c r="E77" s="577" t="s">
        <v>593</v>
      </c>
      <c r="F77" s="577" t="s">
        <v>1932</v>
      </c>
      <c r="G77" s="577" t="s">
        <v>594</v>
      </c>
      <c r="H77" s="407" t="s">
        <v>326</v>
      </c>
      <c r="I77" s="407">
        <v>4</v>
      </c>
      <c r="J77" s="577" t="s">
        <v>656</v>
      </c>
      <c r="K77" s="650" t="s">
        <v>441</v>
      </c>
      <c r="L77" s="578" t="s">
        <v>34</v>
      </c>
      <c r="M77" s="578">
        <v>98400</v>
      </c>
      <c r="N77" s="578">
        <v>150000</v>
      </c>
      <c r="O77" s="578">
        <v>98400</v>
      </c>
      <c r="P77" s="578">
        <v>150000</v>
      </c>
      <c r="Q77" s="577" t="s">
        <v>587</v>
      </c>
      <c r="R77" s="577" t="s">
        <v>492</v>
      </c>
    </row>
    <row r="78" spans="1:20" s="37" customFormat="1" ht="97.5" customHeight="1" x14ac:dyDescent="0.25">
      <c r="A78" s="582"/>
      <c r="B78" s="577"/>
      <c r="C78" s="577"/>
      <c r="D78" s="577"/>
      <c r="E78" s="577"/>
      <c r="F78" s="577"/>
      <c r="G78" s="577"/>
      <c r="H78" s="407" t="s">
        <v>248</v>
      </c>
      <c r="I78" s="407">
        <v>80</v>
      </c>
      <c r="J78" s="577"/>
      <c r="K78" s="650"/>
      <c r="L78" s="578"/>
      <c r="M78" s="578"/>
      <c r="N78" s="577"/>
      <c r="O78" s="578"/>
      <c r="P78" s="577"/>
      <c r="Q78" s="577"/>
      <c r="R78" s="582"/>
    </row>
    <row r="79" spans="1:20" s="37" customFormat="1" ht="42.75" customHeight="1" x14ac:dyDescent="0.25">
      <c r="A79" s="582"/>
      <c r="B79" s="577"/>
      <c r="C79" s="577"/>
      <c r="D79" s="577"/>
      <c r="E79" s="577"/>
      <c r="F79" s="577"/>
      <c r="G79" s="577"/>
      <c r="H79" s="407" t="s">
        <v>595</v>
      </c>
      <c r="I79" s="407">
        <v>1</v>
      </c>
      <c r="J79" s="577"/>
      <c r="K79" s="650"/>
      <c r="L79" s="578"/>
      <c r="M79" s="578"/>
      <c r="N79" s="577"/>
      <c r="O79" s="578"/>
      <c r="P79" s="577"/>
      <c r="Q79" s="577"/>
      <c r="R79" s="582"/>
    </row>
    <row r="80" spans="1:20" ht="163.5" customHeight="1" x14ac:dyDescent="0.25">
      <c r="A80" s="544">
        <v>19</v>
      </c>
      <c r="B80" s="514" t="s">
        <v>596</v>
      </c>
      <c r="C80" s="544">
        <v>1</v>
      </c>
      <c r="D80" s="514">
        <v>6</v>
      </c>
      <c r="E80" s="514" t="s">
        <v>1933</v>
      </c>
      <c r="F80" s="514" t="s">
        <v>657</v>
      </c>
      <c r="G80" s="514" t="s">
        <v>597</v>
      </c>
      <c r="H80" s="407" t="s">
        <v>598</v>
      </c>
      <c r="I80" s="407">
        <v>2</v>
      </c>
      <c r="J80" s="514" t="s">
        <v>658</v>
      </c>
      <c r="K80" s="640" t="s">
        <v>38</v>
      </c>
      <c r="L80" s="580" t="s">
        <v>599</v>
      </c>
      <c r="M80" s="580">
        <v>0</v>
      </c>
      <c r="N80" s="580">
        <v>460000</v>
      </c>
      <c r="O80" s="580">
        <v>0</v>
      </c>
      <c r="P80" s="580">
        <v>460000</v>
      </c>
      <c r="Q80" s="514" t="s">
        <v>587</v>
      </c>
      <c r="R80" s="514" t="s">
        <v>492</v>
      </c>
      <c r="S80" s="145"/>
      <c r="T80" s="148"/>
    </row>
    <row r="81" spans="1:20" ht="45" x14ac:dyDescent="0.25">
      <c r="A81" s="545"/>
      <c r="B81" s="515"/>
      <c r="C81" s="545"/>
      <c r="D81" s="515"/>
      <c r="E81" s="515"/>
      <c r="F81" s="515"/>
      <c r="G81" s="515"/>
      <c r="H81" s="407" t="s">
        <v>600</v>
      </c>
      <c r="I81" s="407" t="s">
        <v>601</v>
      </c>
      <c r="J81" s="515"/>
      <c r="K81" s="641"/>
      <c r="L81" s="652"/>
      <c r="M81" s="652"/>
      <c r="N81" s="652"/>
      <c r="O81" s="652"/>
      <c r="P81" s="652"/>
      <c r="Q81" s="515"/>
      <c r="R81" s="515"/>
    </row>
    <row r="82" spans="1:20" ht="30" x14ac:dyDescent="0.25">
      <c r="A82" s="545"/>
      <c r="B82" s="515"/>
      <c r="C82" s="545"/>
      <c r="D82" s="515"/>
      <c r="E82" s="515"/>
      <c r="F82" s="515"/>
      <c r="G82" s="515"/>
      <c r="H82" s="407" t="s">
        <v>602</v>
      </c>
      <c r="I82" s="407" t="s">
        <v>603</v>
      </c>
      <c r="J82" s="515"/>
      <c r="K82" s="641"/>
      <c r="L82" s="652"/>
      <c r="M82" s="652"/>
      <c r="N82" s="652"/>
      <c r="O82" s="652"/>
      <c r="P82" s="652"/>
      <c r="Q82" s="515"/>
      <c r="R82" s="515"/>
    </row>
    <row r="83" spans="1:20" ht="28.5" customHeight="1" x14ac:dyDescent="0.25">
      <c r="A83" s="545"/>
      <c r="B83" s="515"/>
      <c r="C83" s="545"/>
      <c r="D83" s="515"/>
      <c r="E83" s="515"/>
      <c r="F83" s="515"/>
      <c r="G83" s="515"/>
      <c r="H83" s="407" t="s">
        <v>61</v>
      </c>
      <c r="I83" s="407" t="s">
        <v>603</v>
      </c>
      <c r="J83" s="515"/>
      <c r="K83" s="641"/>
      <c r="L83" s="652"/>
      <c r="M83" s="652"/>
      <c r="N83" s="652"/>
      <c r="O83" s="652"/>
      <c r="P83" s="652"/>
      <c r="Q83" s="515"/>
      <c r="R83" s="515"/>
    </row>
    <row r="84" spans="1:20" ht="28.5" customHeight="1" x14ac:dyDescent="0.25">
      <c r="A84" s="546"/>
      <c r="B84" s="516"/>
      <c r="C84" s="546"/>
      <c r="D84" s="516"/>
      <c r="E84" s="516"/>
      <c r="F84" s="516"/>
      <c r="G84" s="516"/>
      <c r="H84" s="407" t="s">
        <v>604</v>
      </c>
      <c r="I84" s="407" t="s">
        <v>605</v>
      </c>
      <c r="J84" s="516"/>
      <c r="K84" s="642"/>
      <c r="L84" s="651"/>
      <c r="M84" s="651"/>
      <c r="N84" s="651"/>
      <c r="O84" s="651"/>
      <c r="P84" s="651"/>
      <c r="Q84" s="516"/>
      <c r="R84" s="516"/>
    </row>
    <row r="85" spans="1:20" ht="53.25" customHeight="1" x14ac:dyDescent="0.25">
      <c r="A85" s="582">
        <v>20</v>
      </c>
      <c r="B85" s="577">
        <v>6</v>
      </c>
      <c r="C85" s="577">
        <v>1</v>
      </c>
      <c r="D85" s="577">
        <v>6</v>
      </c>
      <c r="E85" s="577" t="s">
        <v>606</v>
      </c>
      <c r="F85" s="577" t="s">
        <v>607</v>
      </c>
      <c r="G85" s="577" t="s">
        <v>659</v>
      </c>
      <c r="H85" s="407" t="s">
        <v>608</v>
      </c>
      <c r="I85" s="407">
        <v>1</v>
      </c>
      <c r="J85" s="577" t="s">
        <v>609</v>
      </c>
      <c r="K85" s="650" t="s">
        <v>38</v>
      </c>
      <c r="L85" s="578" t="s">
        <v>49</v>
      </c>
      <c r="M85" s="578">
        <v>0</v>
      </c>
      <c r="N85" s="578">
        <v>1100000</v>
      </c>
      <c r="O85" s="578">
        <v>0</v>
      </c>
      <c r="P85" s="578">
        <v>1100000</v>
      </c>
      <c r="Q85" s="577" t="s">
        <v>587</v>
      </c>
      <c r="R85" s="577" t="s">
        <v>492</v>
      </c>
      <c r="S85" s="150"/>
      <c r="T85" s="151"/>
    </row>
    <row r="86" spans="1:20" ht="47.25" customHeight="1" x14ac:dyDescent="0.25">
      <c r="A86" s="582"/>
      <c r="B86" s="577"/>
      <c r="C86" s="577"/>
      <c r="D86" s="577"/>
      <c r="E86" s="577"/>
      <c r="F86" s="577"/>
      <c r="G86" s="577"/>
      <c r="H86" s="407" t="s">
        <v>610</v>
      </c>
      <c r="I86" s="407">
        <v>10</v>
      </c>
      <c r="J86" s="577"/>
      <c r="K86" s="650"/>
      <c r="L86" s="578"/>
      <c r="M86" s="578"/>
      <c r="N86" s="578"/>
      <c r="O86" s="578"/>
      <c r="P86" s="578"/>
      <c r="Q86" s="577"/>
      <c r="R86" s="577"/>
      <c r="S86" s="150"/>
      <c r="T86" s="151"/>
    </row>
    <row r="87" spans="1:20" ht="50.25" customHeight="1" x14ac:dyDescent="0.25">
      <c r="A87" s="582"/>
      <c r="B87" s="577"/>
      <c r="C87" s="577"/>
      <c r="D87" s="577"/>
      <c r="E87" s="577"/>
      <c r="F87" s="577"/>
      <c r="G87" s="577"/>
      <c r="H87" s="407" t="s">
        <v>53</v>
      </c>
      <c r="I87" s="407">
        <v>1</v>
      </c>
      <c r="J87" s="577"/>
      <c r="K87" s="650"/>
      <c r="L87" s="578"/>
      <c r="M87" s="578"/>
      <c r="N87" s="578"/>
      <c r="O87" s="578"/>
      <c r="P87" s="578"/>
      <c r="Q87" s="577"/>
      <c r="R87" s="577"/>
      <c r="S87" s="150"/>
      <c r="T87" s="151"/>
    </row>
    <row r="88" spans="1:20" ht="38.25" customHeight="1" x14ac:dyDescent="0.25">
      <c r="A88" s="582"/>
      <c r="B88" s="577"/>
      <c r="C88" s="577"/>
      <c r="D88" s="577"/>
      <c r="E88" s="577"/>
      <c r="F88" s="577"/>
      <c r="G88" s="577"/>
      <c r="H88" s="407" t="s">
        <v>54</v>
      </c>
      <c r="I88" s="407">
        <v>500</v>
      </c>
      <c r="J88" s="577"/>
      <c r="K88" s="650"/>
      <c r="L88" s="578"/>
      <c r="M88" s="578"/>
      <c r="N88" s="578"/>
      <c r="O88" s="578"/>
      <c r="P88" s="578"/>
      <c r="Q88" s="577"/>
      <c r="R88" s="577"/>
      <c r="S88" s="150"/>
      <c r="T88" s="151"/>
    </row>
    <row r="89" spans="1:20" ht="45" x14ac:dyDescent="0.25">
      <c r="A89" s="582"/>
      <c r="B89" s="577"/>
      <c r="C89" s="577"/>
      <c r="D89" s="577"/>
      <c r="E89" s="577"/>
      <c r="F89" s="577"/>
      <c r="G89" s="577"/>
      <c r="H89" s="407" t="s">
        <v>611</v>
      </c>
      <c r="I89" s="407">
        <v>28</v>
      </c>
      <c r="J89" s="577"/>
      <c r="K89" s="650"/>
      <c r="L89" s="578"/>
      <c r="M89" s="578"/>
      <c r="N89" s="578"/>
      <c r="O89" s="578"/>
      <c r="P89" s="578"/>
      <c r="Q89" s="577"/>
      <c r="R89" s="577"/>
      <c r="S89" s="150"/>
      <c r="T89" s="151"/>
    </row>
    <row r="90" spans="1:20" ht="60" x14ac:dyDescent="0.25">
      <c r="A90" s="582"/>
      <c r="B90" s="577"/>
      <c r="C90" s="577"/>
      <c r="D90" s="577"/>
      <c r="E90" s="577"/>
      <c r="F90" s="577"/>
      <c r="G90" s="577"/>
      <c r="H90" s="407" t="s">
        <v>612</v>
      </c>
      <c r="I90" s="407">
        <v>500</v>
      </c>
      <c r="J90" s="577"/>
      <c r="K90" s="650"/>
      <c r="L90" s="578"/>
      <c r="M90" s="578"/>
      <c r="N90" s="578"/>
      <c r="O90" s="578"/>
      <c r="P90" s="578"/>
      <c r="Q90" s="577"/>
      <c r="R90" s="577"/>
      <c r="S90" s="150"/>
      <c r="T90" s="151"/>
    </row>
    <row r="91" spans="1:20" s="37" customFormat="1" ht="34.5" customHeight="1" x14ac:dyDescent="0.25">
      <c r="A91" s="582"/>
      <c r="B91" s="577"/>
      <c r="C91" s="577"/>
      <c r="D91" s="577"/>
      <c r="E91" s="577"/>
      <c r="F91" s="577"/>
      <c r="G91" s="577"/>
      <c r="H91" s="407" t="s">
        <v>436</v>
      </c>
      <c r="I91" s="407">
        <v>2</v>
      </c>
      <c r="J91" s="577"/>
      <c r="K91" s="650"/>
      <c r="L91" s="578"/>
      <c r="M91" s="578"/>
      <c r="N91" s="578"/>
      <c r="O91" s="578"/>
      <c r="P91" s="578"/>
      <c r="Q91" s="577"/>
      <c r="R91" s="577"/>
      <c r="S91" s="152"/>
      <c r="T91" s="152"/>
    </row>
    <row r="92" spans="1:20" s="37" customFormat="1" ht="54" customHeight="1" x14ac:dyDescent="0.25">
      <c r="A92" s="582"/>
      <c r="B92" s="577"/>
      <c r="C92" s="577"/>
      <c r="D92" s="577"/>
      <c r="E92" s="577"/>
      <c r="F92" s="577"/>
      <c r="G92" s="577"/>
      <c r="H92" s="407" t="s">
        <v>613</v>
      </c>
      <c r="I92" s="407">
        <v>1</v>
      </c>
      <c r="J92" s="577"/>
      <c r="K92" s="650"/>
      <c r="L92" s="578"/>
      <c r="M92" s="578"/>
      <c r="N92" s="578"/>
      <c r="O92" s="578"/>
      <c r="P92" s="578"/>
      <c r="Q92" s="577"/>
      <c r="R92" s="577"/>
    </row>
    <row r="93" spans="1:20" s="37" customFormat="1" ht="33" customHeight="1" x14ac:dyDescent="0.25">
      <c r="A93" s="582"/>
      <c r="B93" s="577"/>
      <c r="C93" s="577"/>
      <c r="D93" s="577"/>
      <c r="E93" s="577"/>
      <c r="F93" s="577"/>
      <c r="G93" s="577"/>
      <c r="H93" s="407" t="s">
        <v>614</v>
      </c>
      <c r="I93" s="407">
        <v>1</v>
      </c>
      <c r="J93" s="577"/>
      <c r="K93" s="650"/>
      <c r="L93" s="578"/>
      <c r="M93" s="578"/>
      <c r="N93" s="578"/>
      <c r="O93" s="578"/>
      <c r="P93" s="578"/>
      <c r="Q93" s="577"/>
      <c r="R93" s="577"/>
    </row>
    <row r="94" spans="1:20" ht="264.75" customHeight="1" x14ac:dyDescent="0.25">
      <c r="A94" s="411">
        <v>21</v>
      </c>
      <c r="B94" s="407">
        <v>6</v>
      </c>
      <c r="C94" s="407">
        <v>2</v>
      </c>
      <c r="D94" s="407">
        <v>3</v>
      </c>
      <c r="E94" s="407" t="s">
        <v>660</v>
      </c>
      <c r="F94" s="407" t="s">
        <v>661</v>
      </c>
      <c r="G94" s="407" t="s">
        <v>615</v>
      </c>
      <c r="H94" s="407" t="s">
        <v>616</v>
      </c>
      <c r="I94" s="155" t="s">
        <v>617</v>
      </c>
      <c r="J94" s="407" t="s">
        <v>628</v>
      </c>
      <c r="K94" s="425" t="s">
        <v>39</v>
      </c>
      <c r="L94" s="156"/>
      <c r="M94" s="408">
        <v>130000</v>
      </c>
      <c r="N94" s="412"/>
      <c r="O94" s="408">
        <v>130000</v>
      </c>
      <c r="P94" s="412"/>
      <c r="Q94" s="407" t="s">
        <v>587</v>
      </c>
      <c r="R94" s="407" t="s">
        <v>492</v>
      </c>
      <c r="S94" s="153"/>
      <c r="T94" s="154"/>
    </row>
    <row r="95" spans="1:20" s="37" customFormat="1" ht="145.5" customHeight="1" x14ac:dyDescent="0.25">
      <c r="A95" s="582">
        <v>22</v>
      </c>
      <c r="B95" s="582" t="s">
        <v>507</v>
      </c>
      <c r="C95" s="582" t="s">
        <v>618</v>
      </c>
      <c r="D95" s="582">
        <v>7</v>
      </c>
      <c r="E95" s="577" t="s">
        <v>619</v>
      </c>
      <c r="F95" s="577" t="s">
        <v>620</v>
      </c>
      <c r="G95" s="577" t="s">
        <v>621</v>
      </c>
      <c r="H95" s="407" t="s">
        <v>662</v>
      </c>
      <c r="I95" s="473">
        <v>1</v>
      </c>
      <c r="J95" s="577" t="s">
        <v>663</v>
      </c>
      <c r="K95" s="582" t="s">
        <v>56</v>
      </c>
      <c r="L95" s="582" t="s">
        <v>38</v>
      </c>
      <c r="M95" s="580">
        <v>100000</v>
      </c>
      <c r="N95" s="580">
        <v>0</v>
      </c>
      <c r="O95" s="580">
        <v>100000</v>
      </c>
      <c r="P95" s="580">
        <v>0</v>
      </c>
      <c r="Q95" s="577" t="s">
        <v>587</v>
      </c>
      <c r="R95" s="577" t="s">
        <v>492</v>
      </c>
    </row>
    <row r="96" spans="1:20" s="37" customFormat="1" ht="73.5" customHeight="1" x14ac:dyDescent="0.25">
      <c r="A96" s="582"/>
      <c r="B96" s="582"/>
      <c r="C96" s="582"/>
      <c r="D96" s="582"/>
      <c r="E96" s="577"/>
      <c r="F96" s="577"/>
      <c r="G96" s="577"/>
      <c r="H96" s="407" t="s">
        <v>622</v>
      </c>
      <c r="I96" s="473">
        <v>10</v>
      </c>
      <c r="J96" s="577"/>
      <c r="K96" s="582"/>
      <c r="L96" s="582"/>
      <c r="M96" s="651"/>
      <c r="N96" s="651"/>
      <c r="O96" s="651"/>
      <c r="P96" s="651"/>
      <c r="Q96" s="577"/>
      <c r="R96" s="577"/>
    </row>
    <row r="98" spans="13:17" x14ac:dyDescent="0.25">
      <c r="M98" s="656"/>
      <c r="N98" s="547" t="s">
        <v>35</v>
      </c>
      <c r="O98" s="547"/>
      <c r="P98" s="547"/>
    </row>
    <row r="99" spans="13:17" x14ac:dyDescent="0.25">
      <c r="M99" s="657"/>
      <c r="N99" s="547" t="s">
        <v>36</v>
      </c>
      <c r="O99" s="547" t="s">
        <v>37</v>
      </c>
      <c r="P99" s="547"/>
    </row>
    <row r="100" spans="13:17" x14ac:dyDescent="0.25">
      <c r="M100" s="658"/>
      <c r="N100" s="547"/>
      <c r="O100" s="83">
        <v>2020</v>
      </c>
      <c r="P100" s="83">
        <v>2021</v>
      </c>
    </row>
    <row r="101" spans="13:17" x14ac:dyDescent="0.25">
      <c r="M101" s="83" t="s">
        <v>688</v>
      </c>
      <c r="N101" s="70">
        <v>22</v>
      </c>
      <c r="O101" s="68">
        <f>O7+O9+O14+O17+O19+O25+O32+O34+O40+O43+O47+O52+O53+O66+O67+O69+O70+O75+O76+O77+O80+O85+O94+O95</f>
        <v>2100386</v>
      </c>
      <c r="P101" s="157">
        <f>P9+P14+P17+P19+P25+P34+P37+P43+P47+P53+P60+P64+P65+P66+P77+P80+P85</f>
        <v>3850000</v>
      </c>
      <c r="Q101" s="158"/>
    </row>
  </sheetData>
  <mergeCells count="325">
    <mergeCell ref="H4:I4"/>
    <mergeCell ref="K4:L4"/>
    <mergeCell ref="M4:N4"/>
    <mergeCell ref="O4:P4"/>
    <mergeCell ref="A4:A5"/>
    <mergeCell ref="B4:B5"/>
    <mergeCell ref="C4:C5"/>
    <mergeCell ref="D4:D5"/>
    <mergeCell ref="F4:F5"/>
    <mergeCell ref="G4:G5"/>
    <mergeCell ref="P9:P13"/>
    <mergeCell ref="Q9:Q13"/>
    <mergeCell ref="R9:R13"/>
    <mergeCell ref="G10:G11"/>
    <mergeCell ref="G12:G13"/>
    <mergeCell ref="N9:N13"/>
    <mergeCell ref="O9:O13"/>
    <mergeCell ref="M7:M8"/>
    <mergeCell ref="N7:N8"/>
    <mergeCell ref="O7:O8"/>
    <mergeCell ref="P7:P8"/>
    <mergeCell ref="Q7:Q8"/>
    <mergeCell ref="R7:R8"/>
    <mergeCell ref="G7:G8"/>
    <mergeCell ref="H7:H8"/>
    <mergeCell ref="I7:I8"/>
    <mergeCell ref="J7:J8"/>
    <mergeCell ref="K7:K8"/>
    <mergeCell ref="L7:L8"/>
    <mergeCell ref="J9:J13"/>
    <mergeCell ref="K9:K13"/>
    <mergeCell ref="L9:L13"/>
    <mergeCell ref="M9:M13"/>
    <mergeCell ref="A9:A13"/>
    <mergeCell ref="B9:B13"/>
    <mergeCell ref="C9:C13"/>
    <mergeCell ref="D9:D13"/>
    <mergeCell ref="E9:E13"/>
    <mergeCell ref="F9:F13"/>
    <mergeCell ref="A17:A18"/>
    <mergeCell ref="B17:B18"/>
    <mergeCell ref="C17:C18"/>
    <mergeCell ref="D17:D18"/>
    <mergeCell ref="E17:E18"/>
    <mergeCell ref="F17:F18"/>
    <mergeCell ref="F14:F16"/>
    <mergeCell ref="J14:J16"/>
    <mergeCell ref="K14:K16"/>
    <mergeCell ref="A14:A16"/>
    <mergeCell ref="B14:B16"/>
    <mergeCell ref="C14:C16"/>
    <mergeCell ref="D14:D16"/>
    <mergeCell ref="E14:E16"/>
    <mergeCell ref="E19:E24"/>
    <mergeCell ref="F19:F24"/>
    <mergeCell ref="G19:G24"/>
    <mergeCell ref="J17:J18"/>
    <mergeCell ref="K17:K18"/>
    <mergeCell ref="O14:O16"/>
    <mergeCell ref="P14:P16"/>
    <mergeCell ref="Q14:Q16"/>
    <mergeCell ref="R14:R16"/>
    <mergeCell ref="L14:L16"/>
    <mergeCell ref="M14:M16"/>
    <mergeCell ref="N14:N16"/>
    <mergeCell ref="P17:P18"/>
    <mergeCell ref="Q17:Q18"/>
    <mergeCell ref="R17:R18"/>
    <mergeCell ref="L17:L18"/>
    <mergeCell ref="M17:M18"/>
    <mergeCell ref="N17:N18"/>
    <mergeCell ref="O17:O18"/>
    <mergeCell ref="P19:P24"/>
    <mergeCell ref="Q19:Q24"/>
    <mergeCell ref="R19:R24"/>
    <mergeCell ref="H20:H24"/>
    <mergeCell ref="I20:I24"/>
    <mergeCell ref="A25:A31"/>
    <mergeCell ref="B25:B31"/>
    <mergeCell ref="C25:C31"/>
    <mergeCell ref="D25:D31"/>
    <mergeCell ref="E25:E31"/>
    <mergeCell ref="J19:J24"/>
    <mergeCell ref="K19:K24"/>
    <mergeCell ref="L19:L24"/>
    <mergeCell ref="M19:M24"/>
    <mergeCell ref="N19:N24"/>
    <mergeCell ref="O19:O24"/>
    <mergeCell ref="O25:O31"/>
    <mergeCell ref="P25:P31"/>
    <mergeCell ref="Q25:Q31"/>
    <mergeCell ref="R25:R31"/>
    <mergeCell ref="G26:G27"/>
    <mergeCell ref="G28:G29"/>
    <mergeCell ref="G30:G31"/>
    <mergeCell ref="F25:F31"/>
    <mergeCell ref="J25:J31"/>
    <mergeCell ref="K25:K31"/>
    <mergeCell ref="L25:L31"/>
    <mergeCell ref="M25:M31"/>
    <mergeCell ref="N25:N31"/>
    <mergeCell ref="O32:O33"/>
    <mergeCell ref="P32:P33"/>
    <mergeCell ref="Q32:Q33"/>
    <mergeCell ref="R32:R33"/>
    <mergeCell ref="L32:L33"/>
    <mergeCell ref="M32:M33"/>
    <mergeCell ref="N32:N33"/>
    <mergeCell ref="G32:G33"/>
    <mergeCell ref="J32:J33"/>
    <mergeCell ref="K32:K33"/>
    <mergeCell ref="A32:A33"/>
    <mergeCell ref="B32:B33"/>
    <mergeCell ref="C32:C33"/>
    <mergeCell ref="D32:D33"/>
    <mergeCell ref="E32:E33"/>
    <mergeCell ref="F32:F33"/>
    <mergeCell ref="O34:O36"/>
    <mergeCell ref="C34:C36"/>
    <mergeCell ref="D34:D36"/>
    <mergeCell ref="E34:E36"/>
    <mergeCell ref="F34:F36"/>
    <mergeCell ref="O40:O42"/>
    <mergeCell ref="P34:P36"/>
    <mergeCell ref="Q34:Q36"/>
    <mergeCell ref="R34:R36"/>
    <mergeCell ref="C37:C39"/>
    <mergeCell ref="D37:D39"/>
    <mergeCell ref="E37:E39"/>
    <mergeCell ref="F37:F39"/>
    <mergeCell ref="G34:G36"/>
    <mergeCell ref="J34:J36"/>
    <mergeCell ref="K34:K36"/>
    <mergeCell ref="L34:L36"/>
    <mergeCell ref="M34:M36"/>
    <mergeCell ref="N34:N36"/>
    <mergeCell ref="O37:O39"/>
    <mergeCell ref="P37:P39"/>
    <mergeCell ref="Q37:Q39"/>
    <mergeCell ref="R37:R39"/>
    <mergeCell ref="L37:L39"/>
    <mergeCell ref="O43:O46"/>
    <mergeCell ref="A40:A42"/>
    <mergeCell ref="B40:B42"/>
    <mergeCell ref="C40:C42"/>
    <mergeCell ref="D40:D42"/>
    <mergeCell ref="E40:E42"/>
    <mergeCell ref="F40:F42"/>
    <mergeCell ref="G37:G39"/>
    <mergeCell ref="J37:J39"/>
    <mergeCell ref="K37:K39"/>
    <mergeCell ref="A37:A39"/>
    <mergeCell ref="B37:B39"/>
    <mergeCell ref="M37:M39"/>
    <mergeCell ref="N37:N39"/>
    <mergeCell ref="J47:J51"/>
    <mergeCell ref="J43:J46"/>
    <mergeCell ref="K43:K46"/>
    <mergeCell ref="P40:P42"/>
    <mergeCell ref="Q40:Q42"/>
    <mergeCell ref="R40:R42"/>
    <mergeCell ref="A43:A46"/>
    <mergeCell ref="B43:B46"/>
    <mergeCell ref="C43:C46"/>
    <mergeCell ref="D43:D46"/>
    <mergeCell ref="E43:E46"/>
    <mergeCell ref="F43:F46"/>
    <mergeCell ref="G40:G42"/>
    <mergeCell ref="J40:J42"/>
    <mergeCell ref="K40:K42"/>
    <mergeCell ref="L40:L42"/>
    <mergeCell ref="M40:M42"/>
    <mergeCell ref="N40:N42"/>
    <mergeCell ref="P43:P46"/>
    <mergeCell ref="Q43:Q46"/>
    <mergeCell ref="R43:R46"/>
    <mergeCell ref="L43:L46"/>
    <mergeCell ref="M43:M46"/>
    <mergeCell ref="N43:N46"/>
    <mergeCell ref="Q47:Q51"/>
    <mergeCell ref="R47:R51"/>
    <mergeCell ref="A53:A69"/>
    <mergeCell ref="B53:B69"/>
    <mergeCell ref="C53:C69"/>
    <mergeCell ref="D53:D69"/>
    <mergeCell ref="E53:E69"/>
    <mergeCell ref="F53:F69"/>
    <mergeCell ref="G53:G59"/>
    <mergeCell ref="J53:J59"/>
    <mergeCell ref="K47:K51"/>
    <mergeCell ref="L47:L51"/>
    <mergeCell ref="M47:M51"/>
    <mergeCell ref="N47:N51"/>
    <mergeCell ref="O47:O51"/>
    <mergeCell ref="P47:P51"/>
    <mergeCell ref="H61:H63"/>
    <mergeCell ref="I61:I63"/>
    <mergeCell ref="G67:G68"/>
    <mergeCell ref="J67:J68"/>
    <mergeCell ref="M67:M68"/>
    <mergeCell ref="N67:N68"/>
    <mergeCell ref="Q53:Q69"/>
    <mergeCell ref="R53:R69"/>
    <mergeCell ref="I54:I59"/>
    <mergeCell ref="G60:G63"/>
    <mergeCell ref="J60:J63"/>
    <mergeCell ref="M60:M63"/>
    <mergeCell ref="N60:N63"/>
    <mergeCell ref="I72:I73"/>
    <mergeCell ref="O60:O63"/>
    <mergeCell ref="P60:P63"/>
    <mergeCell ref="K53:K69"/>
    <mergeCell ref="L53:L69"/>
    <mergeCell ref="M53:M59"/>
    <mergeCell ref="N53:N59"/>
    <mergeCell ref="O53:O59"/>
    <mergeCell ref="P53:P59"/>
    <mergeCell ref="O67:O68"/>
    <mergeCell ref="P67:P68"/>
    <mergeCell ref="M70:M74"/>
    <mergeCell ref="N70:N74"/>
    <mergeCell ref="O70:O74"/>
    <mergeCell ref="P70:P74"/>
    <mergeCell ref="H54:H59"/>
    <mergeCell ref="G70:G74"/>
    <mergeCell ref="Q70:Q74"/>
    <mergeCell ref="R70:R74"/>
    <mergeCell ref="L70:L74"/>
    <mergeCell ref="H72:H73"/>
    <mergeCell ref="M98:M100"/>
    <mergeCell ref="N98:P98"/>
    <mergeCell ref="N99:N100"/>
    <mergeCell ref="O99:P99"/>
    <mergeCell ref="M80:M84"/>
    <mergeCell ref="N80:N84"/>
    <mergeCell ref="I70:I71"/>
    <mergeCell ref="J70:J74"/>
    <mergeCell ref="K70:K74"/>
    <mergeCell ref="H70:H71"/>
    <mergeCell ref="Q85:Q93"/>
    <mergeCell ref="R85:R93"/>
    <mergeCell ref="Q95:Q96"/>
    <mergeCell ref="R95:R96"/>
    <mergeCell ref="A7:A8"/>
    <mergeCell ref="B7:B8"/>
    <mergeCell ref="C7:C8"/>
    <mergeCell ref="D7:D8"/>
    <mergeCell ref="E7:E8"/>
    <mergeCell ref="F7:F8"/>
    <mergeCell ref="A70:A74"/>
    <mergeCell ref="B70:B74"/>
    <mergeCell ref="C70:C74"/>
    <mergeCell ref="D70:D74"/>
    <mergeCell ref="E70:E74"/>
    <mergeCell ref="F70:F74"/>
    <mergeCell ref="A47:A51"/>
    <mergeCell ref="B47:B51"/>
    <mergeCell ref="C47:C51"/>
    <mergeCell ref="D47:D51"/>
    <mergeCell ref="E47:E51"/>
    <mergeCell ref="F47:F51"/>
    <mergeCell ref="A34:A36"/>
    <mergeCell ref="B34:B36"/>
    <mergeCell ref="A19:A24"/>
    <mergeCell ref="B19:B24"/>
    <mergeCell ref="C19:C24"/>
    <mergeCell ref="D19:D24"/>
    <mergeCell ref="Q77:Q79"/>
    <mergeCell ref="R77:R79"/>
    <mergeCell ref="A80:A84"/>
    <mergeCell ref="B80:B84"/>
    <mergeCell ref="C80:C84"/>
    <mergeCell ref="D80:D84"/>
    <mergeCell ref="E80:E84"/>
    <mergeCell ref="F80:F84"/>
    <mergeCell ref="J77:J79"/>
    <mergeCell ref="K77:K79"/>
    <mergeCell ref="L77:L79"/>
    <mergeCell ref="M77:M79"/>
    <mergeCell ref="N77:N79"/>
    <mergeCell ref="O77:O79"/>
    <mergeCell ref="O80:O84"/>
    <mergeCell ref="P80:P84"/>
    <mergeCell ref="Q80:Q84"/>
    <mergeCell ref="R80:R84"/>
    <mergeCell ref="A77:A79"/>
    <mergeCell ref="B77:B79"/>
    <mergeCell ref="C77:C79"/>
    <mergeCell ref="D77:D79"/>
    <mergeCell ref="E77:E79"/>
    <mergeCell ref="F77:F79"/>
    <mergeCell ref="B85:B93"/>
    <mergeCell ref="C85:C93"/>
    <mergeCell ref="D85:D93"/>
    <mergeCell ref="E85:E93"/>
    <mergeCell ref="G80:G84"/>
    <mergeCell ref="J80:J84"/>
    <mergeCell ref="K80:K84"/>
    <mergeCell ref="L80:L84"/>
    <mergeCell ref="P77:P79"/>
    <mergeCell ref="G77:G79"/>
    <mergeCell ref="A95:A96"/>
    <mergeCell ref="B95:B96"/>
    <mergeCell ref="C95:C96"/>
    <mergeCell ref="D95:D96"/>
    <mergeCell ref="E95:E96"/>
    <mergeCell ref="F95:F96"/>
    <mergeCell ref="N85:N93"/>
    <mergeCell ref="O85:O93"/>
    <mergeCell ref="P85:P93"/>
    <mergeCell ref="O95:O96"/>
    <mergeCell ref="P95:P96"/>
    <mergeCell ref="G95:G96"/>
    <mergeCell ref="J95:J96"/>
    <mergeCell ref="K95:K96"/>
    <mergeCell ref="L95:L96"/>
    <mergeCell ref="M95:M96"/>
    <mergeCell ref="N95:N96"/>
    <mergeCell ref="F85:F93"/>
    <mergeCell ref="G85:G93"/>
    <mergeCell ref="J85:J93"/>
    <mergeCell ref="K85:K93"/>
    <mergeCell ref="L85:L93"/>
    <mergeCell ref="M85:M93"/>
    <mergeCell ref="A85:A9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33"/>
  <sheetViews>
    <sheetView topLeftCell="A28" zoomScale="50" zoomScaleNormal="50" workbookViewId="0">
      <selection activeCell="O33" sqref="O33:P33"/>
    </sheetView>
  </sheetViews>
  <sheetFormatPr defaultRowHeight="15.75" x14ac:dyDescent="0.25"/>
  <cols>
    <col min="1" max="1" width="10.7109375" style="212" customWidth="1"/>
    <col min="2" max="2" width="22" style="212" customWidth="1"/>
    <col min="3" max="3" width="11.42578125" style="212" customWidth="1"/>
    <col min="4" max="4" width="11.5703125" style="212" customWidth="1"/>
    <col min="5" max="5" width="64.85546875" style="213" bestFit="1" customWidth="1"/>
    <col min="6" max="6" width="91.85546875" style="212" customWidth="1"/>
    <col min="7" max="7" width="33.140625" style="212" customWidth="1"/>
    <col min="8" max="8" width="23.85546875" style="212" customWidth="1"/>
    <col min="9" max="9" width="45.42578125" style="212" customWidth="1"/>
    <col min="10" max="10" width="73.140625" style="212" bestFit="1" customWidth="1"/>
    <col min="11" max="11" width="11.140625" style="214" customWidth="1"/>
    <col min="12" max="12" width="11.85546875" style="215" customWidth="1"/>
    <col min="13" max="13" width="18.42578125" style="212" customWidth="1"/>
    <col min="14" max="14" width="25.85546875" style="212" customWidth="1"/>
    <col min="15" max="16" width="19.28515625" style="212" customWidth="1"/>
    <col min="17" max="17" width="39.5703125" style="212" customWidth="1"/>
    <col min="18" max="18" width="21.7109375" style="212" customWidth="1"/>
    <col min="19" max="249" width="9.140625" style="212"/>
    <col min="250" max="250" width="4.7109375" style="212" bestFit="1" customWidth="1"/>
    <col min="251" max="251" width="9.7109375" style="212" bestFit="1" customWidth="1"/>
    <col min="252" max="252" width="10" style="212" bestFit="1" customWidth="1"/>
    <col min="253" max="253" width="8.85546875" style="212" bestFit="1" customWidth="1"/>
    <col min="254" max="254" width="22.85546875" style="212" customWidth="1"/>
    <col min="255" max="255" width="59.7109375" style="212" bestFit="1" customWidth="1"/>
    <col min="256" max="256" width="57.85546875" style="212" bestFit="1" customWidth="1"/>
    <col min="257" max="257" width="35.28515625" style="212" bestFit="1" customWidth="1"/>
    <col min="258" max="258" width="28.140625" style="212" bestFit="1" customWidth="1"/>
    <col min="259" max="259" width="33.140625" style="212" bestFit="1" customWidth="1"/>
    <col min="260" max="260" width="26" style="212" bestFit="1" customWidth="1"/>
    <col min="261" max="261" width="19.140625" style="212" bestFit="1" customWidth="1"/>
    <col min="262" max="262" width="10.42578125" style="212" customWidth="1"/>
    <col min="263" max="263" width="11.85546875" style="212" customWidth="1"/>
    <col min="264" max="264" width="14.7109375" style="212" customWidth="1"/>
    <col min="265" max="265" width="9" style="212" bestFit="1" customWidth="1"/>
    <col min="266" max="505" width="9.140625" style="212"/>
    <col min="506" max="506" width="4.7109375" style="212" bestFit="1" customWidth="1"/>
    <col min="507" max="507" width="9.7109375" style="212" bestFit="1" customWidth="1"/>
    <col min="508" max="508" width="10" style="212" bestFit="1" customWidth="1"/>
    <col min="509" max="509" width="8.85546875" style="212" bestFit="1" customWidth="1"/>
    <col min="510" max="510" width="22.85546875" style="212" customWidth="1"/>
    <col min="511" max="511" width="59.7109375" style="212" bestFit="1" customWidth="1"/>
    <col min="512" max="512" width="57.85546875" style="212" bestFit="1" customWidth="1"/>
    <col min="513" max="513" width="35.28515625" style="212" bestFit="1" customWidth="1"/>
    <col min="514" max="514" width="28.140625" style="212" bestFit="1" customWidth="1"/>
    <col min="515" max="515" width="33.140625" style="212" bestFit="1" customWidth="1"/>
    <col min="516" max="516" width="26" style="212" bestFit="1" customWidth="1"/>
    <col min="517" max="517" width="19.140625" style="212" bestFit="1" customWidth="1"/>
    <col min="518" max="518" width="10.42578125" style="212" customWidth="1"/>
    <col min="519" max="519" width="11.85546875" style="212" customWidth="1"/>
    <col min="520" max="520" width="14.7109375" style="212" customWidth="1"/>
    <col min="521" max="521" width="9" style="212" bestFit="1" customWidth="1"/>
    <col min="522" max="761" width="9.140625" style="212"/>
    <col min="762" max="762" width="4.7109375" style="212" bestFit="1" customWidth="1"/>
    <col min="763" max="763" width="9.7109375" style="212" bestFit="1" customWidth="1"/>
    <col min="764" max="764" width="10" style="212" bestFit="1" customWidth="1"/>
    <col min="765" max="765" width="8.85546875" style="212" bestFit="1" customWidth="1"/>
    <col min="766" max="766" width="22.85546875" style="212" customWidth="1"/>
    <col min="767" max="767" width="59.7109375" style="212" bestFit="1" customWidth="1"/>
    <col min="768" max="768" width="57.85546875" style="212" bestFit="1" customWidth="1"/>
    <col min="769" max="769" width="35.28515625" style="212" bestFit="1" customWidth="1"/>
    <col min="770" max="770" width="28.140625" style="212" bestFit="1" customWidth="1"/>
    <col min="771" max="771" width="33.140625" style="212" bestFit="1" customWidth="1"/>
    <col min="772" max="772" width="26" style="212" bestFit="1" customWidth="1"/>
    <col min="773" max="773" width="19.140625" style="212" bestFit="1" customWidth="1"/>
    <col min="774" max="774" width="10.42578125" style="212" customWidth="1"/>
    <col min="775" max="775" width="11.85546875" style="212" customWidth="1"/>
    <col min="776" max="776" width="14.7109375" style="212" customWidth="1"/>
    <col min="777" max="777" width="9" style="212" bestFit="1" customWidth="1"/>
    <col min="778" max="1017" width="9.140625" style="212"/>
    <col min="1018" max="1018" width="4.7109375" style="212" bestFit="1" customWidth="1"/>
    <col min="1019" max="1019" width="9.7109375" style="212" bestFit="1" customWidth="1"/>
    <col min="1020" max="1020" width="10" style="212" bestFit="1" customWidth="1"/>
    <col min="1021" max="1021" width="8.85546875" style="212" bestFit="1" customWidth="1"/>
    <col min="1022" max="1022" width="22.85546875" style="212" customWidth="1"/>
    <col min="1023" max="1023" width="59.7109375" style="212" bestFit="1" customWidth="1"/>
    <col min="1024" max="1024" width="57.85546875" style="212" bestFit="1" customWidth="1"/>
    <col min="1025" max="1025" width="35.28515625" style="212" bestFit="1" customWidth="1"/>
    <col min="1026" max="1026" width="28.140625" style="212" bestFit="1" customWidth="1"/>
    <col min="1027" max="1027" width="33.140625" style="212" bestFit="1" customWidth="1"/>
    <col min="1028" max="1028" width="26" style="212" bestFit="1" customWidth="1"/>
    <col min="1029" max="1029" width="19.140625" style="212" bestFit="1" customWidth="1"/>
    <col min="1030" max="1030" width="10.42578125" style="212" customWidth="1"/>
    <col min="1031" max="1031" width="11.85546875" style="212" customWidth="1"/>
    <col min="1032" max="1032" width="14.7109375" style="212" customWidth="1"/>
    <col min="1033" max="1033" width="9" style="212" bestFit="1" customWidth="1"/>
    <col min="1034" max="1273" width="9.140625" style="212"/>
    <col min="1274" max="1274" width="4.7109375" style="212" bestFit="1" customWidth="1"/>
    <col min="1275" max="1275" width="9.7109375" style="212" bestFit="1" customWidth="1"/>
    <col min="1276" max="1276" width="10" style="212" bestFit="1" customWidth="1"/>
    <col min="1277" max="1277" width="8.85546875" style="212" bestFit="1" customWidth="1"/>
    <col min="1278" max="1278" width="22.85546875" style="212" customWidth="1"/>
    <col min="1279" max="1279" width="59.7109375" style="212" bestFit="1" customWidth="1"/>
    <col min="1280" max="1280" width="57.85546875" style="212" bestFit="1" customWidth="1"/>
    <col min="1281" max="1281" width="35.28515625" style="212" bestFit="1" customWidth="1"/>
    <col min="1282" max="1282" width="28.140625" style="212" bestFit="1" customWidth="1"/>
    <col min="1283" max="1283" width="33.140625" style="212" bestFit="1" customWidth="1"/>
    <col min="1284" max="1284" width="26" style="212" bestFit="1" customWidth="1"/>
    <col min="1285" max="1285" width="19.140625" style="212" bestFit="1" customWidth="1"/>
    <col min="1286" max="1286" width="10.42578125" style="212" customWidth="1"/>
    <col min="1287" max="1287" width="11.85546875" style="212" customWidth="1"/>
    <col min="1288" max="1288" width="14.7109375" style="212" customWidth="1"/>
    <col min="1289" max="1289" width="9" style="212" bestFit="1" customWidth="1"/>
    <col min="1290" max="1529" width="9.140625" style="212"/>
    <col min="1530" max="1530" width="4.7109375" style="212" bestFit="1" customWidth="1"/>
    <col min="1531" max="1531" width="9.7109375" style="212" bestFit="1" customWidth="1"/>
    <col min="1532" max="1532" width="10" style="212" bestFit="1" customWidth="1"/>
    <col min="1533" max="1533" width="8.85546875" style="212" bestFit="1" customWidth="1"/>
    <col min="1534" max="1534" width="22.85546875" style="212" customWidth="1"/>
    <col min="1535" max="1535" width="59.7109375" style="212" bestFit="1" customWidth="1"/>
    <col min="1536" max="1536" width="57.85546875" style="212" bestFit="1" customWidth="1"/>
    <col min="1537" max="1537" width="35.28515625" style="212" bestFit="1" customWidth="1"/>
    <col min="1538" max="1538" width="28.140625" style="212" bestFit="1" customWidth="1"/>
    <col min="1539" max="1539" width="33.140625" style="212" bestFit="1" customWidth="1"/>
    <col min="1540" max="1540" width="26" style="212" bestFit="1" customWidth="1"/>
    <col min="1541" max="1541" width="19.140625" style="212" bestFit="1" customWidth="1"/>
    <col min="1542" max="1542" width="10.42578125" style="212" customWidth="1"/>
    <col min="1543" max="1543" width="11.85546875" style="212" customWidth="1"/>
    <col min="1544" max="1544" width="14.7109375" style="212" customWidth="1"/>
    <col min="1545" max="1545" width="9" style="212" bestFit="1" customWidth="1"/>
    <col min="1546" max="1785" width="9.140625" style="212"/>
    <col min="1786" max="1786" width="4.7109375" style="212" bestFit="1" customWidth="1"/>
    <col min="1787" max="1787" width="9.7109375" style="212" bestFit="1" customWidth="1"/>
    <col min="1788" max="1788" width="10" style="212" bestFit="1" customWidth="1"/>
    <col min="1789" max="1789" width="8.85546875" style="212" bestFit="1" customWidth="1"/>
    <col min="1790" max="1790" width="22.85546875" style="212" customWidth="1"/>
    <col min="1791" max="1791" width="59.7109375" style="212" bestFit="1" customWidth="1"/>
    <col min="1792" max="1792" width="57.85546875" style="212" bestFit="1" customWidth="1"/>
    <col min="1793" max="1793" width="35.28515625" style="212" bestFit="1" customWidth="1"/>
    <col min="1794" max="1794" width="28.140625" style="212" bestFit="1" customWidth="1"/>
    <col min="1795" max="1795" width="33.140625" style="212" bestFit="1" customWidth="1"/>
    <col min="1796" max="1796" width="26" style="212" bestFit="1" customWidth="1"/>
    <col min="1797" max="1797" width="19.140625" style="212" bestFit="1" customWidth="1"/>
    <col min="1798" max="1798" width="10.42578125" style="212" customWidth="1"/>
    <col min="1799" max="1799" width="11.85546875" style="212" customWidth="1"/>
    <col min="1800" max="1800" width="14.7109375" style="212" customWidth="1"/>
    <col min="1801" max="1801" width="9" style="212" bestFit="1" customWidth="1"/>
    <col min="1802" max="2041" width="9.140625" style="212"/>
    <col min="2042" max="2042" width="4.7109375" style="212" bestFit="1" customWidth="1"/>
    <col min="2043" max="2043" width="9.7109375" style="212" bestFit="1" customWidth="1"/>
    <col min="2044" max="2044" width="10" style="212" bestFit="1" customWidth="1"/>
    <col min="2045" max="2045" width="8.85546875" style="212" bestFit="1" customWidth="1"/>
    <col min="2046" max="2046" width="22.85546875" style="212" customWidth="1"/>
    <col min="2047" max="2047" width="59.7109375" style="212" bestFit="1" customWidth="1"/>
    <col min="2048" max="2048" width="57.85546875" style="212" bestFit="1" customWidth="1"/>
    <col min="2049" max="2049" width="35.28515625" style="212" bestFit="1" customWidth="1"/>
    <col min="2050" max="2050" width="28.140625" style="212" bestFit="1" customWidth="1"/>
    <col min="2051" max="2051" width="33.140625" style="212" bestFit="1" customWidth="1"/>
    <col min="2052" max="2052" width="26" style="212" bestFit="1" customWidth="1"/>
    <col min="2053" max="2053" width="19.140625" style="212" bestFit="1" customWidth="1"/>
    <col min="2054" max="2054" width="10.42578125" style="212" customWidth="1"/>
    <col min="2055" max="2055" width="11.85546875" style="212" customWidth="1"/>
    <col min="2056" max="2056" width="14.7109375" style="212" customWidth="1"/>
    <col min="2057" max="2057" width="9" style="212" bestFit="1" customWidth="1"/>
    <col min="2058" max="2297" width="9.140625" style="212"/>
    <col min="2298" max="2298" width="4.7109375" style="212" bestFit="1" customWidth="1"/>
    <col min="2299" max="2299" width="9.7109375" style="212" bestFit="1" customWidth="1"/>
    <col min="2300" max="2300" width="10" style="212" bestFit="1" customWidth="1"/>
    <col min="2301" max="2301" width="8.85546875" style="212" bestFit="1" customWidth="1"/>
    <col min="2302" max="2302" width="22.85546875" style="212" customWidth="1"/>
    <col min="2303" max="2303" width="59.7109375" style="212" bestFit="1" customWidth="1"/>
    <col min="2304" max="2304" width="57.85546875" style="212" bestFit="1" customWidth="1"/>
    <col min="2305" max="2305" width="35.28515625" style="212" bestFit="1" customWidth="1"/>
    <col min="2306" max="2306" width="28.140625" style="212" bestFit="1" customWidth="1"/>
    <col min="2307" max="2307" width="33.140625" style="212" bestFit="1" customWidth="1"/>
    <col min="2308" max="2308" width="26" style="212" bestFit="1" customWidth="1"/>
    <col min="2309" max="2309" width="19.140625" style="212" bestFit="1" customWidth="1"/>
    <col min="2310" max="2310" width="10.42578125" style="212" customWidth="1"/>
    <col min="2311" max="2311" width="11.85546875" style="212" customWidth="1"/>
    <col min="2312" max="2312" width="14.7109375" style="212" customWidth="1"/>
    <col min="2313" max="2313" width="9" style="212" bestFit="1" customWidth="1"/>
    <col min="2314" max="2553" width="9.140625" style="212"/>
    <col min="2554" max="2554" width="4.7109375" style="212" bestFit="1" customWidth="1"/>
    <col min="2555" max="2555" width="9.7109375" style="212" bestFit="1" customWidth="1"/>
    <col min="2556" max="2556" width="10" style="212" bestFit="1" customWidth="1"/>
    <col min="2557" max="2557" width="8.85546875" style="212" bestFit="1" customWidth="1"/>
    <col min="2558" max="2558" width="22.85546875" style="212" customWidth="1"/>
    <col min="2559" max="2559" width="59.7109375" style="212" bestFit="1" customWidth="1"/>
    <col min="2560" max="2560" width="57.85546875" style="212" bestFit="1" customWidth="1"/>
    <col min="2561" max="2561" width="35.28515625" style="212" bestFit="1" customWidth="1"/>
    <col min="2562" max="2562" width="28.140625" style="212" bestFit="1" customWidth="1"/>
    <col min="2563" max="2563" width="33.140625" style="212" bestFit="1" customWidth="1"/>
    <col min="2564" max="2564" width="26" style="212" bestFit="1" customWidth="1"/>
    <col min="2565" max="2565" width="19.140625" style="212" bestFit="1" customWidth="1"/>
    <col min="2566" max="2566" width="10.42578125" style="212" customWidth="1"/>
    <col min="2567" max="2567" width="11.85546875" style="212" customWidth="1"/>
    <col min="2568" max="2568" width="14.7109375" style="212" customWidth="1"/>
    <col min="2569" max="2569" width="9" style="212" bestFit="1" customWidth="1"/>
    <col min="2570" max="2809" width="9.140625" style="212"/>
    <col min="2810" max="2810" width="4.7109375" style="212" bestFit="1" customWidth="1"/>
    <col min="2811" max="2811" width="9.7109375" style="212" bestFit="1" customWidth="1"/>
    <col min="2812" max="2812" width="10" style="212" bestFit="1" customWidth="1"/>
    <col min="2813" max="2813" width="8.85546875" style="212" bestFit="1" customWidth="1"/>
    <col min="2814" max="2814" width="22.85546875" style="212" customWidth="1"/>
    <col min="2815" max="2815" width="59.7109375" style="212" bestFit="1" customWidth="1"/>
    <col min="2816" max="2816" width="57.85546875" style="212" bestFit="1" customWidth="1"/>
    <col min="2817" max="2817" width="35.28515625" style="212" bestFit="1" customWidth="1"/>
    <col min="2818" max="2818" width="28.140625" style="212" bestFit="1" customWidth="1"/>
    <col min="2819" max="2819" width="33.140625" style="212" bestFit="1" customWidth="1"/>
    <col min="2820" max="2820" width="26" style="212" bestFit="1" customWidth="1"/>
    <col min="2821" max="2821" width="19.140625" style="212" bestFit="1" customWidth="1"/>
    <col min="2822" max="2822" width="10.42578125" style="212" customWidth="1"/>
    <col min="2823" max="2823" width="11.85546875" style="212" customWidth="1"/>
    <col min="2824" max="2824" width="14.7109375" style="212" customWidth="1"/>
    <col min="2825" max="2825" width="9" style="212" bestFit="1" customWidth="1"/>
    <col min="2826" max="3065" width="9.140625" style="212"/>
    <col min="3066" max="3066" width="4.7109375" style="212" bestFit="1" customWidth="1"/>
    <col min="3067" max="3067" width="9.7109375" style="212" bestFit="1" customWidth="1"/>
    <col min="3068" max="3068" width="10" style="212" bestFit="1" customWidth="1"/>
    <col min="3069" max="3069" width="8.85546875" style="212" bestFit="1" customWidth="1"/>
    <col min="3070" max="3070" width="22.85546875" style="212" customWidth="1"/>
    <col min="3071" max="3071" width="59.7109375" style="212" bestFit="1" customWidth="1"/>
    <col min="3072" max="3072" width="57.85546875" style="212" bestFit="1" customWidth="1"/>
    <col min="3073" max="3073" width="35.28515625" style="212" bestFit="1" customWidth="1"/>
    <col min="3074" max="3074" width="28.140625" style="212" bestFit="1" customWidth="1"/>
    <col min="3075" max="3075" width="33.140625" style="212" bestFit="1" customWidth="1"/>
    <col min="3076" max="3076" width="26" style="212" bestFit="1" customWidth="1"/>
    <col min="3077" max="3077" width="19.140625" style="212" bestFit="1" customWidth="1"/>
    <col min="3078" max="3078" width="10.42578125" style="212" customWidth="1"/>
    <col min="3079" max="3079" width="11.85546875" style="212" customWidth="1"/>
    <col min="3080" max="3080" width="14.7109375" style="212" customWidth="1"/>
    <col min="3081" max="3081" width="9" style="212" bestFit="1" customWidth="1"/>
    <col min="3082" max="3321" width="9.140625" style="212"/>
    <col min="3322" max="3322" width="4.7109375" style="212" bestFit="1" customWidth="1"/>
    <col min="3323" max="3323" width="9.7109375" style="212" bestFit="1" customWidth="1"/>
    <col min="3324" max="3324" width="10" style="212" bestFit="1" customWidth="1"/>
    <col min="3325" max="3325" width="8.85546875" style="212" bestFit="1" customWidth="1"/>
    <col min="3326" max="3326" width="22.85546875" style="212" customWidth="1"/>
    <col min="3327" max="3327" width="59.7109375" style="212" bestFit="1" customWidth="1"/>
    <col min="3328" max="3328" width="57.85546875" style="212" bestFit="1" customWidth="1"/>
    <col min="3329" max="3329" width="35.28515625" style="212" bestFit="1" customWidth="1"/>
    <col min="3330" max="3330" width="28.140625" style="212" bestFit="1" customWidth="1"/>
    <col min="3331" max="3331" width="33.140625" style="212" bestFit="1" customWidth="1"/>
    <col min="3332" max="3332" width="26" style="212" bestFit="1" customWidth="1"/>
    <col min="3333" max="3333" width="19.140625" style="212" bestFit="1" customWidth="1"/>
    <col min="3334" max="3334" width="10.42578125" style="212" customWidth="1"/>
    <col min="3335" max="3335" width="11.85546875" style="212" customWidth="1"/>
    <col min="3336" max="3336" width="14.7109375" style="212" customWidth="1"/>
    <col min="3337" max="3337" width="9" style="212" bestFit="1" customWidth="1"/>
    <col min="3338" max="3577" width="9.140625" style="212"/>
    <col min="3578" max="3578" width="4.7109375" style="212" bestFit="1" customWidth="1"/>
    <col min="3579" max="3579" width="9.7109375" style="212" bestFit="1" customWidth="1"/>
    <col min="3580" max="3580" width="10" style="212" bestFit="1" customWidth="1"/>
    <col min="3581" max="3581" width="8.85546875" style="212" bestFit="1" customWidth="1"/>
    <col min="3582" max="3582" width="22.85546875" style="212" customWidth="1"/>
    <col min="3583" max="3583" width="59.7109375" style="212" bestFit="1" customWidth="1"/>
    <col min="3584" max="3584" width="57.85546875" style="212" bestFit="1" customWidth="1"/>
    <col min="3585" max="3585" width="35.28515625" style="212" bestFit="1" customWidth="1"/>
    <col min="3586" max="3586" width="28.140625" style="212" bestFit="1" customWidth="1"/>
    <col min="3587" max="3587" width="33.140625" style="212" bestFit="1" customWidth="1"/>
    <col min="3588" max="3588" width="26" style="212" bestFit="1" customWidth="1"/>
    <col min="3589" max="3589" width="19.140625" style="212" bestFit="1" customWidth="1"/>
    <col min="3590" max="3590" width="10.42578125" style="212" customWidth="1"/>
    <col min="3591" max="3591" width="11.85546875" style="212" customWidth="1"/>
    <col min="3592" max="3592" width="14.7109375" style="212" customWidth="1"/>
    <col min="3593" max="3593" width="9" style="212" bestFit="1" customWidth="1"/>
    <col min="3594" max="3833" width="9.140625" style="212"/>
    <col min="3834" max="3834" width="4.7109375" style="212" bestFit="1" customWidth="1"/>
    <col min="3835" max="3835" width="9.7109375" style="212" bestFit="1" customWidth="1"/>
    <col min="3836" max="3836" width="10" style="212" bestFit="1" customWidth="1"/>
    <col min="3837" max="3837" width="8.85546875" style="212" bestFit="1" customWidth="1"/>
    <col min="3838" max="3838" width="22.85546875" style="212" customWidth="1"/>
    <col min="3839" max="3839" width="59.7109375" style="212" bestFit="1" customWidth="1"/>
    <col min="3840" max="3840" width="57.85546875" style="212" bestFit="1" customWidth="1"/>
    <col min="3841" max="3841" width="35.28515625" style="212" bestFit="1" customWidth="1"/>
    <col min="3842" max="3842" width="28.140625" style="212" bestFit="1" customWidth="1"/>
    <col min="3843" max="3843" width="33.140625" style="212" bestFit="1" customWidth="1"/>
    <col min="3844" max="3844" width="26" style="212" bestFit="1" customWidth="1"/>
    <col min="3845" max="3845" width="19.140625" style="212" bestFit="1" customWidth="1"/>
    <col min="3846" max="3846" width="10.42578125" style="212" customWidth="1"/>
    <col min="3847" max="3847" width="11.85546875" style="212" customWidth="1"/>
    <col min="3848" max="3848" width="14.7109375" style="212" customWidth="1"/>
    <col min="3849" max="3849" width="9" style="212" bestFit="1" customWidth="1"/>
    <col min="3850" max="4089" width="9.140625" style="212"/>
    <col min="4090" max="4090" width="4.7109375" style="212" bestFit="1" customWidth="1"/>
    <col min="4091" max="4091" width="9.7109375" style="212" bestFit="1" customWidth="1"/>
    <col min="4092" max="4092" width="10" style="212" bestFit="1" customWidth="1"/>
    <col min="4093" max="4093" width="8.85546875" style="212" bestFit="1" customWidth="1"/>
    <col min="4094" max="4094" width="22.85546875" style="212" customWidth="1"/>
    <col min="4095" max="4095" width="59.7109375" style="212" bestFit="1" customWidth="1"/>
    <col min="4096" max="4096" width="57.85546875" style="212" bestFit="1" customWidth="1"/>
    <col min="4097" max="4097" width="35.28515625" style="212" bestFit="1" customWidth="1"/>
    <col min="4098" max="4098" width="28.140625" style="212" bestFit="1" customWidth="1"/>
    <col min="4099" max="4099" width="33.140625" style="212" bestFit="1" customWidth="1"/>
    <col min="4100" max="4100" width="26" style="212" bestFit="1" customWidth="1"/>
    <col min="4101" max="4101" width="19.140625" style="212" bestFit="1" customWidth="1"/>
    <col min="4102" max="4102" width="10.42578125" style="212" customWidth="1"/>
    <col min="4103" max="4103" width="11.85546875" style="212" customWidth="1"/>
    <col min="4104" max="4104" width="14.7109375" style="212" customWidth="1"/>
    <col min="4105" max="4105" width="9" style="212" bestFit="1" customWidth="1"/>
    <col min="4106" max="4345" width="9.140625" style="212"/>
    <col min="4346" max="4346" width="4.7109375" style="212" bestFit="1" customWidth="1"/>
    <col min="4347" max="4347" width="9.7109375" style="212" bestFit="1" customWidth="1"/>
    <col min="4348" max="4348" width="10" style="212" bestFit="1" customWidth="1"/>
    <col min="4349" max="4349" width="8.85546875" style="212" bestFit="1" customWidth="1"/>
    <col min="4350" max="4350" width="22.85546875" style="212" customWidth="1"/>
    <col min="4351" max="4351" width="59.7109375" style="212" bestFit="1" customWidth="1"/>
    <col min="4352" max="4352" width="57.85546875" style="212" bestFit="1" customWidth="1"/>
    <col min="4353" max="4353" width="35.28515625" style="212" bestFit="1" customWidth="1"/>
    <col min="4354" max="4354" width="28.140625" style="212" bestFit="1" customWidth="1"/>
    <col min="4355" max="4355" width="33.140625" style="212" bestFit="1" customWidth="1"/>
    <col min="4356" max="4356" width="26" style="212" bestFit="1" customWidth="1"/>
    <col min="4357" max="4357" width="19.140625" style="212" bestFit="1" customWidth="1"/>
    <col min="4358" max="4358" width="10.42578125" style="212" customWidth="1"/>
    <col min="4359" max="4359" width="11.85546875" style="212" customWidth="1"/>
    <col min="4360" max="4360" width="14.7109375" style="212" customWidth="1"/>
    <col min="4361" max="4361" width="9" style="212" bestFit="1" customWidth="1"/>
    <col min="4362" max="4601" width="9.140625" style="212"/>
    <col min="4602" max="4602" width="4.7109375" style="212" bestFit="1" customWidth="1"/>
    <col min="4603" max="4603" width="9.7109375" style="212" bestFit="1" customWidth="1"/>
    <col min="4604" max="4604" width="10" style="212" bestFit="1" customWidth="1"/>
    <col min="4605" max="4605" width="8.85546875" style="212" bestFit="1" customWidth="1"/>
    <col min="4606" max="4606" width="22.85546875" style="212" customWidth="1"/>
    <col min="4607" max="4607" width="59.7109375" style="212" bestFit="1" customWidth="1"/>
    <col min="4608" max="4608" width="57.85546875" style="212" bestFit="1" customWidth="1"/>
    <col min="4609" max="4609" width="35.28515625" style="212" bestFit="1" customWidth="1"/>
    <col min="4610" max="4610" width="28.140625" style="212" bestFit="1" customWidth="1"/>
    <col min="4611" max="4611" width="33.140625" style="212" bestFit="1" customWidth="1"/>
    <col min="4612" max="4612" width="26" style="212" bestFit="1" customWidth="1"/>
    <col min="4613" max="4613" width="19.140625" style="212" bestFit="1" customWidth="1"/>
    <col min="4614" max="4614" width="10.42578125" style="212" customWidth="1"/>
    <col min="4615" max="4615" width="11.85546875" style="212" customWidth="1"/>
    <col min="4616" max="4616" width="14.7109375" style="212" customWidth="1"/>
    <col min="4617" max="4617" width="9" style="212" bestFit="1" customWidth="1"/>
    <col min="4618" max="4857" width="9.140625" style="212"/>
    <col min="4858" max="4858" width="4.7109375" style="212" bestFit="1" customWidth="1"/>
    <col min="4859" max="4859" width="9.7109375" style="212" bestFit="1" customWidth="1"/>
    <col min="4860" max="4860" width="10" style="212" bestFit="1" customWidth="1"/>
    <col min="4861" max="4861" width="8.85546875" style="212" bestFit="1" customWidth="1"/>
    <col min="4862" max="4862" width="22.85546875" style="212" customWidth="1"/>
    <col min="4863" max="4863" width="59.7109375" style="212" bestFit="1" customWidth="1"/>
    <col min="4864" max="4864" width="57.85546875" style="212" bestFit="1" customWidth="1"/>
    <col min="4865" max="4865" width="35.28515625" style="212" bestFit="1" customWidth="1"/>
    <col min="4866" max="4866" width="28.140625" style="212" bestFit="1" customWidth="1"/>
    <col min="4867" max="4867" width="33.140625" style="212" bestFit="1" customWidth="1"/>
    <col min="4868" max="4868" width="26" style="212" bestFit="1" customWidth="1"/>
    <col min="4869" max="4869" width="19.140625" style="212" bestFit="1" customWidth="1"/>
    <col min="4870" max="4870" width="10.42578125" style="212" customWidth="1"/>
    <col min="4871" max="4871" width="11.85546875" style="212" customWidth="1"/>
    <col min="4872" max="4872" width="14.7109375" style="212" customWidth="1"/>
    <col min="4873" max="4873" width="9" style="212" bestFit="1" customWidth="1"/>
    <col min="4874" max="5113" width="9.140625" style="212"/>
    <col min="5114" max="5114" width="4.7109375" style="212" bestFit="1" customWidth="1"/>
    <col min="5115" max="5115" width="9.7109375" style="212" bestFit="1" customWidth="1"/>
    <col min="5116" max="5116" width="10" style="212" bestFit="1" customWidth="1"/>
    <col min="5117" max="5117" width="8.85546875" style="212" bestFit="1" customWidth="1"/>
    <col min="5118" max="5118" width="22.85546875" style="212" customWidth="1"/>
    <col min="5119" max="5119" width="59.7109375" style="212" bestFit="1" customWidth="1"/>
    <col min="5120" max="5120" width="57.85546875" style="212" bestFit="1" customWidth="1"/>
    <col min="5121" max="5121" width="35.28515625" style="212" bestFit="1" customWidth="1"/>
    <col min="5122" max="5122" width="28.140625" style="212" bestFit="1" customWidth="1"/>
    <col min="5123" max="5123" width="33.140625" style="212" bestFit="1" customWidth="1"/>
    <col min="5124" max="5124" width="26" style="212" bestFit="1" customWidth="1"/>
    <col min="5125" max="5125" width="19.140625" style="212" bestFit="1" customWidth="1"/>
    <col min="5126" max="5126" width="10.42578125" style="212" customWidth="1"/>
    <col min="5127" max="5127" width="11.85546875" style="212" customWidth="1"/>
    <col min="5128" max="5128" width="14.7109375" style="212" customWidth="1"/>
    <col min="5129" max="5129" width="9" style="212" bestFit="1" customWidth="1"/>
    <col min="5130" max="5369" width="9.140625" style="212"/>
    <col min="5370" max="5370" width="4.7109375" style="212" bestFit="1" customWidth="1"/>
    <col min="5371" max="5371" width="9.7109375" style="212" bestFit="1" customWidth="1"/>
    <col min="5372" max="5372" width="10" style="212" bestFit="1" customWidth="1"/>
    <col min="5373" max="5373" width="8.85546875" style="212" bestFit="1" customWidth="1"/>
    <col min="5374" max="5374" width="22.85546875" style="212" customWidth="1"/>
    <col min="5375" max="5375" width="59.7109375" style="212" bestFit="1" customWidth="1"/>
    <col min="5376" max="5376" width="57.85546875" style="212" bestFit="1" customWidth="1"/>
    <col min="5377" max="5377" width="35.28515625" style="212" bestFit="1" customWidth="1"/>
    <col min="5378" max="5378" width="28.140625" style="212" bestFit="1" customWidth="1"/>
    <col min="5379" max="5379" width="33.140625" style="212" bestFit="1" customWidth="1"/>
    <col min="5380" max="5380" width="26" style="212" bestFit="1" customWidth="1"/>
    <col min="5381" max="5381" width="19.140625" style="212" bestFit="1" customWidth="1"/>
    <col min="5382" max="5382" width="10.42578125" style="212" customWidth="1"/>
    <col min="5383" max="5383" width="11.85546875" style="212" customWidth="1"/>
    <col min="5384" max="5384" width="14.7109375" style="212" customWidth="1"/>
    <col min="5385" max="5385" width="9" style="212" bestFit="1" customWidth="1"/>
    <col min="5386" max="5625" width="9.140625" style="212"/>
    <col min="5626" max="5626" width="4.7109375" style="212" bestFit="1" customWidth="1"/>
    <col min="5627" max="5627" width="9.7109375" style="212" bestFit="1" customWidth="1"/>
    <col min="5628" max="5628" width="10" style="212" bestFit="1" customWidth="1"/>
    <col min="5629" max="5629" width="8.85546875" style="212" bestFit="1" customWidth="1"/>
    <col min="5630" max="5630" width="22.85546875" style="212" customWidth="1"/>
    <col min="5631" max="5631" width="59.7109375" style="212" bestFit="1" customWidth="1"/>
    <col min="5632" max="5632" width="57.85546875" style="212" bestFit="1" customWidth="1"/>
    <col min="5633" max="5633" width="35.28515625" style="212" bestFit="1" customWidth="1"/>
    <col min="5634" max="5634" width="28.140625" style="212" bestFit="1" customWidth="1"/>
    <col min="5635" max="5635" width="33.140625" style="212" bestFit="1" customWidth="1"/>
    <col min="5636" max="5636" width="26" style="212" bestFit="1" customWidth="1"/>
    <col min="5637" max="5637" width="19.140625" style="212" bestFit="1" customWidth="1"/>
    <col min="5638" max="5638" width="10.42578125" style="212" customWidth="1"/>
    <col min="5639" max="5639" width="11.85546875" style="212" customWidth="1"/>
    <col min="5640" max="5640" width="14.7109375" style="212" customWidth="1"/>
    <col min="5641" max="5641" width="9" style="212" bestFit="1" customWidth="1"/>
    <col min="5642" max="5881" width="9.140625" style="212"/>
    <col min="5882" max="5882" width="4.7109375" style="212" bestFit="1" customWidth="1"/>
    <col min="5883" max="5883" width="9.7109375" style="212" bestFit="1" customWidth="1"/>
    <col min="5884" max="5884" width="10" style="212" bestFit="1" customWidth="1"/>
    <col min="5885" max="5885" width="8.85546875" style="212" bestFit="1" customWidth="1"/>
    <col min="5886" max="5886" width="22.85546875" style="212" customWidth="1"/>
    <col min="5887" max="5887" width="59.7109375" style="212" bestFit="1" customWidth="1"/>
    <col min="5888" max="5888" width="57.85546875" style="212" bestFit="1" customWidth="1"/>
    <col min="5889" max="5889" width="35.28515625" style="212" bestFit="1" customWidth="1"/>
    <col min="5890" max="5890" width="28.140625" style="212" bestFit="1" customWidth="1"/>
    <col min="5891" max="5891" width="33.140625" style="212" bestFit="1" customWidth="1"/>
    <col min="5892" max="5892" width="26" style="212" bestFit="1" customWidth="1"/>
    <col min="5893" max="5893" width="19.140625" style="212" bestFit="1" customWidth="1"/>
    <col min="5894" max="5894" width="10.42578125" style="212" customWidth="1"/>
    <col min="5895" max="5895" width="11.85546875" style="212" customWidth="1"/>
    <col min="5896" max="5896" width="14.7109375" style="212" customWidth="1"/>
    <col min="5897" max="5897" width="9" style="212" bestFit="1" customWidth="1"/>
    <col min="5898" max="6137" width="9.140625" style="212"/>
    <col min="6138" max="6138" width="4.7109375" style="212" bestFit="1" customWidth="1"/>
    <col min="6139" max="6139" width="9.7109375" style="212" bestFit="1" customWidth="1"/>
    <col min="6140" max="6140" width="10" style="212" bestFit="1" customWidth="1"/>
    <col min="6141" max="6141" width="8.85546875" style="212" bestFit="1" customWidth="1"/>
    <col min="6142" max="6142" width="22.85546875" style="212" customWidth="1"/>
    <col min="6143" max="6143" width="59.7109375" style="212" bestFit="1" customWidth="1"/>
    <col min="6144" max="6144" width="57.85546875" style="212" bestFit="1" customWidth="1"/>
    <col min="6145" max="6145" width="35.28515625" style="212" bestFit="1" customWidth="1"/>
    <col min="6146" max="6146" width="28.140625" style="212" bestFit="1" customWidth="1"/>
    <col min="6147" max="6147" width="33.140625" style="212" bestFit="1" customWidth="1"/>
    <col min="6148" max="6148" width="26" style="212" bestFit="1" customWidth="1"/>
    <col min="6149" max="6149" width="19.140625" style="212" bestFit="1" customWidth="1"/>
    <col min="6150" max="6150" width="10.42578125" style="212" customWidth="1"/>
    <col min="6151" max="6151" width="11.85546875" style="212" customWidth="1"/>
    <col min="6152" max="6152" width="14.7109375" style="212" customWidth="1"/>
    <col min="6153" max="6153" width="9" style="212" bestFit="1" customWidth="1"/>
    <col min="6154" max="6393" width="9.140625" style="212"/>
    <col min="6394" max="6394" width="4.7109375" style="212" bestFit="1" customWidth="1"/>
    <col min="6395" max="6395" width="9.7109375" style="212" bestFit="1" customWidth="1"/>
    <col min="6396" max="6396" width="10" style="212" bestFit="1" customWidth="1"/>
    <col min="6397" max="6397" width="8.85546875" style="212" bestFit="1" customWidth="1"/>
    <col min="6398" max="6398" width="22.85546875" style="212" customWidth="1"/>
    <col min="6399" max="6399" width="59.7109375" style="212" bestFit="1" customWidth="1"/>
    <col min="6400" max="6400" width="57.85546875" style="212" bestFit="1" customWidth="1"/>
    <col min="6401" max="6401" width="35.28515625" style="212" bestFit="1" customWidth="1"/>
    <col min="6402" max="6402" width="28.140625" style="212" bestFit="1" customWidth="1"/>
    <col min="6403" max="6403" width="33.140625" style="212" bestFit="1" customWidth="1"/>
    <col min="6404" max="6404" width="26" style="212" bestFit="1" customWidth="1"/>
    <col min="6405" max="6405" width="19.140625" style="212" bestFit="1" customWidth="1"/>
    <col min="6406" max="6406" width="10.42578125" style="212" customWidth="1"/>
    <col min="6407" max="6407" width="11.85546875" style="212" customWidth="1"/>
    <col min="6408" max="6408" width="14.7109375" style="212" customWidth="1"/>
    <col min="6409" max="6409" width="9" style="212" bestFit="1" customWidth="1"/>
    <col min="6410" max="6649" width="9.140625" style="212"/>
    <col min="6650" max="6650" width="4.7109375" style="212" bestFit="1" customWidth="1"/>
    <col min="6651" max="6651" width="9.7109375" style="212" bestFit="1" customWidth="1"/>
    <col min="6652" max="6652" width="10" style="212" bestFit="1" customWidth="1"/>
    <col min="6653" max="6653" width="8.85546875" style="212" bestFit="1" customWidth="1"/>
    <col min="6654" max="6654" width="22.85546875" style="212" customWidth="1"/>
    <col min="6655" max="6655" width="59.7109375" style="212" bestFit="1" customWidth="1"/>
    <col min="6656" max="6656" width="57.85546875" style="212" bestFit="1" customWidth="1"/>
    <col min="6657" max="6657" width="35.28515625" style="212" bestFit="1" customWidth="1"/>
    <col min="6658" max="6658" width="28.140625" style="212" bestFit="1" customWidth="1"/>
    <col min="6659" max="6659" width="33.140625" style="212" bestFit="1" customWidth="1"/>
    <col min="6660" max="6660" width="26" style="212" bestFit="1" customWidth="1"/>
    <col min="6661" max="6661" width="19.140625" style="212" bestFit="1" customWidth="1"/>
    <col min="6662" max="6662" width="10.42578125" style="212" customWidth="1"/>
    <col min="6663" max="6663" width="11.85546875" style="212" customWidth="1"/>
    <col min="6664" max="6664" width="14.7109375" style="212" customWidth="1"/>
    <col min="6665" max="6665" width="9" style="212" bestFit="1" customWidth="1"/>
    <col min="6666" max="6905" width="9.140625" style="212"/>
    <col min="6906" max="6906" width="4.7109375" style="212" bestFit="1" customWidth="1"/>
    <col min="6907" max="6907" width="9.7109375" style="212" bestFit="1" customWidth="1"/>
    <col min="6908" max="6908" width="10" style="212" bestFit="1" customWidth="1"/>
    <col min="6909" max="6909" width="8.85546875" style="212" bestFit="1" customWidth="1"/>
    <col min="6910" max="6910" width="22.85546875" style="212" customWidth="1"/>
    <col min="6911" max="6911" width="59.7109375" style="212" bestFit="1" customWidth="1"/>
    <col min="6912" max="6912" width="57.85546875" style="212" bestFit="1" customWidth="1"/>
    <col min="6913" max="6913" width="35.28515625" style="212" bestFit="1" customWidth="1"/>
    <col min="6914" max="6914" width="28.140625" style="212" bestFit="1" customWidth="1"/>
    <col min="6915" max="6915" width="33.140625" style="212" bestFit="1" customWidth="1"/>
    <col min="6916" max="6916" width="26" style="212" bestFit="1" customWidth="1"/>
    <col min="6917" max="6917" width="19.140625" style="212" bestFit="1" customWidth="1"/>
    <col min="6918" max="6918" width="10.42578125" style="212" customWidth="1"/>
    <col min="6919" max="6919" width="11.85546875" style="212" customWidth="1"/>
    <col min="6920" max="6920" width="14.7109375" style="212" customWidth="1"/>
    <col min="6921" max="6921" width="9" style="212" bestFit="1" customWidth="1"/>
    <col min="6922" max="7161" width="9.140625" style="212"/>
    <col min="7162" max="7162" width="4.7109375" style="212" bestFit="1" customWidth="1"/>
    <col min="7163" max="7163" width="9.7109375" style="212" bestFit="1" customWidth="1"/>
    <col min="7164" max="7164" width="10" style="212" bestFit="1" customWidth="1"/>
    <col min="7165" max="7165" width="8.85546875" style="212" bestFit="1" customWidth="1"/>
    <col min="7166" max="7166" width="22.85546875" style="212" customWidth="1"/>
    <col min="7167" max="7167" width="59.7109375" style="212" bestFit="1" customWidth="1"/>
    <col min="7168" max="7168" width="57.85546875" style="212" bestFit="1" customWidth="1"/>
    <col min="7169" max="7169" width="35.28515625" style="212" bestFit="1" customWidth="1"/>
    <col min="7170" max="7170" width="28.140625" style="212" bestFit="1" customWidth="1"/>
    <col min="7171" max="7171" width="33.140625" style="212" bestFit="1" customWidth="1"/>
    <col min="7172" max="7172" width="26" style="212" bestFit="1" customWidth="1"/>
    <col min="7173" max="7173" width="19.140625" style="212" bestFit="1" customWidth="1"/>
    <col min="7174" max="7174" width="10.42578125" style="212" customWidth="1"/>
    <col min="7175" max="7175" width="11.85546875" style="212" customWidth="1"/>
    <col min="7176" max="7176" width="14.7109375" style="212" customWidth="1"/>
    <col min="7177" max="7177" width="9" style="212" bestFit="1" customWidth="1"/>
    <col min="7178" max="7417" width="9.140625" style="212"/>
    <col min="7418" max="7418" width="4.7109375" style="212" bestFit="1" customWidth="1"/>
    <col min="7419" max="7419" width="9.7109375" style="212" bestFit="1" customWidth="1"/>
    <col min="7420" max="7420" width="10" style="212" bestFit="1" customWidth="1"/>
    <col min="7421" max="7421" width="8.85546875" style="212" bestFit="1" customWidth="1"/>
    <col min="7422" max="7422" width="22.85546875" style="212" customWidth="1"/>
    <col min="7423" max="7423" width="59.7109375" style="212" bestFit="1" customWidth="1"/>
    <col min="7424" max="7424" width="57.85546875" style="212" bestFit="1" customWidth="1"/>
    <col min="7425" max="7425" width="35.28515625" style="212" bestFit="1" customWidth="1"/>
    <col min="7426" max="7426" width="28.140625" style="212" bestFit="1" customWidth="1"/>
    <col min="7427" max="7427" width="33.140625" style="212" bestFit="1" customWidth="1"/>
    <col min="7428" max="7428" width="26" style="212" bestFit="1" customWidth="1"/>
    <col min="7429" max="7429" width="19.140625" style="212" bestFit="1" customWidth="1"/>
    <col min="7430" max="7430" width="10.42578125" style="212" customWidth="1"/>
    <col min="7431" max="7431" width="11.85546875" style="212" customWidth="1"/>
    <col min="7432" max="7432" width="14.7109375" style="212" customWidth="1"/>
    <col min="7433" max="7433" width="9" style="212" bestFit="1" customWidth="1"/>
    <col min="7434" max="7673" width="9.140625" style="212"/>
    <col min="7674" max="7674" width="4.7109375" style="212" bestFit="1" customWidth="1"/>
    <col min="7675" max="7675" width="9.7109375" style="212" bestFit="1" customWidth="1"/>
    <col min="7676" max="7676" width="10" style="212" bestFit="1" customWidth="1"/>
    <col min="7677" max="7677" width="8.85546875" style="212" bestFit="1" customWidth="1"/>
    <col min="7678" max="7678" width="22.85546875" style="212" customWidth="1"/>
    <col min="7679" max="7679" width="59.7109375" style="212" bestFit="1" customWidth="1"/>
    <col min="7680" max="7680" width="57.85546875" style="212" bestFit="1" customWidth="1"/>
    <col min="7681" max="7681" width="35.28515625" style="212" bestFit="1" customWidth="1"/>
    <col min="7682" max="7682" width="28.140625" style="212" bestFit="1" customWidth="1"/>
    <col min="7683" max="7683" width="33.140625" style="212" bestFit="1" customWidth="1"/>
    <col min="7684" max="7684" width="26" style="212" bestFit="1" customWidth="1"/>
    <col min="7685" max="7685" width="19.140625" style="212" bestFit="1" customWidth="1"/>
    <col min="7686" max="7686" width="10.42578125" style="212" customWidth="1"/>
    <col min="7687" max="7687" width="11.85546875" style="212" customWidth="1"/>
    <col min="7688" max="7688" width="14.7109375" style="212" customWidth="1"/>
    <col min="7689" max="7689" width="9" style="212" bestFit="1" customWidth="1"/>
    <col min="7690" max="7929" width="9.140625" style="212"/>
    <col min="7930" max="7930" width="4.7109375" style="212" bestFit="1" customWidth="1"/>
    <col min="7931" max="7931" width="9.7109375" style="212" bestFit="1" customWidth="1"/>
    <col min="7932" max="7932" width="10" style="212" bestFit="1" customWidth="1"/>
    <col min="7933" max="7933" width="8.85546875" style="212" bestFit="1" customWidth="1"/>
    <col min="7934" max="7934" width="22.85546875" style="212" customWidth="1"/>
    <col min="7935" max="7935" width="59.7109375" style="212" bestFit="1" customWidth="1"/>
    <col min="7936" max="7936" width="57.85546875" style="212" bestFit="1" customWidth="1"/>
    <col min="7937" max="7937" width="35.28515625" style="212" bestFit="1" customWidth="1"/>
    <col min="7938" max="7938" width="28.140625" style="212" bestFit="1" customWidth="1"/>
    <col min="7939" max="7939" width="33.140625" style="212" bestFit="1" customWidth="1"/>
    <col min="7940" max="7940" width="26" style="212" bestFit="1" customWidth="1"/>
    <col min="7941" max="7941" width="19.140625" style="212" bestFit="1" customWidth="1"/>
    <col min="7942" max="7942" width="10.42578125" style="212" customWidth="1"/>
    <col min="7943" max="7943" width="11.85546875" style="212" customWidth="1"/>
    <col min="7944" max="7944" width="14.7109375" style="212" customWidth="1"/>
    <col min="7945" max="7945" width="9" style="212" bestFit="1" customWidth="1"/>
    <col min="7946" max="8185" width="9.140625" style="212"/>
    <col min="8186" max="8186" width="4.7109375" style="212" bestFit="1" customWidth="1"/>
    <col min="8187" max="8187" width="9.7109375" style="212" bestFit="1" customWidth="1"/>
    <col min="8188" max="8188" width="10" style="212" bestFit="1" customWidth="1"/>
    <col min="8189" max="8189" width="8.85546875" style="212" bestFit="1" customWidth="1"/>
    <col min="8190" max="8190" width="22.85546875" style="212" customWidth="1"/>
    <col min="8191" max="8191" width="59.7109375" style="212" bestFit="1" customWidth="1"/>
    <col min="8192" max="8192" width="57.85546875" style="212" bestFit="1" customWidth="1"/>
    <col min="8193" max="8193" width="35.28515625" style="212" bestFit="1" customWidth="1"/>
    <col min="8194" max="8194" width="28.140625" style="212" bestFit="1" customWidth="1"/>
    <col min="8195" max="8195" width="33.140625" style="212" bestFit="1" customWidth="1"/>
    <col min="8196" max="8196" width="26" style="212" bestFit="1" customWidth="1"/>
    <col min="8197" max="8197" width="19.140625" style="212" bestFit="1" customWidth="1"/>
    <col min="8198" max="8198" width="10.42578125" style="212" customWidth="1"/>
    <col min="8199" max="8199" width="11.85546875" style="212" customWidth="1"/>
    <col min="8200" max="8200" width="14.7109375" style="212" customWidth="1"/>
    <col min="8201" max="8201" width="9" style="212" bestFit="1" customWidth="1"/>
    <col min="8202" max="8441" width="9.140625" style="212"/>
    <col min="8442" max="8442" width="4.7109375" style="212" bestFit="1" customWidth="1"/>
    <col min="8443" max="8443" width="9.7109375" style="212" bestFit="1" customWidth="1"/>
    <col min="8444" max="8444" width="10" style="212" bestFit="1" customWidth="1"/>
    <col min="8445" max="8445" width="8.85546875" style="212" bestFit="1" customWidth="1"/>
    <col min="8446" max="8446" width="22.85546875" style="212" customWidth="1"/>
    <col min="8447" max="8447" width="59.7109375" style="212" bestFit="1" customWidth="1"/>
    <col min="8448" max="8448" width="57.85546875" style="212" bestFit="1" customWidth="1"/>
    <col min="8449" max="8449" width="35.28515625" style="212" bestFit="1" customWidth="1"/>
    <col min="8450" max="8450" width="28.140625" style="212" bestFit="1" customWidth="1"/>
    <col min="8451" max="8451" width="33.140625" style="212" bestFit="1" customWidth="1"/>
    <col min="8452" max="8452" width="26" style="212" bestFit="1" customWidth="1"/>
    <col min="8453" max="8453" width="19.140625" style="212" bestFit="1" customWidth="1"/>
    <col min="8454" max="8454" width="10.42578125" style="212" customWidth="1"/>
    <col min="8455" max="8455" width="11.85546875" style="212" customWidth="1"/>
    <col min="8456" max="8456" width="14.7109375" style="212" customWidth="1"/>
    <col min="8457" max="8457" width="9" style="212" bestFit="1" customWidth="1"/>
    <col min="8458" max="8697" width="9.140625" style="212"/>
    <col min="8698" max="8698" width="4.7109375" style="212" bestFit="1" customWidth="1"/>
    <col min="8699" max="8699" width="9.7109375" style="212" bestFit="1" customWidth="1"/>
    <col min="8700" max="8700" width="10" style="212" bestFit="1" customWidth="1"/>
    <col min="8701" max="8701" width="8.85546875" style="212" bestFit="1" customWidth="1"/>
    <col min="8702" max="8702" width="22.85546875" style="212" customWidth="1"/>
    <col min="8703" max="8703" width="59.7109375" style="212" bestFit="1" customWidth="1"/>
    <col min="8704" max="8704" width="57.85546875" style="212" bestFit="1" customWidth="1"/>
    <col min="8705" max="8705" width="35.28515625" style="212" bestFit="1" customWidth="1"/>
    <col min="8706" max="8706" width="28.140625" style="212" bestFit="1" customWidth="1"/>
    <col min="8707" max="8707" width="33.140625" style="212" bestFit="1" customWidth="1"/>
    <col min="8708" max="8708" width="26" style="212" bestFit="1" customWidth="1"/>
    <col min="8709" max="8709" width="19.140625" style="212" bestFit="1" customWidth="1"/>
    <col min="8710" max="8710" width="10.42578125" style="212" customWidth="1"/>
    <col min="8711" max="8711" width="11.85546875" style="212" customWidth="1"/>
    <col min="8712" max="8712" width="14.7109375" style="212" customWidth="1"/>
    <col min="8713" max="8713" width="9" style="212" bestFit="1" customWidth="1"/>
    <col min="8714" max="8953" width="9.140625" style="212"/>
    <col min="8954" max="8954" width="4.7109375" style="212" bestFit="1" customWidth="1"/>
    <col min="8955" max="8955" width="9.7109375" style="212" bestFit="1" customWidth="1"/>
    <col min="8956" max="8956" width="10" style="212" bestFit="1" customWidth="1"/>
    <col min="8957" max="8957" width="8.85546875" style="212" bestFit="1" customWidth="1"/>
    <col min="8958" max="8958" width="22.85546875" style="212" customWidth="1"/>
    <col min="8959" max="8959" width="59.7109375" style="212" bestFit="1" customWidth="1"/>
    <col min="8960" max="8960" width="57.85546875" style="212" bestFit="1" customWidth="1"/>
    <col min="8961" max="8961" width="35.28515625" style="212" bestFit="1" customWidth="1"/>
    <col min="8962" max="8962" width="28.140625" style="212" bestFit="1" customWidth="1"/>
    <col min="8963" max="8963" width="33.140625" style="212" bestFit="1" customWidth="1"/>
    <col min="8964" max="8964" width="26" style="212" bestFit="1" customWidth="1"/>
    <col min="8965" max="8965" width="19.140625" style="212" bestFit="1" customWidth="1"/>
    <col min="8966" max="8966" width="10.42578125" style="212" customWidth="1"/>
    <col min="8967" max="8967" width="11.85546875" style="212" customWidth="1"/>
    <col min="8968" max="8968" width="14.7109375" style="212" customWidth="1"/>
    <col min="8969" max="8969" width="9" style="212" bestFit="1" customWidth="1"/>
    <col min="8970" max="9209" width="9.140625" style="212"/>
    <col min="9210" max="9210" width="4.7109375" style="212" bestFit="1" customWidth="1"/>
    <col min="9211" max="9211" width="9.7109375" style="212" bestFit="1" customWidth="1"/>
    <col min="9212" max="9212" width="10" style="212" bestFit="1" customWidth="1"/>
    <col min="9213" max="9213" width="8.85546875" style="212" bestFit="1" customWidth="1"/>
    <col min="9214" max="9214" width="22.85546875" style="212" customWidth="1"/>
    <col min="9215" max="9215" width="59.7109375" style="212" bestFit="1" customWidth="1"/>
    <col min="9216" max="9216" width="57.85546875" style="212" bestFit="1" customWidth="1"/>
    <col min="9217" max="9217" width="35.28515625" style="212" bestFit="1" customWidth="1"/>
    <col min="9218" max="9218" width="28.140625" style="212" bestFit="1" customWidth="1"/>
    <col min="9219" max="9219" width="33.140625" style="212" bestFit="1" customWidth="1"/>
    <col min="9220" max="9220" width="26" style="212" bestFit="1" customWidth="1"/>
    <col min="9221" max="9221" width="19.140625" style="212" bestFit="1" customWidth="1"/>
    <col min="9222" max="9222" width="10.42578125" style="212" customWidth="1"/>
    <col min="9223" max="9223" width="11.85546875" style="212" customWidth="1"/>
    <col min="9224" max="9224" width="14.7109375" style="212" customWidth="1"/>
    <col min="9225" max="9225" width="9" style="212" bestFit="1" customWidth="1"/>
    <col min="9226" max="9465" width="9.140625" style="212"/>
    <col min="9466" max="9466" width="4.7109375" style="212" bestFit="1" customWidth="1"/>
    <col min="9467" max="9467" width="9.7109375" style="212" bestFit="1" customWidth="1"/>
    <col min="9468" max="9468" width="10" style="212" bestFit="1" customWidth="1"/>
    <col min="9469" max="9469" width="8.85546875" style="212" bestFit="1" customWidth="1"/>
    <col min="9470" max="9470" width="22.85546875" style="212" customWidth="1"/>
    <col min="9471" max="9471" width="59.7109375" style="212" bestFit="1" customWidth="1"/>
    <col min="9472" max="9472" width="57.85546875" style="212" bestFit="1" customWidth="1"/>
    <col min="9473" max="9473" width="35.28515625" style="212" bestFit="1" customWidth="1"/>
    <col min="9474" max="9474" width="28.140625" style="212" bestFit="1" customWidth="1"/>
    <col min="9475" max="9475" width="33.140625" style="212" bestFit="1" customWidth="1"/>
    <col min="9476" max="9476" width="26" style="212" bestFit="1" customWidth="1"/>
    <col min="9477" max="9477" width="19.140625" style="212" bestFit="1" customWidth="1"/>
    <col min="9478" max="9478" width="10.42578125" style="212" customWidth="1"/>
    <col min="9479" max="9479" width="11.85546875" style="212" customWidth="1"/>
    <col min="9480" max="9480" width="14.7109375" style="212" customWidth="1"/>
    <col min="9481" max="9481" width="9" style="212" bestFit="1" customWidth="1"/>
    <col min="9482" max="9721" width="9.140625" style="212"/>
    <col min="9722" max="9722" width="4.7109375" style="212" bestFit="1" customWidth="1"/>
    <col min="9723" max="9723" width="9.7109375" style="212" bestFit="1" customWidth="1"/>
    <col min="9724" max="9724" width="10" style="212" bestFit="1" customWidth="1"/>
    <col min="9725" max="9725" width="8.85546875" style="212" bestFit="1" customWidth="1"/>
    <col min="9726" max="9726" width="22.85546875" style="212" customWidth="1"/>
    <col min="9727" max="9727" width="59.7109375" style="212" bestFit="1" customWidth="1"/>
    <col min="9728" max="9728" width="57.85546875" style="212" bestFit="1" customWidth="1"/>
    <col min="9729" max="9729" width="35.28515625" style="212" bestFit="1" customWidth="1"/>
    <col min="9730" max="9730" width="28.140625" style="212" bestFit="1" customWidth="1"/>
    <col min="9731" max="9731" width="33.140625" style="212" bestFit="1" customWidth="1"/>
    <col min="9732" max="9732" width="26" style="212" bestFit="1" customWidth="1"/>
    <col min="9733" max="9733" width="19.140625" style="212" bestFit="1" customWidth="1"/>
    <col min="9734" max="9734" width="10.42578125" style="212" customWidth="1"/>
    <col min="9735" max="9735" width="11.85546875" style="212" customWidth="1"/>
    <col min="9736" max="9736" width="14.7109375" style="212" customWidth="1"/>
    <col min="9737" max="9737" width="9" style="212" bestFit="1" customWidth="1"/>
    <col min="9738" max="9977" width="9.140625" style="212"/>
    <col min="9978" max="9978" width="4.7109375" style="212" bestFit="1" customWidth="1"/>
    <col min="9979" max="9979" width="9.7109375" style="212" bestFit="1" customWidth="1"/>
    <col min="9980" max="9980" width="10" style="212" bestFit="1" customWidth="1"/>
    <col min="9981" max="9981" width="8.85546875" style="212" bestFit="1" customWidth="1"/>
    <col min="9982" max="9982" width="22.85546875" style="212" customWidth="1"/>
    <col min="9983" max="9983" width="59.7109375" style="212" bestFit="1" customWidth="1"/>
    <col min="9984" max="9984" width="57.85546875" style="212" bestFit="1" customWidth="1"/>
    <col min="9985" max="9985" width="35.28515625" style="212" bestFit="1" customWidth="1"/>
    <col min="9986" max="9986" width="28.140625" style="212" bestFit="1" customWidth="1"/>
    <col min="9987" max="9987" width="33.140625" style="212" bestFit="1" customWidth="1"/>
    <col min="9988" max="9988" width="26" style="212" bestFit="1" customWidth="1"/>
    <col min="9989" max="9989" width="19.140625" style="212" bestFit="1" customWidth="1"/>
    <col min="9990" max="9990" width="10.42578125" style="212" customWidth="1"/>
    <col min="9991" max="9991" width="11.85546875" style="212" customWidth="1"/>
    <col min="9992" max="9992" width="14.7109375" style="212" customWidth="1"/>
    <col min="9993" max="9993" width="9" style="212" bestFit="1" customWidth="1"/>
    <col min="9994" max="10233" width="9.140625" style="212"/>
    <col min="10234" max="10234" width="4.7109375" style="212" bestFit="1" customWidth="1"/>
    <col min="10235" max="10235" width="9.7109375" style="212" bestFit="1" customWidth="1"/>
    <col min="10236" max="10236" width="10" style="212" bestFit="1" customWidth="1"/>
    <col min="10237" max="10237" width="8.85546875" style="212" bestFit="1" customWidth="1"/>
    <col min="10238" max="10238" width="22.85546875" style="212" customWidth="1"/>
    <col min="10239" max="10239" width="59.7109375" style="212" bestFit="1" customWidth="1"/>
    <col min="10240" max="10240" width="57.85546875" style="212" bestFit="1" customWidth="1"/>
    <col min="10241" max="10241" width="35.28515625" style="212" bestFit="1" customWidth="1"/>
    <col min="10242" max="10242" width="28.140625" style="212" bestFit="1" customWidth="1"/>
    <col min="10243" max="10243" width="33.140625" style="212" bestFit="1" customWidth="1"/>
    <col min="10244" max="10244" width="26" style="212" bestFit="1" customWidth="1"/>
    <col min="10245" max="10245" width="19.140625" style="212" bestFit="1" customWidth="1"/>
    <col min="10246" max="10246" width="10.42578125" style="212" customWidth="1"/>
    <col min="10247" max="10247" width="11.85546875" style="212" customWidth="1"/>
    <col min="10248" max="10248" width="14.7109375" style="212" customWidth="1"/>
    <col min="10249" max="10249" width="9" style="212" bestFit="1" customWidth="1"/>
    <col min="10250" max="10489" width="9.140625" style="212"/>
    <col min="10490" max="10490" width="4.7109375" style="212" bestFit="1" customWidth="1"/>
    <col min="10491" max="10491" width="9.7109375" style="212" bestFit="1" customWidth="1"/>
    <col min="10492" max="10492" width="10" style="212" bestFit="1" customWidth="1"/>
    <col min="10493" max="10493" width="8.85546875" style="212" bestFit="1" customWidth="1"/>
    <col min="10494" max="10494" width="22.85546875" style="212" customWidth="1"/>
    <col min="10495" max="10495" width="59.7109375" style="212" bestFit="1" customWidth="1"/>
    <col min="10496" max="10496" width="57.85546875" style="212" bestFit="1" customWidth="1"/>
    <col min="10497" max="10497" width="35.28515625" style="212" bestFit="1" customWidth="1"/>
    <col min="10498" max="10498" width="28.140625" style="212" bestFit="1" customWidth="1"/>
    <col min="10499" max="10499" width="33.140625" style="212" bestFit="1" customWidth="1"/>
    <col min="10500" max="10500" width="26" style="212" bestFit="1" customWidth="1"/>
    <col min="10501" max="10501" width="19.140625" style="212" bestFit="1" customWidth="1"/>
    <col min="10502" max="10502" width="10.42578125" style="212" customWidth="1"/>
    <col min="10503" max="10503" width="11.85546875" style="212" customWidth="1"/>
    <col min="10504" max="10504" width="14.7109375" style="212" customWidth="1"/>
    <col min="10505" max="10505" width="9" style="212" bestFit="1" customWidth="1"/>
    <col min="10506" max="10745" width="9.140625" style="212"/>
    <col min="10746" max="10746" width="4.7109375" style="212" bestFit="1" customWidth="1"/>
    <col min="10747" max="10747" width="9.7109375" style="212" bestFit="1" customWidth="1"/>
    <col min="10748" max="10748" width="10" style="212" bestFit="1" customWidth="1"/>
    <col min="10749" max="10749" width="8.85546875" style="212" bestFit="1" customWidth="1"/>
    <col min="10750" max="10750" width="22.85546875" style="212" customWidth="1"/>
    <col min="10751" max="10751" width="59.7109375" style="212" bestFit="1" customWidth="1"/>
    <col min="10752" max="10752" width="57.85546875" style="212" bestFit="1" customWidth="1"/>
    <col min="10753" max="10753" width="35.28515625" style="212" bestFit="1" customWidth="1"/>
    <col min="10754" max="10754" width="28.140625" style="212" bestFit="1" customWidth="1"/>
    <col min="10755" max="10755" width="33.140625" style="212" bestFit="1" customWidth="1"/>
    <col min="10756" max="10756" width="26" style="212" bestFit="1" customWidth="1"/>
    <col min="10757" max="10757" width="19.140625" style="212" bestFit="1" customWidth="1"/>
    <col min="10758" max="10758" width="10.42578125" style="212" customWidth="1"/>
    <col min="10759" max="10759" width="11.85546875" style="212" customWidth="1"/>
    <col min="10760" max="10760" width="14.7109375" style="212" customWidth="1"/>
    <col min="10761" max="10761" width="9" style="212" bestFit="1" customWidth="1"/>
    <col min="10762" max="11001" width="9.140625" style="212"/>
    <col min="11002" max="11002" width="4.7109375" style="212" bestFit="1" customWidth="1"/>
    <col min="11003" max="11003" width="9.7109375" style="212" bestFit="1" customWidth="1"/>
    <col min="11004" max="11004" width="10" style="212" bestFit="1" customWidth="1"/>
    <col min="11005" max="11005" width="8.85546875" style="212" bestFit="1" customWidth="1"/>
    <col min="11006" max="11006" width="22.85546875" style="212" customWidth="1"/>
    <col min="11007" max="11007" width="59.7109375" style="212" bestFit="1" customWidth="1"/>
    <col min="11008" max="11008" width="57.85546875" style="212" bestFit="1" customWidth="1"/>
    <col min="11009" max="11009" width="35.28515625" style="212" bestFit="1" customWidth="1"/>
    <col min="11010" max="11010" width="28.140625" style="212" bestFit="1" customWidth="1"/>
    <col min="11011" max="11011" width="33.140625" style="212" bestFit="1" customWidth="1"/>
    <col min="11012" max="11012" width="26" style="212" bestFit="1" customWidth="1"/>
    <col min="11013" max="11013" width="19.140625" style="212" bestFit="1" customWidth="1"/>
    <col min="11014" max="11014" width="10.42578125" style="212" customWidth="1"/>
    <col min="11015" max="11015" width="11.85546875" style="212" customWidth="1"/>
    <col min="11016" max="11016" width="14.7109375" style="212" customWidth="1"/>
    <col min="11017" max="11017" width="9" style="212" bestFit="1" customWidth="1"/>
    <col min="11018" max="11257" width="9.140625" style="212"/>
    <col min="11258" max="11258" width="4.7109375" style="212" bestFit="1" customWidth="1"/>
    <col min="11259" max="11259" width="9.7109375" style="212" bestFit="1" customWidth="1"/>
    <col min="11260" max="11260" width="10" style="212" bestFit="1" customWidth="1"/>
    <col min="11261" max="11261" width="8.85546875" style="212" bestFit="1" customWidth="1"/>
    <col min="11262" max="11262" width="22.85546875" style="212" customWidth="1"/>
    <col min="11263" max="11263" width="59.7109375" style="212" bestFit="1" customWidth="1"/>
    <col min="11264" max="11264" width="57.85546875" style="212" bestFit="1" customWidth="1"/>
    <col min="11265" max="11265" width="35.28515625" style="212" bestFit="1" customWidth="1"/>
    <col min="11266" max="11266" width="28.140625" style="212" bestFit="1" customWidth="1"/>
    <col min="11267" max="11267" width="33.140625" style="212" bestFit="1" customWidth="1"/>
    <col min="11268" max="11268" width="26" style="212" bestFit="1" customWidth="1"/>
    <col min="11269" max="11269" width="19.140625" style="212" bestFit="1" customWidth="1"/>
    <col min="11270" max="11270" width="10.42578125" style="212" customWidth="1"/>
    <col min="11271" max="11271" width="11.85546875" style="212" customWidth="1"/>
    <col min="11272" max="11272" width="14.7109375" style="212" customWidth="1"/>
    <col min="11273" max="11273" width="9" style="212" bestFit="1" customWidth="1"/>
    <col min="11274" max="11513" width="9.140625" style="212"/>
    <col min="11514" max="11514" width="4.7109375" style="212" bestFit="1" customWidth="1"/>
    <col min="11515" max="11515" width="9.7109375" style="212" bestFit="1" customWidth="1"/>
    <col min="11516" max="11516" width="10" style="212" bestFit="1" customWidth="1"/>
    <col min="11517" max="11517" width="8.85546875" style="212" bestFit="1" customWidth="1"/>
    <col min="11518" max="11518" width="22.85546875" style="212" customWidth="1"/>
    <col min="11519" max="11519" width="59.7109375" style="212" bestFit="1" customWidth="1"/>
    <col min="11520" max="11520" width="57.85546875" style="212" bestFit="1" customWidth="1"/>
    <col min="11521" max="11521" width="35.28515625" style="212" bestFit="1" customWidth="1"/>
    <col min="11522" max="11522" width="28.140625" style="212" bestFit="1" customWidth="1"/>
    <col min="11523" max="11523" width="33.140625" style="212" bestFit="1" customWidth="1"/>
    <col min="11524" max="11524" width="26" style="212" bestFit="1" customWidth="1"/>
    <col min="11525" max="11525" width="19.140625" style="212" bestFit="1" customWidth="1"/>
    <col min="11526" max="11526" width="10.42578125" style="212" customWidth="1"/>
    <col min="11527" max="11527" width="11.85546875" style="212" customWidth="1"/>
    <col min="11528" max="11528" width="14.7109375" style="212" customWidth="1"/>
    <col min="11529" max="11529" width="9" style="212" bestFit="1" customWidth="1"/>
    <col min="11530" max="11769" width="9.140625" style="212"/>
    <col min="11770" max="11770" width="4.7109375" style="212" bestFit="1" customWidth="1"/>
    <col min="11771" max="11771" width="9.7109375" style="212" bestFit="1" customWidth="1"/>
    <col min="11772" max="11772" width="10" style="212" bestFit="1" customWidth="1"/>
    <col min="11773" max="11773" width="8.85546875" style="212" bestFit="1" customWidth="1"/>
    <col min="11774" max="11774" width="22.85546875" style="212" customWidth="1"/>
    <col min="11775" max="11775" width="59.7109375" style="212" bestFit="1" customWidth="1"/>
    <col min="11776" max="11776" width="57.85546875" style="212" bestFit="1" customWidth="1"/>
    <col min="11777" max="11777" width="35.28515625" style="212" bestFit="1" customWidth="1"/>
    <col min="11778" max="11778" width="28.140625" style="212" bestFit="1" customWidth="1"/>
    <col min="11779" max="11779" width="33.140625" style="212" bestFit="1" customWidth="1"/>
    <col min="11780" max="11780" width="26" style="212" bestFit="1" customWidth="1"/>
    <col min="11781" max="11781" width="19.140625" style="212" bestFit="1" customWidth="1"/>
    <col min="11782" max="11782" width="10.42578125" style="212" customWidth="1"/>
    <col min="11783" max="11783" width="11.85546875" style="212" customWidth="1"/>
    <col min="11784" max="11784" width="14.7109375" style="212" customWidth="1"/>
    <col min="11785" max="11785" width="9" style="212" bestFit="1" customWidth="1"/>
    <col min="11786" max="12025" width="9.140625" style="212"/>
    <col min="12026" max="12026" width="4.7109375" style="212" bestFit="1" customWidth="1"/>
    <col min="12027" max="12027" width="9.7109375" style="212" bestFit="1" customWidth="1"/>
    <col min="12028" max="12028" width="10" style="212" bestFit="1" customWidth="1"/>
    <col min="12029" max="12029" width="8.85546875" style="212" bestFit="1" customWidth="1"/>
    <col min="12030" max="12030" width="22.85546875" style="212" customWidth="1"/>
    <col min="12031" max="12031" width="59.7109375" style="212" bestFit="1" customWidth="1"/>
    <col min="12032" max="12032" width="57.85546875" style="212" bestFit="1" customWidth="1"/>
    <col min="12033" max="12033" width="35.28515625" style="212" bestFit="1" customWidth="1"/>
    <col min="12034" max="12034" width="28.140625" style="212" bestFit="1" customWidth="1"/>
    <col min="12035" max="12035" width="33.140625" style="212" bestFit="1" customWidth="1"/>
    <col min="12036" max="12036" width="26" style="212" bestFit="1" customWidth="1"/>
    <col min="12037" max="12037" width="19.140625" style="212" bestFit="1" customWidth="1"/>
    <col min="12038" max="12038" width="10.42578125" style="212" customWidth="1"/>
    <col min="12039" max="12039" width="11.85546875" style="212" customWidth="1"/>
    <col min="12040" max="12040" width="14.7109375" style="212" customWidth="1"/>
    <col min="12041" max="12041" width="9" style="212" bestFit="1" customWidth="1"/>
    <col min="12042" max="12281" width="9.140625" style="212"/>
    <col min="12282" max="12282" width="4.7109375" style="212" bestFit="1" customWidth="1"/>
    <col min="12283" max="12283" width="9.7109375" style="212" bestFit="1" customWidth="1"/>
    <col min="12284" max="12284" width="10" style="212" bestFit="1" customWidth="1"/>
    <col min="12285" max="12285" width="8.85546875" style="212" bestFit="1" customWidth="1"/>
    <col min="12286" max="12286" width="22.85546875" style="212" customWidth="1"/>
    <col min="12287" max="12287" width="59.7109375" style="212" bestFit="1" customWidth="1"/>
    <col min="12288" max="12288" width="57.85546875" style="212" bestFit="1" customWidth="1"/>
    <col min="12289" max="12289" width="35.28515625" style="212" bestFit="1" customWidth="1"/>
    <col min="12290" max="12290" width="28.140625" style="212" bestFit="1" customWidth="1"/>
    <col min="12291" max="12291" width="33.140625" style="212" bestFit="1" customWidth="1"/>
    <col min="12292" max="12292" width="26" style="212" bestFit="1" customWidth="1"/>
    <col min="12293" max="12293" width="19.140625" style="212" bestFit="1" customWidth="1"/>
    <col min="12294" max="12294" width="10.42578125" style="212" customWidth="1"/>
    <col min="12295" max="12295" width="11.85546875" style="212" customWidth="1"/>
    <col min="12296" max="12296" width="14.7109375" style="212" customWidth="1"/>
    <col min="12297" max="12297" width="9" style="212" bestFit="1" customWidth="1"/>
    <col min="12298" max="12537" width="9.140625" style="212"/>
    <col min="12538" max="12538" width="4.7109375" style="212" bestFit="1" customWidth="1"/>
    <col min="12539" max="12539" width="9.7109375" style="212" bestFit="1" customWidth="1"/>
    <col min="12540" max="12540" width="10" style="212" bestFit="1" customWidth="1"/>
    <col min="12541" max="12541" width="8.85546875" style="212" bestFit="1" customWidth="1"/>
    <col min="12542" max="12542" width="22.85546875" style="212" customWidth="1"/>
    <col min="12543" max="12543" width="59.7109375" style="212" bestFit="1" customWidth="1"/>
    <col min="12544" max="12544" width="57.85546875" style="212" bestFit="1" customWidth="1"/>
    <col min="12545" max="12545" width="35.28515625" style="212" bestFit="1" customWidth="1"/>
    <col min="12546" max="12546" width="28.140625" style="212" bestFit="1" customWidth="1"/>
    <col min="12547" max="12547" width="33.140625" style="212" bestFit="1" customWidth="1"/>
    <col min="12548" max="12548" width="26" style="212" bestFit="1" customWidth="1"/>
    <col min="12549" max="12549" width="19.140625" style="212" bestFit="1" customWidth="1"/>
    <col min="12550" max="12550" width="10.42578125" style="212" customWidth="1"/>
    <col min="12551" max="12551" width="11.85546875" style="212" customWidth="1"/>
    <col min="12552" max="12552" width="14.7109375" style="212" customWidth="1"/>
    <col min="12553" max="12553" width="9" style="212" bestFit="1" customWidth="1"/>
    <col min="12554" max="12793" width="9.140625" style="212"/>
    <col min="12794" max="12794" width="4.7109375" style="212" bestFit="1" customWidth="1"/>
    <col min="12795" max="12795" width="9.7109375" style="212" bestFit="1" customWidth="1"/>
    <col min="12796" max="12796" width="10" style="212" bestFit="1" customWidth="1"/>
    <col min="12797" max="12797" width="8.85546875" style="212" bestFit="1" customWidth="1"/>
    <col min="12798" max="12798" width="22.85546875" style="212" customWidth="1"/>
    <col min="12799" max="12799" width="59.7109375" style="212" bestFit="1" customWidth="1"/>
    <col min="12800" max="12800" width="57.85546875" style="212" bestFit="1" customWidth="1"/>
    <col min="12801" max="12801" width="35.28515625" style="212" bestFit="1" customWidth="1"/>
    <col min="12802" max="12802" width="28.140625" style="212" bestFit="1" customWidth="1"/>
    <col min="12803" max="12803" width="33.140625" style="212" bestFit="1" customWidth="1"/>
    <col min="12804" max="12804" width="26" style="212" bestFit="1" customWidth="1"/>
    <col min="12805" max="12805" width="19.140625" style="212" bestFit="1" customWidth="1"/>
    <col min="12806" max="12806" width="10.42578125" style="212" customWidth="1"/>
    <col min="12807" max="12807" width="11.85546875" style="212" customWidth="1"/>
    <col min="12808" max="12808" width="14.7109375" style="212" customWidth="1"/>
    <col min="12809" max="12809" width="9" style="212" bestFit="1" customWidth="1"/>
    <col min="12810" max="13049" width="9.140625" style="212"/>
    <col min="13050" max="13050" width="4.7109375" style="212" bestFit="1" customWidth="1"/>
    <col min="13051" max="13051" width="9.7109375" style="212" bestFit="1" customWidth="1"/>
    <col min="13052" max="13052" width="10" style="212" bestFit="1" customWidth="1"/>
    <col min="13053" max="13053" width="8.85546875" style="212" bestFit="1" customWidth="1"/>
    <col min="13054" max="13054" width="22.85546875" style="212" customWidth="1"/>
    <col min="13055" max="13055" width="59.7109375" style="212" bestFit="1" customWidth="1"/>
    <col min="13056" max="13056" width="57.85546875" style="212" bestFit="1" customWidth="1"/>
    <col min="13057" max="13057" width="35.28515625" style="212" bestFit="1" customWidth="1"/>
    <col min="13058" max="13058" width="28.140625" style="212" bestFit="1" customWidth="1"/>
    <col min="13059" max="13059" width="33.140625" style="212" bestFit="1" customWidth="1"/>
    <col min="13060" max="13060" width="26" style="212" bestFit="1" customWidth="1"/>
    <col min="13061" max="13061" width="19.140625" style="212" bestFit="1" customWidth="1"/>
    <col min="13062" max="13062" width="10.42578125" style="212" customWidth="1"/>
    <col min="13063" max="13063" width="11.85546875" style="212" customWidth="1"/>
    <col min="13064" max="13064" width="14.7109375" style="212" customWidth="1"/>
    <col min="13065" max="13065" width="9" style="212" bestFit="1" customWidth="1"/>
    <col min="13066" max="13305" width="9.140625" style="212"/>
    <col min="13306" max="13306" width="4.7109375" style="212" bestFit="1" customWidth="1"/>
    <col min="13307" max="13307" width="9.7109375" style="212" bestFit="1" customWidth="1"/>
    <col min="13308" max="13308" width="10" style="212" bestFit="1" customWidth="1"/>
    <col min="13309" max="13309" width="8.85546875" style="212" bestFit="1" customWidth="1"/>
    <col min="13310" max="13310" width="22.85546875" style="212" customWidth="1"/>
    <col min="13311" max="13311" width="59.7109375" style="212" bestFit="1" customWidth="1"/>
    <col min="13312" max="13312" width="57.85546875" style="212" bestFit="1" customWidth="1"/>
    <col min="13313" max="13313" width="35.28515625" style="212" bestFit="1" customWidth="1"/>
    <col min="13314" max="13314" width="28.140625" style="212" bestFit="1" customWidth="1"/>
    <col min="13315" max="13315" width="33.140625" style="212" bestFit="1" customWidth="1"/>
    <col min="13316" max="13316" width="26" style="212" bestFit="1" customWidth="1"/>
    <col min="13317" max="13317" width="19.140625" style="212" bestFit="1" customWidth="1"/>
    <col min="13318" max="13318" width="10.42578125" style="212" customWidth="1"/>
    <col min="13319" max="13319" width="11.85546875" style="212" customWidth="1"/>
    <col min="13320" max="13320" width="14.7109375" style="212" customWidth="1"/>
    <col min="13321" max="13321" width="9" style="212" bestFit="1" customWidth="1"/>
    <col min="13322" max="13561" width="9.140625" style="212"/>
    <col min="13562" max="13562" width="4.7109375" style="212" bestFit="1" customWidth="1"/>
    <col min="13563" max="13563" width="9.7109375" style="212" bestFit="1" customWidth="1"/>
    <col min="13564" max="13564" width="10" style="212" bestFit="1" customWidth="1"/>
    <col min="13565" max="13565" width="8.85546875" style="212" bestFit="1" customWidth="1"/>
    <col min="13566" max="13566" width="22.85546875" style="212" customWidth="1"/>
    <col min="13567" max="13567" width="59.7109375" style="212" bestFit="1" customWidth="1"/>
    <col min="13568" max="13568" width="57.85546875" style="212" bestFit="1" customWidth="1"/>
    <col min="13569" max="13569" width="35.28515625" style="212" bestFit="1" customWidth="1"/>
    <col min="13570" max="13570" width="28.140625" style="212" bestFit="1" customWidth="1"/>
    <col min="13571" max="13571" width="33.140625" style="212" bestFit="1" customWidth="1"/>
    <col min="13572" max="13572" width="26" style="212" bestFit="1" customWidth="1"/>
    <col min="13573" max="13573" width="19.140625" style="212" bestFit="1" customWidth="1"/>
    <col min="13574" max="13574" width="10.42578125" style="212" customWidth="1"/>
    <col min="13575" max="13575" width="11.85546875" style="212" customWidth="1"/>
    <col min="13576" max="13576" width="14.7109375" style="212" customWidth="1"/>
    <col min="13577" max="13577" width="9" style="212" bestFit="1" customWidth="1"/>
    <col min="13578" max="13817" width="9.140625" style="212"/>
    <col min="13818" max="13818" width="4.7109375" style="212" bestFit="1" customWidth="1"/>
    <col min="13819" max="13819" width="9.7109375" style="212" bestFit="1" customWidth="1"/>
    <col min="13820" max="13820" width="10" style="212" bestFit="1" customWidth="1"/>
    <col min="13821" max="13821" width="8.85546875" style="212" bestFit="1" customWidth="1"/>
    <col min="13822" max="13822" width="22.85546875" style="212" customWidth="1"/>
    <col min="13823" max="13823" width="59.7109375" style="212" bestFit="1" customWidth="1"/>
    <col min="13824" max="13824" width="57.85546875" style="212" bestFit="1" customWidth="1"/>
    <col min="13825" max="13825" width="35.28515625" style="212" bestFit="1" customWidth="1"/>
    <col min="13826" max="13826" width="28.140625" style="212" bestFit="1" customWidth="1"/>
    <col min="13827" max="13827" width="33.140625" style="212" bestFit="1" customWidth="1"/>
    <col min="13828" max="13828" width="26" style="212" bestFit="1" customWidth="1"/>
    <col min="13829" max="13829" width="19.140625" style="212" bestFit="1" customWidth="1"/>
    <col min="13830" max="13830" width="10.42578125" style="212" customWidth="1"/>
    <col min="13831" max="13831" width="11.85546875" style="212" customWidth="1"/>
    <col min="13832" max="13832" width="14.7109375" style="212" customWidth="1"/>
    <col min="13833" max="13833" width="9" style="212" bestFit="1" customWidth="1"/>
    <col min="13834" max="14073" width="9.140625" style="212"/>
    <col min="14074" max="14074" width="4.7109375" style="212" bestFit="1" customWidth="1"/>
    <col min="14075" max="14075" width="9.7109375" style="212" bestFit="1" customWidth="1"/>
    <col min="14076" max="14076" width="10" style="212" bestFit="1" customWidth="1"/>
    <col min="14077" max="14077" width="8.85546875" style="212" bestFit="1" customWidth="1"/>
    <col min="14078" max="14078" width="22.85546875" style="212" customWidth="1"/>
    <col min="14079" max="14079" width="59.7109375" style="212" bestFit="1" customWidth="1"/>
    <col min="14080" max="14080" width="57.85546875" style="212" bestFit="1" customWidth="1"/>
    <col min="14081" max="14081" width="35.28515625" style="212" bestFit="1" customWidth="1"/>
    <col min="14082" max="14082" width="28.140625" style="212" bestFit="1" customWidth="1"/>
    <col min="14083" max="14083" width="33.140625" style="212" bestFit="1" customWidth="1"/>
    <col min="14084" max="14084" width="26" style="212" bestFit="1" customWidth="1"/>
    <col min="14085" max="14085" width="19.140625" style="212" bestFit="1" customWidth="1"/>
    <col min="14086" max="14086" width="10.42578125" style="212" customWidth="1"/>
    <col min="14087" max="14087" width="11.85546875" style="212" customWidth="1"/>
    <col min="14088" max="14088" width="14.7109375" style="212" customWidth="1"/>
    <col min="14089" max="14089" width="9" style="212" bestFit="1" customWidth="1"/>
    <col min="14090" max="14329" width="9.140625" style="212"/>
    <col min="14330" max="14330" width="4.7109375" style="212" bestFit="1" customWidth="1"/>
    <col min="14331" max="14331" width="9.7109375" style="212" bestFit="1" customWidth="1"/>
    <col min="14332" max="14332" width="10" style="212" bestFit="1" customWidth="1"/>
    <col min="14333" max="14333" width="8.85546875" style="212" bestFit="1" customWidth="1"/>
    <col min="14334" max="14334" width="22.85546875" style="212" customWidth="1"/>
    <col min="14335" max="14335" width="59.7109375" style="212" bestFit="1" customWidth="1"/>
    <col min="14336" max="14336" width="57.85546875" style="212" bestFit="1" customWidth="1"/>
    <col min="14337" max="14337" width="35.28515625" style="212" bestFit="1" customWidth="1"/>
    <col min="14338" max="14338" width="28.140625" style="212" bestFit="1" customWidth="1"/>
    <col min="14339" max="14339" width="33.140625" style="212" bestFit="1" customWidth="1"/>
    <col min="14340" max="14340" width="26" style="212" bestFit="1" customWidth="1"/>
    <col min="14341" max="14341" width="19.140625" style="212" bestFit="1" customWidth="1"/>
    <col min="14342" max="14342" width="10.42578125" style="212" customWidth="1"/>
    <col min="14343" max="14343" width="11.85546875" style="212" customWidth="1"/>
    <col min="14344" max="14344" width="14.7109375" style="212" customWidth="1"/>
    <col min="14345" max="14345" width="9" style="212" bestFit="1" customWidth="1"/>
    <col min="14346" max="14585" width="9.140625" style="212"/>
    <col min="14586" max="14586" width="4.7109375" style="212" bestFit="1" customWidth="1"/>
    <col min="14587" max="14587" width="9.7109375" style="212" bestFit="1" customWidth="1"/>
    <col min="14588" max="14588" width="10" style="212" bestFit="1" customWidth="1"/>
    <col min="14589" max="14589" width="8.85546875" style="212" bestFit="1" customWidth="1"/>
    <col min="14590" max="14590" width="22.85546875" style="212" customWidth="1"/>
    <col min="14591" max="14591" width="59.7109375" style="212" bestFit="1" customWidth="1"/>
    <col min="14592" max="14592" width="57.85546875" style="212" bestFit="1" customWidth="1"/>
    <col min="14593" max="14593" width="35.28515625" style="212" bestFit="1" customWidth="1"/>
    <col min="14594" max="14594" width="28.140625" style="212" bestFit="1" customWidth="1"/>
    <col min="14595" max="14595" width="33.140625" style="212" bestFit="1" customWidth="1"/>
    <col min="14596" max="14596" width="26" style="212" bestFit="1" customWidth="1"/>
    <col min="14597" max="14597" width="19.140625" style="212" bestFit="1" customWidth="1"/>
    <col min="14598" max="14598" width="10.42578125" style="212" customWidth="1"/>
    <col min="14599" max="14599" width="11.85546875" style="212" customWidth="1"/>
    <col min="14600" max="14600" width="14.7109375" style="212" customWidth="1"/>
    <col min="14601" max="14601" width="9" style="212" bestFit="1" customWidth="1"/>
    <col min="14602" max="14841" width="9.140625" style="212"/>
    <col min="14842" max="14842" width="4.7109375" style="212" bestFit="1" customWidth="1"/>
    <col min="14843" max="14843" width="9.7109375" style="212" bestFit="1" customWidth="1"/>
    <col min="14844" max="14844" width="10" style="212" bestFit="1" customWidth="1"/>
    <col min="14845" max="14845" width="8.85546875" style="212" bestFit="1" customWidth="1"/>
    <col min="14846" max="14846" width="22.85546875" style="212" customWidth="1"/>
    <col min="14847" max="14847" width="59.7109375" style="212" bestFit="1" customWidth="1"/>
    <col min="14848" max="14848" width="57.85546875" style="212" bestFit="1" customWidth="1"/>
    <col min="14849" max="14849" width="35.28515625" style="212" bestFit="1" customWidth="1"/>
    <col min="14850" max="14850" width="28.140625" style="212" bestFit="1" customWidth="1"/>
    <col min="14851" max="14851" width="33.140625" style="212" bestFit="1" customWidth="1"/>
    <col min="14852" max="14852" width="26" style="212" bestFit="1" customWidth="1"/>
    <col min="14853" max="14853" width="19.140625" style="212" bestFit="1" customWidth="1"/>
    <col min="14854" max="14854" width="10.42578125" style="212" customWidth="1"/>
    <col min="14855" max="14855" width="11.85546875" style="212" customWidth="1"/>
    <col min="14856" max="14856" width="14.7109375" style="212" customWidth="1"/>
    <col min="14857" max="14857" width="9" style="212" bestFit="1" customWidth="1"/>
    <col min="14858" max="15097" width="9.140625" style="212"/>
    <col min="15098" max="15098" width="4.7109375" style="212" bestFit="1" customWidth="1"/>
    <col min="15099" max="15099" width="9.7109375" style="212" bestFit="1" customWidth="1"/>
    <col min="15100" max="15100" width="10" style="212" bestFit="1" customWidth="1"/>
    <col min="15101" max="15101" width="8.85546875" style="212" bestFit="1" customWidth="1"/>
    <col min="15102" max="15102" width="22.85546875" style="212" customWidth="1"/>
    <col min="15103" max="15103" width="59.7109375" style="212" bestFit="1" customWidth="1"/>
    <col min="15104" max="15104" width="57.85546875" style="212" bestFit="1" customWidth="1"/>
    <col min="15105" max="15105" width="35.28515625" style="212" bestFit="1" customWidth="1"/>
    <col min="15106" max="15106" width="28.140625" style="212" bestFit="1" customWidth="1"/>
    <col min="15107" max="15107" width="33.140625" style="212" bestFit="1" customWidth="1"/>
    <col min="15108" max="15108" width="26" style="212" bestFit="1" customWidth="1"/>
    <col min="15109" max="15109" width="19.140625" style="212" bestFit="1" customWidth="1"/>
    <col min="15110" max="15110" width="10.42578125" style="212" customWidth="1"/>
    <col min="15111" max="15111" width="11.85546875" style="212" customWidth="1"/>
    <col min="15112" max="15112" width="14.7109375" style="212" customWidth="1"/>
    <col min="15113" max="15113" width="9" style="212" bestFit="1" customWidth="1"/>
    <col min="15114" max="15353" width="9.140625" style="212"/>
    <col min="15354" max="15354" width="4.7109375" style="212" bestFit="1" customWidth="1"/>
    <col min="15355" max="15355" width="9.7109375" style="212" bestFit="1" customWidth="1"/>
    <col min="15356" max="15356" width="10" style="212" bestFit="1" customWidth="1"/>
    <col min="15357" max="15357" width="8.85546875" style="212" bestFit="1" customWidth="1"/>
    <col min="15358" max="15358" width="22.85546875" style="212" customWidth="1"/>
    <col min="15359" max="15359" width="59.7109375" style="212" bestFit="1" customWidth="1"/>
    <col min="15360" max="15360" width="57.85546875" style="212" bestFit="1" customWidth="1"/>
    <col min="15361" max="15361" width="35.28515625" style="212" bestFit="1" customWidth="1"/>
    <col min="15362" max="15362" width="28.140625" style="212" bestFit="1" customWidth="1"/>
    <col min="15363" max="15363" width="33.140625" style="212" bestFit="1" customWidth="1"/>
    <col min="15364" max="15364" width="26" style="212" bestFit="1" customWidth="1"/>
    <col min="15365" max="15365" width="19.140625" style="212" bestFit="1" customWidth="1"/>
    <col min="15366" max="15366" width="10.42578125" style="212" customWidth="1"/>
    <col min="15367" max="15367" width="11.85546875" style="212" customWidth="1"/>
    <col min="15368" max="15368" width="14.7109375" style="212" customWidth="1"/>
    <col min="15369" max="15369" width="9" style="212" bestFit="1" customWidth="1"/>
    <col min="15370" max="15609" width="9.140625" style="212"/>
    <col min="15610" max="15610" width="4.7109375" style="212" bestFit="1" customWidth="1"/>
    <col min="15611" max="15611" width="9.7109375" style="212" bestFit="1" customWidth="1"/>
    <col min="15612" max="15612" width="10" style="212" bestFit="1" customWidth="1"/>
    <col min="15613" max="15613" width="8.85546875" style="212" bestFit="1" customWidth="1"/>
    <col min="15614" max="15614" width="22.85546875" style="212" customWidth="1"/>
    <col min="15615" max="15615" width="59.7109375" style="212" bestFit="1" customWidth="1"/>
    <col min="15616" max="15616" width="57.85546875" style="212" bestFit="1" customWidth="1"/>
    <col min="15617" max="15617" width="35.28515625" style="212" bestFit="1" customWidth="1"/>
    <col min="15618" max="15618" width="28.140625" style="212" bestFit="1" customWidth="1"/>
    <col min="15619" max="15619" width="33.140625" style="212" bestFit="1" customWidth="1"/>
    <col min="15620" max="15620" width="26" style="212" bestFit="1" customWidth="1"/>
    <col min="15621" max="15621" width="19.140625" style="212" bestFit="1" customWidth="1"/>
    <col min="15622" max="15622" width="10.42578125" style="212" customWidth="1"/>
    <col min="15623" max="15623" width="11.85546875" style="212" customWidth="1"/>
    <col min="15624" max="15624" width="14.7109375" style="212" customWidth="1"/>
    <col min="15625" max="15625" width="9" style="212" bestFit="1" customWidth="1"/>
    <col min="15626" max="15865" width="9.140625" style="212"/>
    <col min="15866" max="15866" width="4.7109375" style="212" bestFit="1" customWidth="1"/>
    <col min="15867" max="15867" width="9.7109375" style="212" bestFit="1" customWidth="1"/>
    <col min="15868" max="15868" width="10" style="212" bestFit="1" customWidth="1"/>
    <col min="15869" max="15869" width="8.85546875" style="212" bestFit="1" customWidth="1"/>
    <col min="15870" max="15870" width="22.85546875" style="212" customWidth="1"/>
    <col min="15871" max="15871" width="59.7109375" style="212" bestFit="1" customWidth="1"/>
    <col min="15872" max="15872" width="57.85546875" style="212" bestFit="1" customWidth="1"/>
    <col min="15873" max="15873" width="35.28515625" style="212" bestFit="1" customWidth="1"/>
    <col min="15874" max="15874" width="28.140625" style="212" bestFit="1" customWidth="1"/>
    <col min="15875" max="15875" width="33.140625" style="212" bestFit="1" customWidth="1"/>
    <col min="15876" max="15876" width="26" style="212" bestFit="1" customWidth="1"/>
    <col min="15877" max="15877" width="19.140625" style="212" bestFit="1" customWidth="1"/>
    <col min="15878" max="15878" width="10.42578125" style="212" customWidth="1"/>
    <col min="15879" max="15879" width="11.85546875" style="212" customWidth="1"/>
    <col min="15880" max="15880" width="14.7109375" style="212" customWidth="1"/>
    <col min="15881" max="15881" width="9" style="212" bestFit="1" customWidth="1"/>
    <col min="15882" max="16121" width="9.140625" style="212"/>
    <col min="16122" max="16122" width="4.7109375" style="212" bestFit="1" customWidth="1"/>
    <col min="16123" max="16123" width="9.7109375" style="212" bestFit="1" customWidth="1"/>
    <col min="16124" max="16124" width="10" style="212" bestFit="1" customWidth="1"/>
    <col min="16125" max="16125" width="8.85546875" style="212" bestFit="1" customWidth="1"/>
    <col min="16126" max="16126" width="22.85546875" style="212" customWidth="1"/>
    <col min="16127" max="16127" width="59.7109375" style="212" bestFit="1" customWidth="1"/>
    <col min="16128" max="16128" width="57.85546875" style="212" bestFit="1" customWidth="1"/>
    <col min="16129" max="16129" width="35.28515625" style="212" bestFit="1" customWidth="1"/>
    <col min="16130" max="16130" width="28.140625" style="212" bestFit="1" customWidth="1"/>
    <col min="16131" max="16131" width="33.140625" style="212" bestFit="1" customWidth="1"/>
    <col min="16132" max="16132" width="26" style="212" bestFit="1" customWidth="1"/>
    <col min="16133" max="16133" width="19.140625" style="212" bestFit="1" customWidth="1"/>
    <col min="16134" max="16134" width="10.42578125" style="212" customWidth="1"/>
    <col min="16135" max="16135" width="11.85546875" style="212" customWidth="1"/>
    <col min="16136" max="16136" width="14.7109375" style="212" customWidth="1"/>
    <col min="16137" max="16137" width="9" style="212" bestFit="1" customWidth="1"/>
    <col min="16138" max="16384" width="9.140625" style="212"/>
  </cols>
  <sheetData>
    <row r="1" spans="1:21" x14ac:dyDescent="0.25">
      <c r="M1" s="216"/>
      <c r="N1" s="216"/>
      <c r="O1" s="216"/>
      <c r="P1" s="217"/>
    </row>
    <row r="2" spans="1:21" s="214" customFormat="1" x14ac:dyDescent="0.25">
      <c r="A2" s="218" t="s">
        <v>1934</v>
      </c>
      <c r="E2" s="215"/>
      <c r="L2" s="215"/>
      <c r="M2" s="219"/>
      <c r="N2" s="219"/>
      <c r="O2" s="219"/>
      <c r="P2" s="220"/>
    </row>
    <row r="3" spans="1:21" x14ac:dyDescent="0.25">
      <c r="M3" s="216"/>
      <c r="N3" s="216"/>
      <c r="O3" s="216"/>
      <c r="P3" s="217"/>
    </row>
    <row r="4" spans="1:21" s="218" customFormat="1" ht="51.75" customHeight="1" x14ac:dyDescent="0.25">
      <c r="A4" s="676" t="s">
        <v>0</v>
      </c>
      <c r="B4" s="674" t="s">
        <v>1</v>
      </c>
      <c r="C4" s="674" t="s">
        <v>2</v>
      </c>
      <c r="D4" s="674" t="s">
        <v>3</v>
      </c>
      <c r="E4" s="676" t="s">
        <v>4</v>
      </c>
      <c r="F4" s="676" t="s">
        <v>5</v>
      </c>
      <c r="G4" s="676" t="s">
        <v>6</v>
      </c>
      <c r="H4" s="674" t="s">
        <v>7</v>
      </c>
      <c r="I4" s="674"/>
      <c r="J4" s="676" t="s">
        <v>8</v>
      </c>
      <c r="K4" s="677" t="s">
        <v>9</v>
      </c>
      <c r="L4" s="678"/>
      <c r="M4" s="675" t="s">
        <v>10</v>
      </c>
      <c r="N4" s="675"/>
      <c r="O4" s="675" t="s">
        <v>11</v>
      </c>
      <c r="P4" s="675"/>
      <c r="Q4" s="676" t="s">
        <v>12</v>
      </c>
      <c r="R4" s="674" t="s">
        <v>13</v>
      </c>
    </row>
    <row r="5" spans="1:21" s="218" customFormat="1" x14ac:dyDescent="0.25">
      <c r="A5" s="676"/>
      <c r="B5" s="674"/>
      <c r="C5" s="674"/>
      <c r="D5" s="674"/>
      <c r="E5" s="676"/>
      <c r="F5" s="676"/>
      <c r="G5" s="676"/>
      <c r="H5" s="221" t="s">
        <v>14</v>
      </c>
      <c r="I5" s="221" t="s">
        <v>15</v>
      </c>
      <c r="J5" s="676"/>
      <c r="K5" s="222">
        <v>2020</v>
      </c>
      <c r="L5" s="222">
        <v>2021</v>
      </c>
      <c r="M5" s="223">
        <v>2020</v>
      </c>
      <c r="N5" s="223">
        <v>2021</v>
      </c>
      <c r="O5" s="223">
        <v>2020</v>
      </c>
      <c r="P5" s="223">
        <v>2021</v>
      </c>
      <c r="Q5" s="676"/>
      <c r="R5" s="674"/>
    </row>
    <row r="6" spans="1:21" s="218" customFormat="1" x14ac:dyDescent="0.25">
      <c r="A6" s="224" t="s">
        <v>16</v>
      </c>
      <c r="B6" s="221" t="s">
        <v>17</v>
      </c>
      <c r="C6" s="221" t="s">
        <v>18</v>
      </c>
      <c r="D6" s="221" t="s">
        <v>19</v>
      </c>
      <c r="E6" s="224" t="s">
        <v>20</v>
      </c>
      <c r="F6" s="224" t="s">
        <v>21</v>
      </c>
      <c r="G6" s="224" t="s">
        <v>22</v>
      </c>
      <c r="H6" s="221" t="s">
        <v>23</v>
      </c>
      <c r="I6" s="221" t="s">
        <v>24</v>
      </c>
      <c r="J6" s="224" t="s">
        <v>25</v>
      </c>
      <c r="K6" s="222" t="s">
        <v>26</v>
      </c>
      <c r="L6" s="222" t="s">
        <v>27</v>
      </c>
      <c r="M6" s="225" t="s">
        <v>28</v>
      </c>
      <c r="N6" s="225" t="s">
        <v>29</v>
      </c>
      <c r="O6" s="225" t="s">
        <v>30</v>
      </c>
      <c r="P6" s="225" t="s">
        <v>31</v>
      </c>
      <c r="Q6" s="224" t="s">
        <v>32</v>
      </c>
      <c r="R6" s="221" t="s">
        <v>33</v>
      </c>
    </row>
    <row r="7" spans="1:21" s="231" customFormat="1" ht="174" customHeight="1" x14ac:dyDescent="0.25">
      <c r="A7" s="448">
        <v>1</v>
      </c>
      <c r="B7" s="448">
        <v>3</v>
      </c>
      <c r="C7" s="448">
        <v>2.2999999999999998</v>
      </c>
      <c r="D7" s="448">
        <v>10</v>
      </c>
      <c r="E7" s="448" t="s">
        <v>738</v>
      </c>
      <c r="F7" s="226" t="s">
        <v>739</v>
      </c>
      <c r="G7" s="448" t="s">
        <v>740</v>
      </c>
      <c r="H7" s="448" t="s">
        <v>329</v>
      </c>
      <c r="I7" s="448">
        <v>2</v>
      </c>
      <c r="J7" s="448" t="s">
        <v>741</v>
      </c>
      <c r="K7" s="227" t="s">
        <v>742</v>
      </c>
      <c r="L7" s="228" t="s">
        <v>743</v>
      </c>
      <c r="M7" s="229">
        <v>0</v>
      </c>
      <c r="N7" s="230">
        <v>600000</v>
      </c>
      <c r="O7" s="230"/>
      <c r="P7" s="230">
        <v>600000</v>
      </c>
      <c r="Q7" s="448" t="s">
        <v>744</v>
      </c>
      <c r="R7" s="448" t="s">
        <v>745</v>
      </c>
      <c r="U7" s="232"/>
    </row>
    <row r="8" spans="1:21" s="214" customFormat="1" ht="296.25" customHeight="1" x14ac:dyDescent="0.25">
      <c r="A8" s="233">
        <v>2</v>
      </c>
      <c r="B8" s="233">
        <v>1</v>
      </c>
      <c r="C8" s="233">
        <v>1</v>
      </c>
      <c r="D8" s="233">
        <v>6</v>
      </c>
      <c r="E8" s="233" t="s">
        <v>746</v>
      </c>
      <c r="F8" s="234" t="s">
        <v>747</v>
      </c>
      <c r="G8" s="233" t="s">
        <v>748</v>
      </c>
      <c r="H8" s="233" t="s">
        <v>749</v>
      </c>
      <c r="I8" s="233" t="s">
        <v>750</v>
      </c>
      <c r="J8" s="234" t="s">
        <v>751</v>
      </c>
      <c r="K8" s="233" t="s">
        <v>56</v>
      </c>
      <c r="L8" s="233" t="s">
        <v>752</v>
      </c>
      <c r="M8" s="235">
        <v>130000</v>
      </c>
      <c r="N8" s="235">
        <v>220000</v>
      </c>
      <c r="O8" s="235">
        <v>130000</v>
      </c>
      <c r="P8" s="235">
        <v>220000</v>
      </c>
      <c r="Q8" s="233" t="s">
        <v>753</v>
      </c>
      <c r="R8" s="448" t="s">
        <v>745</v>
      </c>
    </row>
    <row r="9" spans="1:21" s="238" customFormat="1" ht="317.25" customHeight="1" x14ac:dyDescent="0.25">
      <c r="A9" s="233">
        <v>3</v>
      </c>
      <c r="B9" s="236">
        <v>1</v>
      </c>
      <c r="C9" s="233">
        <v>1</v>
      </c>
      <c r="D9" s="233">
        <v>6</v>
      </c>
      <c r="E9" s="233" t="s">
        <v>754</v>
      </c>
      <c r="F9" s="234" t="s">
        <v>755</v>
      </c>
      <c r="G9" s="233" t="s">
        <v>756</v>
      </c>
      <c r="H9" s="233" t="s">
        <v>757</v>
      </c>
      <c r="I9" s="233" t="s">
        <v>758</v>
      </c>
      <c r="J9" s="234" t="s">
        <v>759</v>
      </c>
      <c r="K9" s="233" t="s">
        <v>38</v>
      </c>
      <c r="L9" s="233" t="s">
        <v>48</v>
      </c>
      <c r="M9" s="237">
        <v>0</v>
      </c>
      <c r="N9" s="237">
        <v>120000</v>
      </c>
      <c r="O9" s="237">
        <v>0</v>
      </c>
      <c r="P9" s="237">
        <v>120000</v>
      </c>
      <c r="Q9" s="233" t="s">
        <v>753</v>
      </c>
      <c r="R9" s="234" t="s">
        <v>745</v>
      </c>
    </row>
    <row r="10" spans="1:21" s="231" customFormat="1" ht="221.25" customHeight="1" x14ac:dyDescent="0.25">
      <c r="A10" s="448">
        <v>4</v>
      </c>
      <c r="B10" s="233">
        <v>1</v>
      </c>
      <c r="C10" s="233">
        <v>3</v>
      </c>
      <c r="D10" s="233">
        <v>13</v>
      </c>
      <c r="E10" s="233" t="s">
        <v>760</v>
      </c>
      <c r="F10" s="234" t="s">
        <v>761</v>
      </c>
      <c r="G10" s="233" t="s">
        <v>762</v>
      </c>
      <c r="H10" s="233" t="s">
        <v>61</v>
      </c>
      <c r="I10" s="233">
        <v>2</v>
      </c>
      <c r="J10" s="234" t="s">
        <v>763</v>
      </c>
      <c r="K10" s="443" t="s">
        <v>34</v>
      </c>
      <c r="L10" s="443" t="s">
        <v>34</v>
      </c>
      <c r="M10" s="251">
        <v>5600</v>
      </c>
      <c r="N10" s="251">
        <v>76300</v>
      </c>
      <c r="O10" s="251">
        <v>5600</v>
      </c>
      <c r="P10" s="251">
        <v>76300</v>
      </c>
      <c r="Q10" s="233" t="s">
        <v>764</v>
      </c>
      <c r="R10" s="448" t="s">
        <v>745</v>
      </c>
    </row>
    <row r="11" spans="1:21" s="240" customFormat="1" ht="315" x14ac:dyDescent="0.25">
      <c r="A11" s="233">
        <v>5</v>
      </c>
      <c r="B11" s="233">
        <v>2</v>
      </c>
      <c r="C11" s="233">
        <v>2</v>
      </c>
      <c r="D11" s="233">
        <v>3</v>
      </c>
      <c r="E11" s="233" t="s">
        <v>765</v>
      </c>
      <c r="F11" s="234" t="s">
        <v>766</v>
      </c>
      <c r="G11" s="233" t="s">
        <v>767</v>
      </c>
      <c r="H11" s="233" t="s">
        <v>768</v>
      </c>
      <c r="I11" s="233" t="s">
        <v>769</v>
      </c>
      <c r="J11" s="234" t="s">
        <v>770</v>
      </c>
      <c r="K11" s="233" t="s">
        <v>34</v>
      </c>
      <c r="L11" s="233" t="s">
        <v>34</v>
      </c>
      <c r="M11" s="239">
        <v>300000</v>
      </c>
      <c r="N11" s="239">
        <v>300000</v>
      </c>
      <c r="O11" s="239">
        <f>M11</f>
        <v>300000</v>
      </c>
      <c r="P11" s="239">
        <f>N11</f>
        <v>300000</v>
      </c>
      <c r="Q11" s="448" t="s">
        <v>771</v>
      </c>
      <c r="R11" s="448" t="s">
        <v>745</v>
      </c>
    </row>
    <row r="12" spans="1:21" s="238" customFormat="1" ht="283.5" x14ac:dyDescent="0.25">
      <c r="A12" s="233">
        <v>6</v>
      </c>
      <c r="B12" s="233">
        <v>1</v>
      </c>
      <c r="C12" s="233">
        <v>1</v>
      </c>
      <c r="D12" s="233">
        <v>6</v>
      </c>
      <c r="E12" s="233" t="s">
        <v>772</v>
      </c>
      <c r="F12" s="234" t="s">
        <v>773</v>
      </c>
      <c r="G12" s="233" t="s">
        <v>774</v>
      </c>
      <c r="H12" s="233" t="s">
        <v>775</v>
      </c>
      <c r="I12" s="233" t="s">
        <v>1935</v>
      </c>
      <c r="J12" s="234" t="s">
        <v>1936</v>
      </c>
      <c r="K12" s="233" t="s">
        <v>41</v>
      </c>
      <c r="L12" s="233" t="s">
        <v>776</v>
      </c>
      <c r="M12" s="239">
        <v>33980</v>
      </c>
      <c r="N12" s="239">
        <v>283000</v>
      </c>
      <c r="O12" s="239">
        <v>33980</v>
      </c>
      <c r="P12" s="239">
        <v>283000</v>
      </c>
      <c r="Q12" s="233" t="s">
        <v>777</v>
      </c>
      <c r="R12" s="448" t="s">
        <v>745</v>
      </c>
    </row>
    <row r="13" spans="1:21" s="238" customFormat="1" ht="170.25" customHeight="1" x14ac:dyDescent="0.25">
      <c r="A13" s="443">
        <v>7</v>
      </c>
      <c r="B13" s="443">
        <v>1</v>
      </c>
      <c r="C13" s="443">
        <v>1</v>
      </c>
      <c r="D13" s="448">
        <v>6</v>
      </c>
      <c r="E13" s="448" t="s">
        <v>778</v>
      </c>
      <c r="F13" s="226" t="s">
        <v>779</v>
      </c>
      <c r="G13" s="448" t="s">
        <v>780</v>
      </c>
      <c r="H13" s="448" t="s">
        <v>62</v>
      </c>
      <c r="I13" s="241" t="s">
        <v>133</v>
      </c>
      <c r="J13" s="448" t="s">
        <v>781</v>
      </c>
      <c r="K13" s="242" t="s">
        <v>742</v>
      </c>
      <c r="L13" s="233" t="s">
        <v>782</v>
      </c>
      <c r="M13" s="235">
        <v>0</v>
      </c>
      <c r="N13" s="235">
        <v>150000</v>
      </c>
      <c r="O13" s="235">
        <v>0</v>
      </c>
      <c r="P13" s="235">
        <v>150000</v>
      </c>
      <c r="Q13" s="448" t="s">
        <v>777</v>
      </c>
      <c r="R13" s="448" t="s">
        <v>745</v>
      </c>
    </row>
    <row r="14" spans="1:21" s="238" customFormat="1" ht="330.75" x14ac:dyDescent="0.25">
      <c r="A14" s="443">
        <v>8</v>
      </c>
      <c r="B14" s="448">
        <v>6</v>
      </c>
      <c r="C14" s="443">
        <v>1</v>
      </c>
      <c r="D14" s="448">
        <v>6</v>
      </c>
      <c r="E14" s="448" t="s">
        <v>783</v>
      </c>
      <c r="F14" s="226" t="s">
        <v>784</v>
      </c>
      <c r="G14" s="448" t="s">
        <v>787</v>
      </c>
      <c r="H14" s="448" t="s">
        <v>788</v>
      </c>
      <c r="I14" s="241" t="s">
        <v>789</v>
      </c>
      <c r="J14" s="448" t="s">
        <v>785</v>
      </c>
      <c r="K14" s="228" t="s">
        <v>786</v>
      </c>
      <c r="L14" s="228" t="s">
        <v>786</v>
      </c>
      <c r="M14" s="235">
        <v>1753840.15</v>
      </c>
      <c r="N14" s="235">
        <v>2700000</v>
      </c>
      <c r="O14" s="235">
        <f>M14</f>
        <v>1753840.15</v>
      </c>
      <c r="P14" s="235">
        <v>2700000</v>
      </c>
      <c r="Q14" s="448" t="s">
        <v>777</v>
      </c>
      <c r="R14" s="448" t="s">
        <v>745</v>
      </c>
    </row>
    <row r="15" spans="1:21" s="243" customFormat="1" ht="237" customHeight="1" x14ac:dyDescent="0.25">
      <c r="A15" s="448">
        <v>9</v>
      </c>
      <c r="B15" s="448">
        <v>1</v>
      </c>
      <c r="C15" s="448">
        <v>1</v>
      </c>
      <c r="D15" s="448">
        <v>6</v>
      </c>
      <c r="E15" s="448" t="s">
        <v>790</v>
      </c>
      <c r="F15" s="226" t="s">
        <v>791</v>
      </c>
      <c r="G15" s="448" t="s">
        <v>792</v>
      </c>
      <c r="H15" s="448" t="s">
        <v>793</v>
      </c>
      <c r="I15" s="443">
        <v>1</v>
      </c>
      <c r="J15" s="448" t="s">
        <v>794</v>
      </c>
      <c r="K15" s="443" t="s">
        <v>795</v>
      </c>
      <c r="L15" s="228" t="s">
        <v>38</v>
      </c>
      <c r="M15" s="254">
        <v>119310</v>
      </c>
      <c r="N15" s="251">
        <v>0</v>
      </c>
      <c r="O15" s="254">
        <v>119310</v>
      </c>
      <c r="P15" s="251">
        <v>0</v>
      </c>
      <c r="Q15" s="448" t="s">
        <v>796</v>
      </c>
      <c r="R15" s="448" t="s">
        <v>745</v>
      </c>
    </row>
    <row r="16" spans="1:21" s="243" customFormat="1" ht="151.5" customHeight="1" x14ac:dyDescent="0.25">
      <c r="A16" s="448">
        <v>10</v>
      </c>
      <c r="B16" s="448">
        <v>1</v>
      </c>
      <c r="C16" s="448">
        <v>1</v>
      </c>
      <c r="D16" s="448">
        <v>6</v>
      </c>
      <c r="E16" s="448" t="s">
        <v>797</v>
      </c>
      <c r="F16" s="226" t="s">
        <v>798</v>
      </c>
      <c r="G16" s="448" t="s">
        <v>799</v>
      </c>
      <c r="H16" s="448" t="s">
        <v>800</v>
      </c>
      <c r="I16" s="448" t="s">
        <v>801</v>
      </c>
      <c r="J16" s="448" t="s">
        <v>802</v>
      </c>
      <c r="K16" s="448" t="s">
        <v>56</v>
      </c>
      <c r="L16" s="448" t="s">
        <v>776</v>
      </c>
      <c r="M16" s="254">
        <v>70000</v>
      </c>
      <c r="N16" s="254">
        <v>315000</v>
      </c>
      <c r="O16" s="254">
        <v>70000</v>
      </c>
      <c r="P16" s="254">
        <v>315000</v>
      </c>
      <c r="Q16" s="448" t="s">
        <v>796</v>
      </c>
      <c r="R16" s="448" t="s">
        <v>745</v>
      </c>
    </row>
    <row r="17" spans="1:18" s="243" customFormat="1" ht="255.75" customHeight="1" x14ac:dyDescent="0.25">
      <c r="A17" s="448">
        <v>11</v>
      </c>
      <c r="B17" s="448">
        <v>1</v>
      </c>
      <c r="C17" s="448">
        <v>1</v>
      </c>
      <c r="D17" s="448">
        <v>6</v>
      </c>
      <c r="E17" s="448" t="s">
        <v>803</v>
      </c>
      <c r="F17" s="226" t="s">
        <v>804</v>
      </c>
      <c r="G17" s="448" t="s">
        <v>443</v>
      </c>
      <c r="H17" s="448" t="s">
        <v>805</v>
      </c>
      <c r="I17" s="448" t="s">
        <v>806</v>
      </c>
      <c r="J17" s="448" t="s">
        <v>807</v>
      </c>
      <c r="K17" s="443" t="s">
        <v>38</v>
      </c>
      <c r="L17" s="228" t="s">
        <v>44</v>
      </c>
      <c r="M17" s="254">
        <v>0</v>
      </c>
      <c r="N17" s="254">
        <v>200000</v>
      </c>
      <c r="O17" s="254">
        <v>0</v>
      </c>
      <c r="P17" s="254">
        <v>200000</v>
      </c>
      <c r="Q17" s="448" t="s">
        <v>796</v>
      </c>
      <c r="R17" s="448" t="s">
        <v>745</v>
      </c>
    </row>
    <row r="18" spans="1:18" ht="210" customHeight="1" x14ac:dyDescent="0.25">
      <c r="A18" s="244">
        <v>12</v>
      </c>
      <c r="B18" s="244">
        <v>2</v>
      </c>
      <c r="C18" s="443" t="s">
        <v>808</v>
      </c>
      <c r="D18" s="244">
        <v>3</v>
      </c>
      <c r="E18" s="244" t="s">
        <v>812</v>
      </c>
      <c r="F18" s="245" t="s">
        <v>809</v>
      </c>
      <c r="G18" s="244" t="s">
        <v>318</v>
      </c>
      <c r="H18" s="244" t="s">
        <v>319</v>
      </c>
      <c r="I18" s="244" t="s">
        <v>813</v>
      </c>
      <c r="J18" s="246" t="s">
        <v>810</v>
      </c>
      <c r="K18" s="247" t="s">
        <v>39</v>
      </c>
      <c r="L18" s="244" t="s">
        <v>34</v>
      </c>
      <c r="M18" s="248">
        <v>20852.189999999999</v>
      </c>
      <c r="N18" s="248">
        <v>20000</v>
      </c>
      <c r="O18" s="249">
        <v>20852.189999999999</v>
      </c>
      <c r="P18" s="249">
        <v>20000</v>
      </c>
      <c r="Q18" s="244" t="s">
        <v>811</v>
      </c>
      <c r="R18" s="446" t="s">
        <v>745</v>
      </c>
    </row>
    <row r="19" spans="1:18" s="214" customFormat="1" ht="285" customHeight="1" x14ac:dyDescent="0.25">
      <c r="A19" s="233">
        <v>13</v>
      </c>
      <c r="B19" s="233">
        <v>1</v>
      </c>
      <c r="C19" s="250" t="s">
        <v>808</v>
      </c>
      <c r="D19" s="233">
        <v>3</v>
      </c>
      <c r="E19" s="233" t="s">
        <v>814</v>
      </c>
      <c r="F19" s="234" t="s">
        <v>815</v>
      </c>
      <c r="G19" s="233" t="s">
        <v>816</v>
      </c>
      <c r="H19" s="233" t="s">
        <v>817</v>
      </c>
      <c r="I19" s="233" t="s">
        <v>818</v>
      </c>
      <c r="J19" s="234" t="s">
        <v>819</v>
      </c>
      <c r="K19" s="242" t="s">
        <v>820</v>
      </c>
      <c r="L19" s="233" t="s">
        <v>821</v>
      </c>
      <c r="M19" s="239">
        <v>153000</v>
      </c>
      <c r="N19" s="239">
        <v>160000</v>
      </c>
      <c r="O19" s="239">
        <v>153000</v>
      </c>
      <c r="P19" s="239">
        <v>160000</v>
      </c>
      <c r="Q19" s="233" t="s">
        <v>771</v>
      </c>
      <c r="R19" s="448" t="s">
        <v>745</v>
      </c>
    </row>
    <row r="20" spans="1:18" ht="314.25" customHeight="1" x14ac:dyDescent="0.25">
      <c r="A20" s="233">
        <v>14</v>
      </c>
      <c r="B20" s="443">
        <v>3</v>
      </c>
      <c r="C20" s="443">
        <v>1.3</v>
      </c>
      <c r="D20" s="443">
        <v>13</v>
      </c>
      <c r="E20" s="448" t="s">
        <v>822</v>
      </c>
      <c r="F20" s="226" t="s">
        <v>823</v>
      </c>
      <c r="G20" s="448" t="s">
        <v>824</v>
      </c>
      <c r="H20" s="448" t="s">
        <v>825</v>
      </c>
      <c r="I20" s="448">
        <v>1</v>
      </c>
      <c r="J20" s="226" t="s">
        <v>826</v>
      </c>
      <c r="K20" s="443" t="s">
        <v>38</v>
      </c>
      <c r="L20" s="443" t="s">
        <v>39</v>
      </c>
      <c r="M20" s="251">
        <v>0</v>
      </c>
      <c r="N20" s="251">
        <v>45000</v>
      </c>
      <c r="O20" s="251">
        <v>0</v>
      </c>
      <c r="P20" s="251">
        <v>45000</v>
      </c>
      <c r="Q20" s="448" t="s">
        <v>771</v>
      </c>
      <c r="R20" s="448" t="s">
        <v>745</v>
      </c>
    </row>
    <row r="21" spans="1:18" ht="110.25" x14ac:dyDescent="0.25">
      <c r="A21" s="233">
        <v>15</v>
      </c>
      <c r="B21" s="443">
        <v>1</v>
      </c>
      <c r="C21" s="443">
        <v>4</v>
      </c>
      <c r="D21" s="443">
        <v>2</v>
      </c>
      <c r="E21" s="448" t="s">
        <v>827</v>
      </c>
      <c r="F21" s="226" t="s">
        <v>828</v>
      </c>
      <c r="G21" s="448" t="s">
        <v>829</v>
      </c>
      <c r="H21" s="448" t="s">
        <v>830</v>
      </c>
      <c r="I21" s="448" t="s">
        <v>831</v>
      </c>
      <c r="J21" s="226" t="s">
        <v>832</v>
      </c>
      <c r="K21" s="443"/>
      <c r="L21" s="443" t="s">
        <v>776</v>
      </c>
      <c r="M21" s="251">
        <v>0</v>
      </c>
      <c r="N21" s="251">
        <v>200000</v>
      </c>
      <c r="O21" s="251">
        <v>0</v>
      </c>
      <c r="P21" s="251">
        <v>200000</v>
      </c>
      <c r="Q21" s="448" t="s">
        <v>796</v>
      </c>
      <c r="R21" s="448" t="s">
        <v>745</v>
      </c>
    </row>
    <row r="22" spans="1:18" ht="181.5" customHeight="1" x14ac:dyDescent="0.25">
      <c r="A22" s="233">
        <v>16</v>
      </c>
      <c r="B22" s="443">
        <v>1</v>
      </c>
      <c r="C22" s="443">
        <v>4</v>
      </c>
      <c r="D22" s="443">
        <v>2</v>
      </c>
      <c r="E22" s="448" t="s">
        <v>833</v>
      </c>
      <c r="F22" s="226" t="s">
        <v>834</v>
      </c>
      <c r="G22" s="448" t="s">
        <v>318</v>
      </c>
      <c r="H22" s="448" t="s">
        <v>835</v>
      </c>
      <c r="I22" s="448" t="s">
        <v>836</v>
      </c>
      <c r="J22" s="226" t="s">
        <v>837</v>
      </c>
      <c r="K22" s="443"/>
      <c r="L22" s="443" t="s">
        <v>776</v>
      </c>
      <c r="M22" s="251">
        <v>0</v>
      </c>
      <c r="N22" s="251">
        <v>100000</v>
      </c>
      <c r="O22" s="251">
        <v>0</v>
      </c>
      <c r="P22" s="251">
        <v>100000</v>
      </c>
      <c r="Q22" s="448" t="s">
        <v>796</v>
      </c>
      <c r="R22" s="448" t="s">
        <v>745</v>
      </c>
    </row>
    <row r="23" spans="1:18" s="231" customFormat="1" ht="110.25" x14ac:dyDescent="0.25">
      <c r="A23" s="443">
        <v>17</v>
      </c>
      <c r="B23" s="443">
        <v>5</v>
      </c>
      <c r="C23" s="443">
        <v>1.5</v>
      </c>
      <c r="D23" s="443">
        <v>7</v>
      </c>
      <c r="E23" s="448" t="s">
        <v>838</v>
      </c>
      <c r="F23" s="252" t="s">
        <v>839</v>
      </c>
      <c r="G23" s="448" t="s">
        <v>840</v>
      </c>
      <c r="H23" s="448" t="s">
        <v>841</v>
      </c>
      <c r="I23" s="448" t="s">
        <v>842</v>
      </c>
      <c r="J23" s="252" t="s">
        <v>843</v>
      </c>
      <c r="K23" s="443" t="s">
        <v>56</v>
      </c>
      <c r="L23" s="443" t="s">
        <v>39</v>
      </c>
      <c r="M23" s="253">
        <v>3000</v>
      </c>
      <c r="N23" s="253">
        <v>27000</v>
      </c>
      <c r="O23" s="253">
        <v>3000</v>
      </c>
      <c r="P23" s="253">
        <v>27000</v>
      </c>
      <c r="Q23" s="443" t="s">
        <v>844</v>
      </c>
      <c r="R23" s="252" t="s">
        <v>745</v>
      </c>
    </row>
    <row r="24" spans="1:18" s="231" customFormat="1" ht="189" x14ac:dyDescent="0.25">
      <c r="A24" s="448">
        <v>19</v>
      </c>
      <c r="B24" s="448">
        <v>3</v>
      </c>
      <c r="C24" s="448">
        <v>5</v>
      </c>
      <c r="D24" s="448">
        <v>9</v>
      </c>
      <c r="E24" s="226" t="s">
        <v>845</v>
      </c>
      <c r="F24" s="226" t="s">
        <v>846</v>
      </c>
      <c r="G24" s="448" t="s">
        <v>847</v>
      </c>
      <c r="H24" s="448" t="s">
        <v>848</v>
      </c>
      <c r="I24" s="448">
        <v>1</v>
      </c>
      <c r="J24" s="226" t="s">
        <v>849</v>
      </c>
      <c r="K24" s="448" t="s">
        <v>46</v>
      </c>
      <c r="L24" s="448" t="s">
        <v>38</v>
      </c>
      <c r="M24" s="254">
        <v>622097.89</v>
      </c>
      <c r="N24" s="254">
        <v>0</v>
      </c>
      <c r="O24" s="254">
        <f>M24</f>
        <v>622097.89</v>
      </c>
      <c r="P24" s="254">
        <v>0</v>
      </c>
      <c r="Q24" s="244" t="s">
        <v>811</v>
      </c>
      <c r="R24" s="226" t="s">
        <v>745</v>
      </c>
    </row>
    <row r="25" spans="1:18" s="231" customFormat="1" ht="315" x14ac:dyDescent="0.25">
      <c r="A25" s="448">
        <v>20</v>
      </c>
      <c r="B25" s="448">
        <v>4</v>
      </c>
      <c r="C25" s="448">
        <v>2</v>
      </c>
      <c r="D25" s="448">
        <v>12</v>
      </c>
      <c r="E25" s="226" t="s">
        <v>850</v>
      </c>
      <c r="F25" s="255" t="s">
        <v>851</v>
      </c>
      <c r="G25" s="448" t="s">
        <v>767</v>
      </c>
      <c r="H25" s="448" t="s">
        <v>852</v>
      </c>
      <c r="I25" s="448">
        <v>20</v>
      </c>
      <c r="J25" s="226" t="s">
        <v>853</v>
      </c>
      <c r="K25" s="448" t="s">
        <v>39</v>
      </c>
      <c r="L25" s="448" t="s">
        <v>39</v>
      </c>
      <c r="M25" s="254">
        <v>150000</v>
      </c>
      <c r="N25" s="254">
        <v>150000</v>
      </c>
      <c r="O25" s="254">
        <v>150000</v>
      </c>
      <c r="P25" s="254">
        <v>150000</v>
      </c>
      <c r="Q25" s="448" t="s">
        <v>764</v>
      </c>
      <c r="R25" s="226" t="s">
        <v>745</v>
      </c>
    </row>
    <row r="26" spans="1:18" s="231" customFormat="1" ht="336.75" customHeight="1" x14ac:dyDescent="0.25">
      <c r="A26" s="448">
        <v>21</v>
      </c>
      <c r="B26" s="448">
        <v>1</v>
      </c>
      <c r="C26" s="448">
        <v>1</v>
      </c>
      <c r="D26" s="448">
        <v>6</v>
      </c>
      <c r="E26" s="226" t="s">
        <v>854</v>
      </c>
      <c r="F26" s="255" t="s">
        <v>855</v>
      </c>
      <c r="G26" s="448" t="s">
        <v>856</v>
      </c>
      <c r="H26" s="448" t="s">
        <v>757</v>
      </c>
      <c r="I26" s="448" t="s">
        <v>758</v>
      </c>
      <c r="J26" s="226" t="s">
        <v>857</v>
      </c>
      <c r="K26" s="448" t="s">
        <v>44</v>
      </c>
      <c r="L26" s="448" t="s">
        <v>38</v>
      </c>
      <c r="M26" s="254">
        <v>151009.70000000001</v>
      </c>
      <c r="N26" s="254">
        <v>0</v>
      </c>
      <c r="O26" s="254">
        <v>151009.70000000001</v>
      </c>
      <c r="P26" s="254">
        <v>0</v>
      </c>
      <c r="Q26" s="448" t="s">
        <v>844</v>
      </c>
      <c r="R26" s="226" t="s">
        <v>745</v>
      </c>
    </row>
    <row r="27" spans="1:18" ht="242.25" customHeight="1" x14ac:dyDescent="0.25">
      <c r="A27" s="443">
        <v>22</v>
      </c>
      <c r="B27" s="443">
        <v>1</v>
      </c>
      <c r="C27" s="443" t="s">
        <v>858</v>
      </c>
      <c r="D27" s="443">
        <v>6</v>
      </c>
      <c r="E27" s="448" t="s">
        <v>859</v>
      </c>
      <c r="F27" s="252" t="s">
        <v>860</v>
      </c>
      <c r="G27" s="443" t="s">
        <v>861</v>
      </c>
      <c r="H27" s="448" t="s">
        <v>862</v>
      </c>
      <c r="I27" s="448" t="s">
        <v>863</v>
      </c>
      <c r="J27" s="252" t="s">
        <v>864</v>
      </c>
      <c r="K27" s="443" t="s">
        <v>260</v>
      </c>
      <c r="L27" s="443" t="s">
        <v>38</v>
      </c>
      <c r="M27" s="253">
        <v>250000</v>
      </c>
      <c r="N27" s="253">
        <v>0</v>
      </c>
      <c r="O27" s="253">
        <v>250000</v>
      </c>
      <c r="P27" s="253">
        <v>0</v>
      </c>
      <c r="Q27" s="448" t="s">
        <v>796</v>
      </c>
      <c r="R27" s="226" t="s">
        <v>745</v>
      </c>
    </row>
    <row r="28" spans="1:18" s="231" customFormat="1" ht="207" customHeight="1" x14ac:dyDescent="0.25">
      <c r="A28" s="443">
        <v>25</v>
      </c>
      <c r="B28" s="443">
        <v>1</v>
      </c>
      <c r="C28" s="443">
        <v>4</v>
      </c>
      <c r="D28" s="443">
        <v>2</v>
      </c>
      <c r="E28" s="448" t="s">
        <v>865</v>
      </c>
      <c r="F28" s="252" t="s">
        <v>866</v>
      </c>
      <c r="G28" s="448" t="s">
        <v>58</v>
      </c>
      <c r="H28" s="448" t="s">
        <v>157</v>
      </c>
      <c r="I28" s="448">
        <v>1</v>
      </c>
      <c r="J28" s="252" t="s">
        <v>867</v>
      </c>
      <c r="K28" s="443" t="s">
        <v>698</v>
      </c>
      <c r="L28" s="443" t="s">
        <v>38</v>
      </c>
      <c r="M28" s="253">
        <v>50000</v>
      </c>
      <c r="N28" s="253">
        <v>0</v>
      </c>
      <c r="O28" s="253">
        <v>50000</v>
      </c>
      <c r="P28" s="253">
        <v>0</v>
      </c>
      <c r="Q28" s="448" t="s">
        <v>796</v>
      </c>
      <c r="R28" s="226" t="s">
        <v>745</v>
      </c>
    </row>
    <row r="30" spans="1:18" x14ac:dyDescent="0.25">
      <c r="M30" s="656"/>
      <c r="N30" s="547" t="s">
        <v>35</v>
      </c>
      <c r="O30" s="547"/>
      <c r="P30" s="547"/>
    </row>
    <row r="31" spans="1:18" x14ac:dyDescent="0.25">
      <c r="M31" s="657"/>
      <c r="N31" s="547" t="s">
        <v>36</v>
      </c>
      <c r="O31" s="547" t="s">
        <v>37</v>
      </c>
      <c r="P31" s="547"/>
    </row>
    <row r="32" spans="1:18" x14ac:dyDescent="0.25">
      <c r="M32" s="658"/>
      <c r="N32" s="547"/>
      <c r="O32" s="159">
        <v>2020</v>
      </c>
      <c r="P32" s="159">
        <v>2021</v>
      </c>
    </row>
    <row r="33" spans="13:17" x14ac:dyDescent="0.25">
      <c r="M33" s="159" t="s">
        <v>688</v>
      </c>
      <c r="N33" s="70">
        <v>22</v>
      </c>
      <c r="O33" s="68">
        <f>O8+O9+O10+O11+O12+O13+O14+O15+O16+O17+O18+O19+O20+O21+O22+O23+O24+O25+O26+O27+O28</f>
        <v>3812689.93</v>
      </c>
      <c r="P33" s="157">
        <f>P7+P8+P9+P10+P11+P12+P13+P14+P15+P16+P17+P18+P19+P20+P21+P22+P23+P24+P25+P26+P27+P28</f>
        <v>5666300</v>
      </c>
      <c r="Q33" s="256"/>
    </row>
  </sheetData>
  <mergeCells count="18">
    <mergeCell ref="M30:M32"/>
    <mergeCell ref="N30:P30"/>
    <mergeCell ref="N31:N32"/>
    <mergeCell ref="O31:P31"/>
    <mergeCell ref="Q4:Q5"/>
    <mergeCell ref="R4:R5"/>
    <mergeCell ref="O4:P4"/>
    <mergeCell ref="A4:A5"/>
    <mergeCell ref="B4:B5"/>
    <mergeCell ref="C4:C5"/>
    <mergeCell ref="D4:D5"/>
    <mergeCell ref="E4:E5"/>
    <mergeCell ref="F4:F5"/>
    <mergeCell ref="G4:G5"/>
    <mergeCell ref="H4:I4"/>
    <mergeCell ref="J4:J5"/>
    <mergeCell ref="K4:L4"/>
    <mergeCell ref="M4:N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
  <sheetViews>
    <sheetView zoomScale="70" zoomScaleNormal="70" workbookViewId="0">
      <selection activeCell="H23" sqref="H23"/>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1.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23.5703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1" spans="1:19" ht="12" customHeight="1" x14ac:dyDescent="0.25"/>
    <row r="2" spans="1:19" ht="18.75" x14ac:dyDescent="0.3">
      <c r="A2" s="10" t="s">
        <v>1909</v>
      </c>
    </row>
    <row r="3" spans="1:19" ht="18.75" x14ac:dyDescent="0.3">
      <c r="A3" s="27"/>
      <c r="M3" s="2"/>
      <c r="N3" s="2"/>
      <c r="O3" s="2"/>
      <c r="P3" s="2"/>
    </row>
    <row r="4" spans="1:19" s="4" customFormat="1" ht="52.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x14ac:dyDescent="0.2">
      <c r="A5" s="509"/>
      <c r="B5" s="523"/>
      <c r="C5" s="523"/>
      <c r="D5" s="523"/>
      <c r="E5" s="509"/>
      <c r="F5" s="509"/>
      <c r="G5" s="509"/>
      <c r="H5" s="57" t="s">
        <v>14</v>
      </c>
      <c r="I5" s="57" t="s">
        <v>15</v>
      </c>
      <c r="J5" s="509"/>
      <c r="K5" s="58">
        <v>2020</v>
      </c>
      <c r="L5" s="58">
        <v>2021</v>
      </c>
      <c r="M5" s="5">
        <v>2020</v>
      </c>
      <c r="N5" s="5">
        <v>2021</v>
      </c>
      <c r="O5" s="5">
        <v>2020</v>
      </c>
      <c r="P5" s="5">
        <v>2021</v>
      </c>
      <c r="Q5" s="509"/>
      <c r="R5" s="523"/>
      <c r="S5" s="3"/>
    </row>
    <row r="6" spans="1:19" s="4" customFormat="1" x14ac:dyDescent="0.2">
      <c r="A6" s="56" t="s">
        <v>16</v>
      </c>
      <c r="B6" s="57" t="s">
        <v>17</v>
      </c>
      <c r="C6" s="57" t="s">
        <v>18</v>
      </c>
      <c r="D6" s="57" t="s">
        <v>19</v>
      </c>
      <c r="E6" s="56" t="s">
        <v>20</v>
      </c>
      <c r="F6" s="56" t="s">
        <v>21</v>
      </c>
      <c r="G6" s="56" t="s">
        <v>22</v>
      </c>
      <c r="H6" s="57" t="s">
        <v>23</v>
      </c>
      <c r="I6" s="57" t="s">
        <v>24</v>
      </c>
      <c r="J6" s="56" t="s">
        <v>25</v>
      </c>
      <c r="K6" s="58" t="s">
        <v>26</v>
      </c>
      <c r="L6" s="58" t="s">
        <v>27</v>
      </c>
      <c r="M6" s="59" t="s">
        <v>28</v>
      </c>
      <c r="N6" s="59" t="s">
        <v>29</v>
      </c>
      <c r="O6" s="59" t="s">
        <v>30</v>
      </c>
      <c r="P6" s="59" t="s">
        <v>31</v>
      </c>
      <c r="Q6" s="56" t="s">
        <v>32</v>
      </c>
      <c r="R6" s="57" t="s">
        <v>33</v>
      </c>
      <c r="S6" s="3"/>
    </row>
    <row r="7" spans="1:19" s="8" customFormat="1" ht="82.5" customHeight="1" x14ac:dyDescent="0.25">
      <c r="A7" s="531">
        <v>1</v>
      </c>
      <c r="B7" s="533" t="s">
        <v>83</v>
      </c>
      <c r="C7" s="533">
        <v>2.2999999999999998</v>
      </c>
      <c r="D7" s="520">
        <v>10</v>
      </c>
      <c r="E7" s="526" t="s">
        <v>84</v>
      </c>
      <c r="F7" s="520" t="s">
        <v>85</v>
      </c>
      <c r="G7" s="526" t="s">
        <v>86</v>
      </c>
      <c r="H7" s="55" t="s">
        <v>87</v>
      </c>
      <c r="I7" s="71" t="s">
        <v>42</v>
      </c>
      <c r="J7" s="526" t="s">
        <v>88</v>
      </c>
      <c r="K7" s="539" t="s">
        <v>41</v>
      </c>
      <c r="L7" s="539" t="s">
        <v>89</v>
      </c>
      <c r="M7" s="512">
        <v>76600</v>
      </c>
      <c r="N7" s="524" t="s">
        <v>89</v>
      </c>
      <c r="O7" s="510">
        <v>76600</v>
      </c>
      <c r="P7" s="512" t="s">
        <v>89</v>
      </c>
      <c r="Q7" s="526" t="s">
        <v>90</v>
      </c>
      <c r="R7" s="520" t="s">
        <v>91</v>
      </c>
      <c r="S7" s="13"/>
    </row>
    <row r="8" spans="1:19" s="8" customFormat="1" ht="67.5" customHeight="1" x14ac:dyDescent="0.25">
      <c r="A8" s="532"/>
      <c r="B8" s="534"/>
      <c r="C8" s="534"/>
      <c r="D8" s="521"/>
      <c r="E8" s="527"/>
      <c r="F8" s="521"/>
      <c r="G8" s="527"/>
      <c r="H8" s="12" t="s">
        <v>92</v>
      </c>
      <c r="I8" s="71" t="s">
        <v>93</v>
      </c>
      <c r="J8" s="527"/>
      <c r="K8" s="540"/>
      <c r="L8" s="540"/>
      <c r="M8" s="513"/>
      <c r="N8" s="525"/>
      <c r="O8" s="511"/>
      <c r="P8" s="513"/>
      <c r="Q8" s="527"/>
      <c r="R8" s="521"/>
      <c r="S8" s="13"/>
    </row>
    <row r="9" spans="1:19" ht="60" x14ac:dyDescent="0.25">
      <c r="A9" s="528">
        <v>2</v>
      </c>
      <c r="B9" s="514" t="s">
        <v>83</v>
      </c>
      <c r="C9" s="514">
        <v>2.2999999999999998</v>
      </c>
      <c r="D9" s="514">
        <v>10</v>
      </c>
      <c r="E9" s="514" t="s">
        <v>96</v>
      </c>
      <c r="F9" s="514" t="s">
        <v>97</v>
      </c>
      <c r="G9" s="514" t="s">
        <v>52</v>
      </c>
      <c r="H9" s="61" t="s">
        <v>87</v>
      </c>
      <c r="I9" s="61">
        <v>1</v>
      </c>
      <c r="J9" s="514" t="s">
        <v>94</v>
      </c>
      <c r="K9" s="514" t="s">
        <v>34</v>
      </c>
      <c r="L9" s="514" t="s">
        <v>89</v>
      </c>
      <c r="M9" s="517">
        <f>15000+1400</f>
        <v>16400</v>
      </c>
      <c r="N9" s="514" t="s">
        <v>89</v>
      </c>
      <c r="O9" s="517">
        <f>15000+1400</f>
        <v>16400</v>
      </c>
      <c r="P9" s="514" t="s">
        <v>89</v>
      </c>
      <c r="Q9" s="514" t="s">
        <v>90</v>
      </c>
      <c r="R9" s="514" t="s">
        <v>91</v>
      </c>
    </row>
    <row r="10" spans="1:19" ht="37.5" customHeight="1" x14ac:dyDescent="0.25">
      <c r="A10" s="529"/>
      <c r="B10" s="515"/>
      <c r="C10" s="515"/>
      <c r="D10" s="515"/>
      <c r="E10" s="515"/>
      <c r="F10" s="515"/>
      <c r="G10" s="515"/>
      <c r="H10" s="28" t="s">
        <v>98</v>
      </c>
      <c r="I10" s="61">
        <v>26</v>
      </c>
      <c r="J10" s="515"/>
      <c r="K10" s="515"/>
      <c r="L10" s="515"/>
      <c r="M10" s="518"/>
      <c r="N10" s="515"/>
      <c r="O10" s="518"/>
      <c r="P10" s="515"/>
      <c r="Q10" s="515"/>
      <c r="R10" s="515"/>
    </row>
    <row r="11" spans="1:19" ht="29.25" customHeight="1" x14ac:dyDescent="0.25">
      <c r="A11" s="530"/>
      <c r="B11" s="516"/>
      <c r="C11" s="516"/>
      <c r="D11" s="516"/>
      <c r="E11" s="516"/>
      <c r="F11" s="516"/>
      <c r="G11" s="516"/>
      <c r="H11" s="61" t="s">
        <v>92</v>
      </c>
      <c r="I11" s="61">
        <v>26</v>
      </c>
      <c r="J11" s="516"/>
      <c r="K11" s="516"/>
      <c r="L11" s="516"/>
      <c r="M11" s="519"/>
      <c r="N11" s="516"/>
      <c r="O11" s="519"/>
      <c r="P11" s="516"/>
      <c r="Q11" s="516"/>
      <c r="R11" s="516"/>
    </row>
    <row r="12" spans="1:19" ht="30" customHeight="1" x14ac:dyDescent="0.25">
      <c r="A12" s="528">
        <v>6</v>
      </c>
      <c r="B12" s="544" t="s">
        <v>100</v>
      </c>
      <c r="C12" s="544">
        <v>1</v>
      </c>
      <c r="D12" s="544">
        <v>6</v>
      </c>
      <c r="E12" s="514" t="s">
        <v>101</v>
      </c>
      <c r="F12" s="514" t="s">
        <v>102</v>
      </c>
      <c r="G12" s="544" t="s">
        <v>61</v>
      </c>
      <c r="H12" s="28" t="s">
        <v>62</v>
      </c>
      <c r="I12" s="407">
        <v>1</v>
      </c>
      <c r="J12" s="514" t="s">
        <v>103</v>
      </c>
      <c r="K12" s="544" t="s">
        <v>34</v>
      </c>
      <c r="L12" s="544" t="s">
        <v>89</v>
      </c>
      <c r="M12" s="541">
        <v>60000</v>
      </c>
      <c r="N12" s="541" t="s">
        <v>89</v>
      </c>
      <c r="O12" s="541">
        <v>60000</v>
      </c>
      <c r="P12" s="544" t="s">
        <v>89</v>
      </c>
      <c r="Q12" s="514" t="s">
        <v>90</v>
      </c>
      <c r="R12" s="514" t="s">
        <v>91</v>
      </c>
    </row>
    <row r="13" spans="1:19" ht="30" x14ac:dyDescent="0.25">
      <c r="A13" s="529"/>
      <c r="B13" s="545"/>
      <c r="C13" s="545"/>
      <c r="D13" s="545"/>
      <c r="E13" s="515"/>
      <c r="F13" s="515"/>
      <c r="G13" s="545"/>
      <c r="H13" s="462" t="s">
        <v>99</v>
      </c>
      <c r="I13" s="404">
        <v>17</v>
      </c>
      <c r="J13" s="515"/>
      <c r="K13" s="545"/>
      <c r="L13" s="545"/>
      <c r="M13" s="542"/>
      <c r="N13" s="542"/>
      <c r="O13" s="542"/>
      <c r="P13" s="545"/>
      <c r="Q13" s="515"/>
      <c r="R13" s="515"/>
    </row>
    <row r="14" spans="1:19" ht="30" x14ac:dyDescent="0.25">
      <c r="A14" s="529"/>
      <c r="B14" s="545"/>
      <c r="C14" s="545"/>
      <c r="D14" s="545"/>
      <c r="E14" s="515"/>
      <c r="F14" s="515"/>
      <c r="G14" s="545"/>
      <c r="H14" s="28" t="s">
        <v>104</v>
      </c>
      <c r="I14" s="407">
        <v>6</v>
      </c>
      <c r="J14" s="515"/>
      <c r="K14" s="545"/>
      <c r="L14" s="545"/>
      <c r="M14" s="542"/>
      <c r="N14" s="542"/>
      <c r="O14" s="542"/>
      <c r="P14" s="545"/>
      <c r="Q14" s="515"/>
      <c r="R14" s="515"/>
    </row>
    <row r="15" spans="1:19" ht="30" x14ac:dyDescent="0.25">
      <c r="A15" s="530"/>
      <c r="B15" s="546"/>
      <c r="C15" s="546"/>
      <c r="D15" s="546"/>
      <c r="E15" s="516"/>
      <c r="F15" s="516"/>
      <c r="G15" s="546"/>
      <c r="H15" s="407" t="s">
        <v>105</v>
      </c>
      <c r="I15" s="407">
        <v>6</v>
      </c>
      <c r="J15" s="516"/>
      <c r="K15" s="546"/>
      <c r="L15" s="546"/>
      <c r="M15" s="543"/>
      <c r="N15" s="543"/>
      <c r="O15" s="543"/>
      <c r="P15" s="546"/>
      <c r="Q15" s="516"/>
      <c r="R15" s="516"/>
    </row>
    <row r="17" spans="13:15" x14ac:dyDescent="0.25">
      <c r="M17" s="85"/>
      <c r="N17" s="547" t="s">
        <v>35</v>
      </c>
      <c r="O17" s="547"/>
    </row>
    <row r="18" spans="13:15" x14ac:dyDescent="0.25">
      <c r="M18" s="86"/>
      <c r="N18" s="42" t="s">
        <v>36</v>
      </c>
      <c r="O18" s="52" t="s">
        <v>37</v>
      </c>
    </row>
    <row r="19" spans="13:15" x14ac:dyDescent="0.25">
      <c r="M19" s="86" t="s">
        <v>688</v>
      </c>
      <c r="N19" s="87">
        <v>3</v>
      </c>
      <c r="O19" s="68">
        <f>O7+O9+O12</f>
        <v>153000</v>
      </c>
    </row>
  </sheetData>
  <mergeCells count="63">
    <mergeCell ref="N17:O17"/>
    <mergeCell ref="A12:A15"/>
    <mergeCell ref="B12:B15"/>
    <mergeCell ref="C12:C15"/>
    <mergeCell ref="D12:D15"/>
    <mergeCell ref="E12:E15"/>
    <mergeCell ref="F12:F15"/>
    <mergeCell ref="G12:G15"/>
    <mergeCell ref="J12:J15"/>
    <mergeCell ref="K12:K15"/>
    <mergeCell ref="L12:L15"/>
    <mergeCell ref="Q9:Q11"/>
    <mergeCell ref="R9:R11"/>
    <mergeCell ref="B9:B11"/>
    <mergeCell ref="M12:M15"/>
    <mergeCell ref="N12:N15"/>
    <mergeCell ref="O12:O15"/>
    <mergeCell ref="P12:P15"/>
    <mergeCell ref="Q12:Q15"/>
    <mergeCell ref="R12:R15"/>
    <mergeCell ref="D9:D11"/>
    <mergeCell ref="E9:E11"/>
    <mergeCell ref="F9:F11"/>
    <mergeCell ref="R4:R5"/>
    <mergeCell ref="G4:G5"/>
    <mergeCell ref="H4:I4"/>
    <mergeCell ref="J4:J5"/>
    <mergeCell ref="K4:L4"/>
    <mergeCell ref="M4:N4"/>
    <mergeCell ref="O4:P4"/>
    <mergeCell ref="Q4:Q5"/>
    <mergeCell ref="R7:R8"/>
    <mergeCell ref="G7:G8"/>
    <mergeCell ref="Q7:Q8"/>
    <mergeCell ref="A9:A11"/>
    <mergeCell ref="A7:A8"/>
    <mergeCell ref="C9:C11"/>
    <mergeCell ref="B7:B8"/>
    <mergeCell ref="C7:C8"/>
    <mergeCell ref="D7:D8"/>
    <mergeCell ref="E7:E8"/>
    <mergeCell ref="J7:J8"/>
    <mergeCell ref="L9:L11"/>
    <mergeCell ref="M9:M11"/>
    <mergeCell ref="G9:G11"/>
    <mergeCell ref="J9:J11"/>
    <mergeCell ref="K9:K11"/>
    <mergeCell ref="A4:A5"/>
    <mergeCell ref="B4:B5"/>
    <mergeCell ref="C4:C5"/>
    <mergeCell ref="D4:D5"/>
    <mergeCell ref="E4:E5"/>
    <mergeCell ref="F4:F5"/>
    <mergeCell ref="O7:O8"/>
    <mergeCell ref="P7:P8"/>
    <mergeCell ref="N9:N11"/>
    <mergeCell ref="O9:O11"/>
    <mergeCell ref="P9:P11"/>
    <mergeCell ref="F7:F8"/>
    <mergeCell ref="N7:N8"/>
    <mergeCell ref="K7:K8"/>
    <mergeCell ref="L7:L8"/>
    <mergeCell ref="M7:M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U105"/>
  <sheetViews>
    <sheetView topLeftCell="A88" zoomScale="60" zoomScaleNormal="60" workbookViewId="0">
      <selection activeCell="O102" sqref="O102:P102"/>
    </sheetView>
  </sheetViews>
  <sheetFormatPr defaultRowHeight="21" x14ac:dyDescent="0.35"/>
  <cols>
    <col min="1" max="1" width="6" style="257" customWidth="1"/>
    <col min="2" max="2" width="8.85546875" style="72" customWidth="1"/>
    <col min="3" max="3" width="11.42578125" style="72" customWidth="1"/>
    <col min="4" max="4" width="9.7109375" style="72" customWidth="1"/>
    <col min="5" max="5" width="27" style="72" customWidth="1"/>
    <col min="6" max="6" width="83.42578125" style="72" customWidth="1"/>
    <col min="7" max="7" width="17.7109375" style="72" customWidth="1"/>
    <col min="8" max="9" width="20.7109375" style="72" customWidth="1"/>
    <col min="10" max="10" width="29.7109375" style="72" customWidth="1"/>
    <col min="11" max="12" width="19.5703125" style="72" customWidth="1"/>
    <col min="13" max="13" width="20.140625" style="2" customWidth="1"/>
    <col min="14" max="14" width="19.42578125" style="2" customWidth="1"/>
    <col min="15" max="15" width="17.85546875" style="2" customWidth="1"/>
    <col min="16" max="16" width="21.85546875" style="2" customWidth="1"/>
    <col min="17" max="17" width="21.42578125" style="72" customWidth="1"/>
    <col min="18" max="18" width="27.5703125" style="72" customWidth="1"/>
    <col min="19" max="19" width="18.140625" style="51" customWidth="1"/>
    <col min="20" max="20" width="20.7109375" style="51" customWidth="1"/>
    <col min="21" max="21" width="9.140625" style="51"/>
    <col min="22" max="255" width="9.140625" style="72"/>
    <col min="256" max="256" width="4.7109375" style="72" bestFit="1" customWidth="1"/>
    <col min="257" max="257" width="9.7109375" style="72" bestFit="1" customWidth="1"/>
    <col min="258" max="258" width="10" style="72" bestFit="1" customWidth="1"/>
    <col min="259" max="259" width="8.85546875" style="72" bestFit="1" customWidth="1"/>
    <col min="260" max="260" width="22.85546875" style="72" customWidth="1"/>
    <col min="261" max="261" width="59.7109375" style="72" bestFit="1" customWidth="1"/>
    <col min="262" max="262" width="57.85546875" style="72" bestFit="1" customWidth="1"/>
    <col min="263" max="263" width="35.28515625" style="72" bestFit="1" customWidth="1"/>
    <col min="264" max="264" width="28.140625" style="72" bestFit="1" customWidth="1"/>
    <col min="265" max="265" width="33.140625" style="72" bestFit="1" customWidth="1"/>
    <col min="266" max="266" width="26" style="72" bestFit="1" customWidth="1"/>
    <col min="267" max="267" width="19.140625" style="72" bestFit="1" customWidth="1"/>
    <col min="268" max="268" width="10.42578125" style="72" customWidth="1"/>
    <col min="269" max="269" width="11.85546875" style="72" customWidth="1"/>
    <col min="270" max="270" width="14.7109375" style="72" customWidth="1"/>
    <col min="271" max="271" width="9" style="72" bestFit="1" customWidth="1"/>
    <col min="272" max="511" width="9.140625" style="72"/>
    <col min="512" max="512" width="4.7109375" style="72" bestFit="1" customWidth="1"/>
    <col min="513" max="513" width="9.7109375" style="72" bestFit="1" customWidth="1"/>
    <col min="514" max="514" width="10" style="72" bestFit="1" customWidth="1"/>
    <col min="515" max="515" width="8.85546875" style="72" bestFit="1" customWidth="1"/>
    <col min="516" max="516" width="22.85546875" style="72" customWidth="1"/>
    <col min="517" max="517" width="59.7109375" style="72" bestFit="1" customWidth="1"/>
    <col min="518" max="518" width="57.85546875" style="72" bestFit="1" customWidth="1"/>
    <col min="519" max="519" width="35.28515625" style="72" bestFit="1" customWidth="1"/>
    <col min="520" max="520" width="28.140625" style="72" bestFit="1" customWidth="1"/>
    <col min="521" max="521" width="33.140625" style="72" bestFit="1" customWidth="1"/>
    <col min="522" max="522" width="26" style="72" bestFit="1" customWidth="1"/>
    <col min="523" max="523" width="19.140625" style="72" bestFit="1" customWidth="1"/>
    <col min="524" max="524" width="10.42578125" style="72" customWidth="1"/>
    <col min="525" max="525" width="11.85546875" style="72" customWidth="1"/>
    <col min="526" max="526" width="14.7109375" style="72" customWidth="1"/>
    <col min="527" max="527" width="9" style="72" bestFit="1" customWidth="1"/>
    <col min="528" max="767" width="9.140625" style="72"/>
    <col min="768" max="768" width="4.7109375" style="72" bestFit="1" customWidth="1"/>
    <col min="769" max="769" width="9.7109375" style="72" bestFit="1" customWidth="1"/>
    <col min="770" max="770" width="10" style="72" bestFit="1" customWidth="1"/>
    <col min="771" max="771" width="8.85546875" style="72" bestFit="1" customWidth="1"/>
    <col min="772" max="772" width="22.85546875" style="72" customWidth="1"/>
    <col min="773" max="773" width="59.7109375" style="72" bestFit="1" customWidth="1"/>
    <col min="774" max="774" width="57.85546875" style="72" bestFit="1" customWidth="1"/>
    <col min="775" max="775" width="35.28515625" style="72" bestFit="1" customWidth="1"/>
    <col min="776" max="776" width="28.140625" style="72" bestFit="1" customWidth="1"/>
    <col min="777" max="777" width="33.140625" style="72" bestFit="1" customWidth="1"/>
    <col min="778" max="778" width="26" style="72" bestFit="1" customWidth="1"/>
    <col min="779" max="779" width="19.140625" style="72" bestFit="1" customWidth="1"/>
    <col min="780" max="780" width="10.42578125" style="72" customWidth="1"/>
    <col min="781" max="781" width="11.85546875" style="72" customWidth="1"/>
    <col min="782" max="782" width="14.7109375" style="72" customWidth="1"/>
    <col min="783" max="783" width="9" style="72" bestFit="1" customWidth="1"/>
    <col min="784" max="1023" width="9.140625" style="72"/>
    <col min="1024" max="1024" width="4.7109375" style="72" bestFit="1" customWidth="1"/>
    <col min="1025" max="1025" width="9.7109375" style="72" bestFit="1" customWidth="1"/>
    <col min="1026" max="1026" width="10" style="72" bestFit="1" customWidth="1"/>
    <col min="1027" max="1027" width="8.85546875" style="72" bestFit="1" customWidth="1"/>
    <col min="1028" max="1028" width="22.85546875" style="72" customWidth="1"/>
    <col min="1029" max="1029" width="59.7109375" style="72" bestFit="1" customWidth="1"/>
    <col min="1030" max="1030" width="57.85546875" style="72" bestFit="1" customWidth="1"/>
    <col min="1031" max="1031" width="35.28515625" style="72" bestFit="1" customWidth="1"/>
    <col min="1032" max="1032" width="28.140625" style="72" bestFit="1" customWidth="1"/>
    <col min="1033" max="1033" width="33.140625" style="72" bestFit="1" customWidth="1"/>
    <col min="1034" max="1034" width="26" style="72" bestFit="1" customWidth="1"/>
    <col min="1035" max="1035" width="19.140625" style="72" bestFit="1" customWidth="1"/>
    <col min="1036" max="1036" width="10.42578125" style="72" customWidth="1"/>
    <col min="1037" max="1037" width="11.85546875" style="72" customWidth="1"/>
    <col min="1038" max="1038" width="14.7109375" style="72" customWidth="1"/>
    <col min="1039" max="1039" width="9" style="72" bestFit="1" customWidth="1"/>
    <col min="1040" max="1279" width="9.140625" style="72"/>
    <col min="1280" max="1280" width="4.7109375" style="72" bestFit="1" customWidth="1"/>
    <col min="1281" max="1281" width="9.7109375" style="72" bestFit="1" customWidth="1"/>
    <col min="1282" max="1282" width="10" style="72" bestFit="1" customWidth="1"/>
    <col min="1283" max="1283" width="8.85546875" style="72" bestFit="1" customWidth="1"/>
    <col min="1284" max="1284" width="22.85546875" style="72" customWidth="1"/>
    <col min="1285" max="1285" width="59.7109375" style="72" bestFit="1" customWidth="1"/>
    <col min="1286" max="1286" width="57.85546875" style="72" bestFit="1" customWidth="1"/>
    <col min="1287" max="1287" width="35.28515625" style="72" bestFit="1" customWidth="1"/>
    <col min="1288" max="1288" width="28.140625" style="72" bestFit="1" customWidth="1"/>
    <col min="1289" max="1289" width="33.140625" style="72" bestFit="1" customWidth="1"/>
    <col min="1290" max="1290" width="26" style="72" bestFit="1" customWidth="1"/>
    <col min="1291" max="1291" width="19.140625" style="72" bestFit="1" customWidth="1"/>
    <col min="1292" max="1292" width="10.42578125" style="72" customWidth="1"/>
    <col min="1293" max="1293" width="11.85546875" style="72" customWidth="1"/>
    <col min="1294" max="1294" width="14.7109375" style="72" customWidth="1"/>
    <col min="1295" max="1295" width="9" style="72" bestFit="1" customWidth="1"/>
    <col min="1296" max="1535" width="9.140625" style="72"/>
    <col min="1536" max="1536" width="4.7109375" style="72" bestFit="1" customWidth="1"/>
    <col min="1537" max="1537" width="9.7109375" style="72" bestFit="1" customWidth="1"/>
    <col min="1538" max="1538" width="10" style="72" bestFit="1" customWidth="1"/>
    <col min="1539" max="1539" width="8.85546875" style="72" bestFit="1" customWidth="1"/>
    <col min="1540" max="1540" width="22.85546875" style="72" customWidth="1"/>
    <col min="1541" max="1541" width="59.7109375" style="72" bestFit="1" customWidth="1"/>
    <col min="1542" max="1542" width="57.85546875" style="72" bestFit="1" customWidth="1"/>
    <col min="1543" max="1543" width="35.28515625" style="72" bestFit="1" customWidth="1"/>
    <col min="1544" max="1544" width="28.140625" style="72" bestFit="1" customWidth="1"/>
    <col min="1545" max="1545" width="33.140625" style="72" bestFit="1" customWidth="1"/>
    <col min="1546" max="1546" width="26" style="72" bestFit="1" customWidth="1"/>
    <col min="1547" max="1547" width="19.140625" style="72" bestFit="1" customWidth="1"/>
    <col min="1548" max="1548" width="10.42578125" style="72" customWidth="1"/>
    <col min="1549" max="1549" width="11.85546875" style="72" customWidth="1"/>
    <col min="1550" max="1550" width="14.7109375" style="72" customWidth="1"/>
    <col min="1551" max="1551" width="9" style="72" bestFit="1" customWidth="1"/>
    <col min="1552" max="1791" width="9.140625" style="72"/>
    <col min="1792" max="1792" width="4.7109375" style="72" bestFit="1" customWidth="1"/>
    <col min="1793" max="1793" width="9.7109375" style="72" bestFit="1" customWidth="1"/>
    <col min="1794" max="1794" width="10" style="72" bestFit="1" customWidth="1"/>
    <col min="1795" max="1795" width="8.85546875" style="72" bestFit="1" customWidth="1"/>
    <col min="1796" max="1796" width="22.85546875" style="72" customWidth="1"/>
    <col min="1797" max="1797" width="59.7109375" style="72" bestFit="1" customWidth="1"/>
    <col min="1798" max="1798" width="57.85546875" style="72" bestFit="1" customWidth="1"/>
    <col min="1799" max="1799" width="35.28515625" style="72" bestFit="1" customWidth="1"/>
    <col min="1800" max="1800" width="28.140625" style="72" bestFit="1" customWidth="1"/>
    <col min="1801" max="1801" width="33.140625" style="72" bestFit="1" customWidth="1"/>
    <col min="1802" max="1802" width="26" style="72" bestFit="1" customWidth="1"/>
    <col min="1803" max="1803" width="19.140625" style="72" bestFit="1" customWidth="1"/>
    <col min="1804" max="1804" width="10.42578125" style="72" customWidth="1"/>
    <col min="1805" max="1805" width="11.85546875" style="72" customWidth="1"/>
    <col min="1806" max="1806" width="14.7109375" style="72" customWidth="1"/>
    <col min="1807" max="1807" width="9" style="72" bestFit="1" customWidth="1"/>
    <col min="1808" max="2047" width="9.140625" style="72"/>
    <col min="2048" max="2048" width="4.7109375" style="72" bestFit="1" customWidth="1"/>
    <col min="2049" max="2049" width="9.7109375" style="72" bestFit="1" customWidth="1"/>
    <col min="2050" max="2050" width="10" style="72" bestFit="1" customWidth="1"/>
    <col min="2051" max="2051" width="8.85546875" style="72" bestFit="1" customWidth="1"/>
    <col min="2052" max="2052" width="22.85546875" style="72" customWidth="1"/>
    <col min="2053" max="2053" width="59.7109375" style="72" bestFit="1" customWidth="1"/>
    <col min="2054" max="2054" width="57.85546875" style="72" bestFit="1" customWidth="1"/>
    <col min="2055" max="2055" width="35.28515625" style="72" bestFit="1" customWidth="1"/>
    <col min="2056" max="2056" width="28.140625" style="72" bestFit="1" customWidth="1"/>
    <col min="2057" max="2057" width="33.140625" style="72" bestFit="1" customWidth="1"/>
    <col min="2058" max="2058" width="26" style="72" bestFit="1" customWidth="1"/>
    <col min="2059" max="2059" width="19.140625" style="72" bestFit="1" customWidth="1"/>
    <col min="2060" max="2060" width="10.42578125" style="72" customWidth="1"/>
    <col min="2061" max="2061" width="11.85546875" style="72" customWidth="1"/>
    <col min="2062" max="2062" width="14.7109375" style="72" customWidth="1"/>
    <col min="2063" max="2063" width="9" style="72" bestFit="1" customWidth="1"/>
    <col min="2064" max="2303" width="9.140625" style="72"/>
    <col min="2304" max="2304" width="4.7109375" style="72" bestFit="1" customWidth="1"/>
    <col min="2305" max="2305" width="9.7109375" style="72" bestFit="1" customWidth="1"/>
    <col min="2306" max="2306" width="10" style="72" bestFit="1" customWidth="1"/>
    <col min="2307" max="2307" width="8.85546875" style="72" bestFit="1" customWidth="1"/>
    <col min="2308" max="2308" width="22.85546875" style="72" customWidth="1"/>
    <col min="2309" max="2309" width="59.7109375" style="72" bestFit="1" customWidth="1"/>
    <col min="2310" max="2310" width="57.85546875" style="72" bestFit="1" customWidth="1"/>
    <col min="2311" max="2311" width="35.28515625" style="72" bestFit="1" customWidth="1"/>
    <col min="2312" max="2312" width="28.140625" style="72" bestFit="1" customWidth="1"/>
    <col min="2313" max="2313" width="33.140625" style="72" bestFit="1" customWidth="1"/>
    <col min="2314" max="2314" width="26" style="72" bestFit="1" customWidth="1"/>
    <col min="2315" max="2315" width="19.140625" style="72" bestFit="1" customWidth="1"/>
    <col min="2316" max="2316" width="10.42578125" style="72" customWidth="1"/>
    <col min="2317" max="2317" width="11.85546875" style="72" customWidth="1"/>
    <col min="2318" max="2318" width="14.7109375" style="72" customWidth="1"/>
    <col min="2319" max="2319" width="9" style="72" bestFit="1" customWidth="1"/>
    <col min="2320" max="2559" width="9.140625" style="72"/>
    <col min="2560" max="2560" width="4.7109375" style="72" bestFit="1" customWidth="1"/>
    <col min="2561" max="2561" width="9.7109375" style="72" bestFit="1" customWidth="1"/>
    <col min="2562" max="2562" width="10" style="72" bestFit="1" customWidth="1"/>
    <col min="2563" max="2563" width="8.85546875" style="72" bestFit="1" customWidth="1"/>
    <col min="2564" max="2564" width="22.85546875" style="72" customWidth="1"/>
    <col min="2565" max="2565" width="59.7109375" style="72" bestFit="1" customWidth="1"/>
    <col min="2566" max="2566" width="57.85546875" style="72" bestFit="1" customWidth="1"/>
    <col min="2567" max="2567" width="35.28515625" style="72" bestFit="1" customWidth="1"/>
    <col min="2568" max="2568" width="28.140625" style="72" bestFit="1" customWidth="1"/>
    <col min="2569" max="2569" width="33.140625" style="72" bestFit="1" customWidth="1"/>
    <col min="2570" max="2570" width="26" style="72" bestFit="1" customWidth="1"/>
    <col min="2571" max="2571" width="19.140625" style="72" bestFit="1" customWidth="1"/>
    <col min="2572" max="2572" width="10.42578125" style="72" customWidth="1"/>
    <col min="2573" max="2573" width="11.85546875" style="72" customWidth="1"/>
    <col min="2574" max="2574" width="14.7109375" style="72" customWidth="1"/>
    <col min="2575" max="2575" width="9" style="72" bestFit="1" customWidth="1"/>
    <col min="2576" max="2815" width="9.140625" style="72"/>
    <col min="2816" max="2816" width="4.7109375" style="72" bestFit="1" customWidth="1"/>
    <col min="2817" max="2817" width="9.7109375" style="72" bestFit="1" customWidth="1"/>
    <col min="2818" max="2818" width="10" style="72" bestFit="1" customWidth="1"/>
    <col min="2819" max="2819" width="8.85546875" style="72" bestFit="1" customWidth="1"/>
    <col min="2820" max="2820" width="22.85546875" style="72" customWidth="1"/>
    <col min="2821" max="2821" width="59.7109375" style="72" bestFit="1" customWidth="1"/>
    <col min="2822" max="2822" width="57.85546875" style="72" bestFit="1" customWidth="1"/>
    <col min="2823" max="2823" width="35.28515625" style="72" bestFit="1" customWidth="1"/>
    <col min="2824" max="2824" width="28.140625" style="72" bestFit="1" customWidth="1"/>
    <col min="2825" max="2825" width="33.140625" style="72" bestFit="1" customWidth="1"/>
    <col min="2826" max="2826" width="26" style="72" bestFit="1" customWidth="1"/>
    <col min="2827" max="2827" width="19.140625" style="72" bestFit="1" customWidth="1"/>
    <col min="2828" max="2828" width="10.42578125" style="72" customWidth="1"/>
    <col min="2829" max="2829" width="11.85546875" style="72" customWidth="1"/>
    <col min="2830" max="2830" width="14.7109375" style="72" customWidth="1"/>
    <col min="2831" max="2831" width="9" style="72" bestFit="1" customWidth="1"/>
    <col min="2832" max="3071" width="9.140625" style="72"/>
    <col min="3072" max="3072" width="4.7109375" style="72" bestFit="1" customWidth="1"/>
    <col min="3073" max="3073" width="9.7109375" style="72" bestFit="1" customWidth="1"/>
    <col min="3074" max="3074" width="10" style="72" bestFit="1" customWidth="1"/>
    <col min="3075" max="3075" width="8.85546875" style="72" bestFit="1" customWidth="1"/>
    <col min="3076" max="3076" width="22.85546875" style="72" customWidth="1"/>
    <col min="3077" max="3077" width="59.7109375" style="72" bestFit="1" customWidth="1"/>
    <col min="3078" max="3078" width="57.85546875" style="72" bestFit="1" customWidth="1"/>
    <col min="3079" max="3079" width="35.28515625" style="72" bestFit="1" customWidth="1"/>
    <col min="3080" max="3080" width="28.140625" style="72" bestFit="1" customWidth="1"/>
    <col min="3081" max="3081" width="33.140625" style="72" bestFit="1" customWidth="1"/>
    <col min="3082" max="3082" width="26" style="72" bestFit="1" customWidth="1"/>
    <col min="3083" max="3083" width="19.140625" style="72" bestFit="1" customWidth="1"/>
    <col min="3084" max="3084" width="10.42578125" style="72" customWidth="1"/>
    <col min="3085" max="3085" width="11.85546875" style="72" customWidth="1"/>
    <col min="3086" max="3086" width="14.7109375" style="72" customWidth="1"/>
    <col min="3087" max="3087" width="9" style="72" bestFit="1" customWidth="1"/>
    <col min="3088" max="3327" width="9.140625" style="72"/>
    <col min="3328" max="3328" width="4.7109375" style="72" bestFit="1" customWidth="1"/>
    <col min="3329" max="3329" width="9.7109375" style="72" bestFit="1" customWidth="1"/>
    <col min="3330" max="3330" width="10" style="72" bestFit="1" customWidth="1"/>
    <col min="3331" max="3331" width="8.85546875" style="72" bestFit="1" customWidth="1"/>
    <col min="3332" max="3332" width="22.85546875" style="72" customWidth="1"/>
    <col min="3333" max="3333" width="59.7109375" style="72" bestFit="1" customWidth="1"/>
    <col min="3334" max="3334" width="57.85546875" style="72" bestFit="1" customWidth="1"/>
    <col min="3335" max="3335" width="35.28515625" style="72" bestFit="1" customWidth="1"/>
    <col min="3336" max="3336" width="28.140625" style="72" bestFit="1" customWidth="1"/>
    <col min="3337" max="3337" width="33.140625" style="72" bestFit="1" customWidth="1"/>
    <col min="3338" max="3338" width="26" style="72" bestFit="1" customWidth="1"/>
    <col min="3339" max="3339" width="19.140625" style="72" bestFit="1" customWidth="1"/>
    <col min="3340" max="3340" width="10.42578125" style="72" customWidth="1"/>
    <col min="3341" max="3341" width="11.85546875" style="72" customWidth="1"/>
    <col min="3342" max="3342" width="14.7109375" style="72" customWidth="1"/>
    <col min="3343" max="3343" width="9" style="72" bestFit="1" customWidth="1"/>
    <col min="3344" max="3583" width="9.140625" style="72"/>
    <col min="3584" max="3584" width="4.7109375" style="72" bestFit="1" customWidth="1"/>
    <col min="3585" max="3585" width="9.7109375" style="72" bestFit="1" customWidth="1"/>
    <col min="3586" max="3586" width="10" style="72" bestFit="1" customWidth="1"/>
    <col min="3587" max="3587" width="8.85546875" style="72" bestFit="1" customWidth="1"/>
    <col min="3588" max="3588" width="22.85546875" style="72" customWidth="1"/>
    <col min="3589" max="3589" width="59.7109375" style="72" bestFit="1" customWidth="1"/>
    <col min="3590" max="3590" width="57.85546875" style="72" bestFit="1" customWidth="1"/>
    <col min="3591" max="3591" width="35.28515625" style="72" bestFit="1" customWidth="1"/>
    <col min="3592" max="3592" width="28.140625" style="72" bestFit="1" customWidth="1"/>
    <col min="3593" max="3593" width="33.140625" style="72" bestFit="1" customWidth="1"/>
    <col min="3594" max="3594" width="26" style="72" bestFit="1" customWidth="1"/>
    <col min="3595" max="3595" width="19.140625" style="72" bestFit="1" customWidth="1"/>
    <col min="3596" max="3596" width="10.42578125" style="72" customWidth="1"/>
    <col min="3597" max="3597" width="11.85546875" style="72" customWidth="1"/>
    <col min="3598" max="3598" width="14.7109375" style="72" customWidth="1"/>
    <col min="3599" max="3599" width="9" style="72" bestFit="1" customWidth="1"/>
    <col min="3600" max="3839" width="9.140625" style="72"/>
    <col min="3840" max="3840" width="4.7109375" style="72" bestFit="1" customWidth="1"/>
    <col min="3841" max="3841" width="9.7109375" style="72" bestFit="1" customWidth="1"/>
    <col min="3842" max="3842" width="10" style="72" bestFit="1" customWidth="1"/>
    <col min="3843" max="3843" width="8.85546875" style="72" bestFit="1" customWidth="1"/>
    <col min="3844" max="3844" width="22.85546875" style="72" customWidth="1"/>
    <col min="3845" max="3845" width="59.7109375" style="72" bestFit="1" customWidth="1"/>
    <col min="3846" max="3846" width="57.85546875" style="72" bestFit="1" customWidth="1"/>
    <col min="3847" max="3847" width="35.28515625" style="72" bestFit="1" customWidth="1"/>
    <col min="3848" max="3848" width="28.140625" style="72" bestFit="1" customWidth="1"/>
    <col min="3849" max="3849" width="33.140625" style="72" bestFit="1" customWidth="1"/>
    <col min="3850" max="3850" width="26" style="72" bestFit="1" customWidth="1"/>
    <col min="3851" max="3851" width="19.140625" style="72" bestFit="1" customWidth="1"/>
    <col min="3852" max="3852" width="10.42578125" style="72" customWidth="1"/>
    <col min="3853" max="3853" width="11.85546875" style="72" customWidth="1"/>
    <col min="3854" max="3854" width="14.7109375" style="72" customWidth="1"/>
    <col min="3855" max="3855" width="9" style="72" bestFit="1" customWidth="1"/>
    <col min="3856" max="4095" width="9.140625" style="72"/>
    <col min="4096" max="4096" width="4.7109375" style="72" bestFit="1" customWidth="1"/>
    <col min="4097" max="4097" width="9.7109375" style="72" bestFit="1" customWidth="1"/>
    <col min="4098" max="4098" width="10" style="72" bestFit="1" customWidth="1"/>
    <col min="4099" max="4099" width="8.85546875" style="72" bestFit="1" customWidth="1"/>
    <col min="4100" max="4100" width="22.85546875" style="72" customWidth="1"/>
    <col min="4101" max="4101" width="59.7109375" style="72" bestFit="1" customWidth="1"/>
    <col min="4102" max="4102" width="57.85546875" style="72" bestFit="1" customWidth="1"/>
    <col min="4103" max="4103" width="35.28515625" style="72" bestFit="1" customWidth="1"/>
    <col min="4104" max="4104" width="28.140625" style="72" bestFit="1" customWidth="1"/>
    <col min="4105" max="4105" width="33.140625" style="72" bestFit="1" customWidth="1"/>
    <col min="4106" max="4106" width="26" style="72" bestFit="1" customWidth="1"/>
    <col min="4107" max="4107" width="19.140625" style="72" bestFit="1" customWidth="1"/>
    <col min="4108" max="4108" width="10.42578125" style="72" customWidth="1"/>
    <col min="4109" max="4109" width="11.85546875" style="72" customWidth="1"/>
    <col min="4110" max="4110" width="14.7109375" style="72" customWidth="1"/>
    <col min="4111" max="4111" width="9" style="72" bestFit="1" customWidth="1"/>
    <col min="4112" max="4351" width="9.140625" style="72"/>
    <col min="4352" max="4352" width="4.7109375" style="72" bestFit="1" customWidth="1"/>
    <col min="4353" max="4353" width="9.7109375" style="72" bestFit="1" customWidth="1"/>
    <col min="4354" max="4354" width="10" style="72" bestFit="1" customWidth="1"/>
    <col min="4355" max="4355" width="8.85546875" style="72" bestFit="1" customWidth="1"/>
    <col min="4356" max="4356" width="22.85546875" style="72" customWidth="1"/>
    <col min="4357" max="4357" width="59.7109375" style="72" bestFit="1" customWidth="1"/>
    <col min="4358" max="4358" width="57.85546875" style="72" bestFit="1" customWidth="1"/>
    <col min="4359" max="4359" width="35.28515625" style="72" bestFit="1" customWidth="1"/>
    <col min="4360" max="4360" width="28.140625" style="72" bestFit="1" customWidth="1"/>
    <col min="4361" max="4361" width="33.140625" style="72" bestFit="1" customWidth="1"/>
    <col min="4362" max="4362" width="26" style="72" bestFit="1" customWidth="1"/>
    <col min="4363" max="4363" width="19.140625" style="72" bestFit="1" customWidth="1"/>
    <col min="4364" max="4364" width="10.42578125" style="72" customWidth="1"/>
    <col min="4365" max="4365" width="11.85546875" style="72" customWidth="1"/>
    <col min="4366" max="4366" width="14.7109375" style="72" customWidth="1"/>
    <col min="4367" max="4367" width="9" style="72" bestFit="1" customWidth="1"/>
    <col min="4368" max="4607" width="9.140625" style="72"/>
    <col min="4608" max="4608" width="4.7109375" style="72" bestFit="1" customWidth="1"/>
    <col min="4609" max="4609" width="9.7109375" style="72" bestFit="1" customWidth="1"/>
    <col min="4610" max="4610" width="10" style="72" bestFit="1" customWidth="1"/>
    <col min="4611" max="4611" width="8.85546875" style="72" bestFit="1" customWidth="1"/>
    <col min="4612" max="4612" width="22.85546875" style="72" customWidth="1"/>
    <col min="4613" max="4613" width="59.7109375" style="72" bestFit="1" customWidth="1"/>
    <col min="4614" max="4614" width="57.85546875" style="72" bestFit="1" customWidth="1"/>
    <col min="4615" max="4615" width="35.28515625" style="72" bestFit="1" customWidth="1"/>
    <col min="4616" max="4616" width="28.140625" style="72" bestFit="1" customWidth="1"/>
    <col min="4617" max="4617" width="33.140625" style="72" bestFit="1" customWidth="1"/>
    <col min="4618" max="4618" width="26" style="72" bestFit="1" customWidth="1"/>
    <col min="4619" max="4619" width="19.140625" style="72" bestFit="1" customWidth="1"/>
    <col min="4620" max="4620" width="10.42578125" style="72" customWidth="1"/>
    <col min="4621" max="4621" width="11.85546875" style="72" customWidth="1"/>
    <col min="4622" max="4622" width="14.7109375" style="72" customWidth="1"/>
    <col min="4623" max="4623" width="9" style="72" bestFit="1" customWidth="1"/>
    <col min="4624" max="4863" width="9.140625" style="72"/>
    <col min="4864" max="4864" width="4.7109375" style="72" bestFit="1" customWidth="1"/>
    <col min="4865" max="4865" width="9.7109375" style="72" bestFit="1" customWidth="1"/>
    <col min="4866" max="4866" width="10" style="72" bestFit="1" customWidth="1"/>
    <col min="4867" max="4867" width="8.85546875" style="72" bestFit="1" customWidth="1"/>
    <col min="4868" max="4868" width="22.85546875" style="72" customWidth="1"/>
    <col min="4869" max="4869" width="59.7109375" style="72" bestFit="1" customWidth="1"/>
    <col min="4870" max="4870" width="57.85546875" style="72" bestFit="1" customWidth="1"/>
    <col min="4871" max="4871" width="35.28515625" style="72" bestFit="1" customWidth="1"/>
    <col min="4872" max="4872" width="28.140625" style="72" bestFit="1" customWidth="1"/>
    <col min="4873" max="4873" width="33.140625" style="72" bestFit="1" customWidth="1"/>
    <col min="4874" max="4874" width="26" style="72" bestFit="1" customWidth="1"/>
    <col min="4875" max="4875" width="19.140625" style="72" bestFit="1" customWidth="1"/>
    <col min="4876" max="4876" width="10.42578125" style="72" customWidth="1"/>
    <col min="4877" max="4877" width="11.85546875" style="72" customWidth="1"/>
    <col min="4878" max="4878" width="14.7109375" style="72" customWidth="1"/>
    <col min="4879" max="4879" width="9" style="72" bestFit="1" customWidth="1"/>
    <col min="4880" max="5119" width="9.140625" style="72"/>
    <col min="5120" max="5120" width="4.7109375" style="72" bestFit="1" customWidth="1"/>
    <col min="5121" max="5121" width="9.7109375" style="72" bestFit="1" customWidth="1"/>
    <col min="5122" max="5122" width="10" style="72" bestFit="1" customWidth="1"/>
    <col min="5123" max="5123" width="8.85546875" style="72" bestFit="1" customWidth="1"/>
    <col min="5124" max="5124" width="22.85546875" style="72" customWidth="1"/>
    <col min="5125" max="5125" width="59.7109375" style="72" bestFit="1" customWidth="1"/>
    <col min="5126" max="5126" width="57.85546875" style="72" bestFit="1" customWidth="1"/>
    <col min="5127" max="5127" width="35.28515625" style="72" bestFit="1" customWidth="1"/>
    <col min="5128" max="5128" width="28.140625" style="72" bestFit="1" customWidth="1"/>
    <col min="5129" max="5129" width="33.140625" style="72" bestFit="1" customWidth="1"/>
    <col min="5130" max="5130" width="26" style="72" bestFit="1" customWidth="1"/>
    <col min="5131" max="5131" width="19.140625" style="72" bestFit="1" customWidth="1"/>
    <col min="5132" max="5132" width="10.42578125" style="72" customWidth="1"/>
    <col min="5133" max="5133" width="11.85546875" style="72" customWidth="1"/>
    <col min="5134" max="5134" width="14.7109375" style="72" customWidth="1"/>
    <col min="5135" max="5135" width="9" style="72" bestFit="1" customWidth="1"/>
    <col min="5136" max="5375" width="9.140625" style="72"/>
    <col min="5376" max="5376" width="4.7109375" style="72" bestFit="1" customWidth="1"/>
    <col min="5377" max="5377" width="9.7109375" style="72" bestFit="1" customWidth="1"/>
    <col min="5378" max="5378" width="10" style="72" bestFit="1" customWidth="1"/>
    <col min="5379" max="5379" width="8.85546875" style="72" bestFit="1" customWidth="1"/>
    <col min="5380" max="5380" width="22.85546875" style="72" customWidth="1"/>
    <col min="5381" max="5381" width="59.7109375" style="72" bestFit="1" customWidth="1"/>
    <col min="5382" max="5382" width="57.85546875" style="72" bestFit="1" customWidth="1"/>
    <col min="5383" max="5383" width="35.28515625" style="72" bestFit="1" customWidth="1"/>
    <col min="5384" max="5384" width="28.140625" style="72" bestFit="1" customWidth="1"/>
    <col min="5385" max="5385" width="33.140625" style="72" bestFit="1" customWidth="1"/>
    <col min="5386" max="5386" width="26" style="72" bestFit="1" customWidth="1"/>
    <col min="5387" max="5387" width="19.140625" style="72" bestFit="1" customWidth="1"/>
    <col min="5388" max="5388" width="10.42578125" style="72" customWidth="1"/>
    <col min="5389" max="5389" width="11.85546875" style="72" customWidth="1"/>
    <col min="5390" max="5390" width="14.7109375" style="72" customWidth="1"/>
    <col min="5391" max="5391" width="9" style="72" bestFit="1" customWidth="1"/>
    <col min="5392" max="5631" width="9.140625" style="72"/>
    <col min="5632" max="5632" width="4.7109375" style="72" bestFit="1" customWidth="1"/>
    <col min="5633" max="5633" width="9.7109375" style="72" bestFit="1" customWidth="1"/>
    <col min="5634" max="5634" width="10" style="72" bestFit="1" customWidth="1"/>
    <col min="5635" max="5635" width="8.85546875" style="72" bestFit="1" customWidth="1"/>
    <col min="5636" max="5636" width="22.85546875" style="72" customWidth="1"/>
    <col min="5637" max="5637" width="59.7109375" style="72" bestFit="1" customWidth="1"/>
    <col min="5638" max="5638" width="57.85546875" style="72" bestFit="1" customWidth="1"/>
    <col min="5639" max="5639" width="35.28515625" style="72" bestFit="1" customWidth="1"/>
    <col min="5640" max="5640" width="28.140625" style="72" bestFit="1" customWidth="1"/>
    <col min="5641" max="5641" width="33.140625" style="72" bestFit="1" customWidth="1"/>
    <col min="5642" max="5642" width="26" style="72" bestFit="1" customWidth="1"/>
    <col min="5643" max="5643" width="19.140625" style="72" bestFit="1" customWidth="1"/>
    <col min="5644" max="5644" width="10.42578125" style="72" customWidth="1"/>
    <col min="5645" max="5645" width="11.85546875" style="72" customWidth="1"/>
    <col min="5646" max="5646" width="14.7109375" style="72" customWidth="1"/>
    <col min="5647" max="5647" width="9" style="72" bestFit="1" customWidth="1"/>
    <col min="5648" max="5887" width="9.140625" style="72"/>
    <col min="5888" max="5888" width="4.7109375" style="72" bestFit="1" customWidth="1"/>
    <col min="5889" max="5889" width="9.7109375" style="72" bestFit="1" customWidth="1"/>
    <col min="5890" max="5890" width="10" style="72" bestFit="1" customWidth="1"/>
    <col min="5891" max="5891" width="8.85546875" style="72" bestFit="1" customWidth="1"/>
    <col min="5892" max="5892" width="22.85546875" style="72" customWidth="1"/>
    <col min="5893" max="5893" width="59.7109375" style="72" bestFit="1" customWidth="1"/>
    <col min="5894" max="5894" width="57.85546875" style="72" bestFit="1" customWidth="1"/>
    <col min="5895" max="5895" width="35.28515625" style="72" bestFit="1" customWidth="1"/>
    <col min="5896" max="5896" width="28.140625" style="72" bestFit="1" customWidth="1"/>
    <col min="5897" max="5897" width="33.140625" style="72" bestFit="1" customWidth="1"/>
    <col min="5898" max="5898" width="26" style="72" bestFit="1" customWidth="1"/>
    <col min="5899" max="5899" width="19.140625" style="72" bestFit="1" customWidth="1"/>
    <col min="5900" max="5900" width="10.42578125" style="72" customWidth="1"/>
    <col min="5901" max="5901" width="11.85546875" style="72" customWidth="1"/>
    <col min="5902" max="5902" width="14.7109375" style="72" customWidth="1"/>
    <col min="5903" max="5903" width="9" style="72" bestFit="1" customWidth="1"/>
    <col min="5904" max="6143" width="9.140625" style="72"/>
    <col min="6144" max="6144" width="4.7109375" style="72" bestFit="1" customWidth="1"/>
    <col min="6145" max="6145" width="9.7109375" style="72" bestFit="1" customWidth="1"/>
    <col min="6146" max="6146" width="10" style="72" bestFit="1" customWidth="1"/>
    <col min="6147" max="6147" width="8.85546875" style="72" bestFit="1" customWidth="1"/>
    <col min="6148" max="6148" width="22.85546875" style="72" customWidth="1"/>
    <col min="6149" max="6149" width="59.7109375" style="72" bestFit="1" customWidth="1"/>
    <col min="6150" max="6150" width="57.85546875" style="72" bestFit="1" customWidth="1"/>
    <col min="6151" max="6151" width="35.28515625" style="72" bestFit="1" customWidth="1"/>
    <col min="6152" max="6152" width="28.140625" style="72" bestFit="1" customWidth="1"/>
    <col min="6153" max="6153" width="33.140625" style="72" bestFit="1" customWidth="1"/>
    <col min="6154" max="6154" width="26" style="72" bestFit="1" customWidth="1"/>
    <col min="6155" max="6155" width="19.140625" style="72" bestFit="1" customWidth="1"/>
    <col min="6156" max="6156" width="10.42578125" style="72" customWidth="1"/>
    <col min="6157" max="6157" width="11.85546875" style="72" customWidth="1"/>
    <col min="6158" max="6158" width="14.7109375" style="72" customWidth="1"/>
    <col min="6159" max="6159" width="9" style="72" bestFit="1" customWidth="1"/>
    <col min="6160" max="6399" width="9.140625" style="72"/>
    <col min="6400" max="6400" width="4.7109375" style="72" bestFit="1" customWidth="1"/>
    <col min="6401" max="6401" width="9.7109375" style="72" bestFit="1" customWidth="1"/>
    <col min="6402" max="6402" width="10" style="72" bestFit="1" customWidth="1"/>
    <col min="6403" max="6403" width="8.85546875" style="72" bestFit="1" customWidth="1"/>
    <col min="6404" max="6404" width="22.85546875" style="72" customWidth="1"/>
    <col min="6405" max="6405" width="59.7109375" style="72" bestFit="1" customWidth="1"/>
    <col min="6406" max="6406" width="57.85546875" style="72" bestFit="1" customWidth="1"/>
    <col min="6407" max="6407" width="35.28515625" style="72" bestFit="1" customWidth="1"/>
    <col min="6408" max="6408" width="28.140625" style="72" bestFit="1" customWidth="1"/>
    <col min="6409" max="6409" width="33.140625" style="72" bestFit="1" customWidth="1"/>
    <col min="6410" max="6410" width="26" style="72" bestFit="1" customWidth="1"/>
    <col min="6411" max="6411" width="19.140625" style="72" bestFit="1" customWidth="1"/>
    <col min="6412" max="6412" width="10.42578125" style="72" customWidth="1"/>
    <col min="6413" max="6413" width="11.85546875" style="72" customWidth="1"/>
    <col min="6414" max="6414" width="14.7109375" style="72" customWidth="1"/>
    <col min="6415" max="6415" width="9" style="72" bestFit="1" customWidth="1"/>
    <col min="6416" max="6655" width="9.140625" style="72"/>
    <col min="6656" max="6656" width="4.7109375" style="72" bestFit="1" customWidth="1"/>
    <col min="6657" max="6657" width="9.7109375" style="72" bestFit="1" customWidth="1"/>
    <col min="6658" max="6658" width="10" style="72" bestFit="1" customWidth="1"/>
    <col min="6659" max="6659" width="8.85546875" style="72" bestFit="1" customWidth="1"/>
    <col min="6660" max="6660" width="22.85546875" style="72" customWidth="1"/>
    <col min="6661" max="6661" width="59.7109375" style="72" bestFit="1" customWidth="1"/>
    <col min="6662" max="6662" width="57.85546875" style="72" bestFit="1" customWidth="1"/>
    <col min="6663" max="6663" width="35.28515625" style="72" bestFit="1" customWidth="1"/>
    <col min="6664" max="6664" width="28.140625" style="72" bestFit="1" customWidth="1"/>
    <col min="6665" max="6665" width="33.140625" style="72" bestFit="1" customWidth="1"/>
    <col min="6666" max="6666" width="26" style="72" bestFit="1" customWidth="1"/>
    <col min="6667" max="6667" width="19.140625" style="72" bestFit="1" customWidth="1"/>
    <col min="6668" max="6668" width="10.42578125" style="72" customWidth="1"/>
    <col min="6669" max="6669" width="11.85546875" style="72" customWidth="1"/>
    <col min="6670" max="6670" width="14.7109375" style="72" customWidth="1"/>
    <col min="6671" max="6671" width="9" style="72" bestFit="1" customWidth="1"/>
    <col min="6672" max="6911" width="9.140625" style="72"/>
    <col min="6912" max="6912" width="4.7109375" style="72" bestFit="1" customWidth="1"/>
    <col min="6913" max="6913" width="9.7109375" style="72" bestFit="1" customWidth="1"/>
    <col min="6914" max="6914" width="10" style="72" bestFit="1" customWidth="1"/>
    <col min="6915" max="6915" width="8.85546875" style="72" bestFit="1" customWidth="1"/>
    <col min="6916" max="6916" width="22.85546875" style="72" customWidth="1"/>
    <col min="6917" max="6917" width="59.7109375" style="72" bestFit="1" customWidth="1"/>
    <col min="6918" max="6918" width="57.85546875" style="72" bestFit="1" customWidth="1"/>
    <col min="6919" max="6919" width="35.28515625" style="72" bestFit="1" customWidth="1"/>
    <col min="6920" max="6920" width="28.140625" style="72" bestFit="1" customWidth="1"/>
    <col min="6921" max="6921" width="33.140625" style="72" bestFit="1" customWidth="1"/>
    <col min="6922" max="6922" width="26" style="72" bestFit="1" customWidth="1"/>
    <col min="6923" max="6923" width="19.140625" style="72" bestFit="1" customWidth="1"/>
    <col min="6924" max="6924" width="10.42578125" style="72" customWidth="1"/>
    <col min="6925" max="6925" width="11.85546875" style="72" customWidth="1"/>
    <col min="6926" max="6926" width="14.7109375" style="72" customWidth="1"/>
    <col min="6927" max="6927" width="9" style="72" bestFit="1" customWidth="1"/>
    <col min="6928" max="7167" width="9.140625" style="72"/>
    <col min="7168" max="7168" width="4.7109375" style="72" bestFit="1" customWidth="1"/>
    <col min="7169" max="7169" width="9.7109375" style="72" bestFit="1" customWidth="1"/>
    <col min="7170" max="7170" width="10" style="72" bestFit="1" customWidth="1"/>
    <col min="7171" max="7171" width="8.85546875" style="72" bestFit="1" customWidth="1"/>
    <col min="7172" max="7172" width="22.85546875" style="72" customWidth="1"/>
    <col min="7173" max="7173" width="59.7109375" style="72" bestFit="1" customWidth="1"/>
    <col min="7174" max="7174" width="57.85546875" style="72" bestFit="1" customWidth="1"/>
    <col min="7175" max="7175" width="35.28515625" style="72" bestFit="1" customWidth="1"/>
    <col min="7176" max="7176" width="28.140625" style="72" bestFit="1" customWidth="1"/>
    <col min="7177" max="7177" width="33.140625" style="72" bestFit="1" customWidth="1"/>
    <col min="7178" max="7178" width="26" style="72" bestFit="1" customWidth="1"/>
    <col min="7179" max="7179" width="19.140625" style="72" bestFit="1" customWidth="1"/>
    <col min="7180" max="7180" width="10.42578125" style="72" customWidth="1"/>
    <col min="7181" max="7181" width="11.85546875" style="72" customWidth="1"/>
    <col min="7182" max="7182" width="14.7109375" style="72" customWidth="1"/>
    <col min="7183" max="7183" width="9" style="72" bestFit="1" customWidth="1"/>
    <col min="7184" max="7423" width="9.140625" style="72"/>
    <col min="7424" max="7424" width="4.7109375" style="72" bestFit="1" customWidth="1"/>
    <col min="7425" max="7425" width="9.7109375" style="72" bestFit="1" customWidth="1"/>
    <col min="7426" max="7426" width="10" style="72" bestFit="1" customWidth="1"/>
    <col min="7427" max="7427" width="8.85546875" style="72" bestFit="1" customWidth="1"/>
    <col min="7428" max="7428" width="22.85546875" style="72" customWidth="1"/>
    <col min="7429" max="7429" width="59.7109375" style="72" bestFit="1" customWidth="1"/>
    <col min="7430" max="7430" width="57.85546875" style="72" bestFit="1" customWidth="1"/>
    <col min="7431" max="7431" width="35.28515625" style="72" bestFit="1" customWidth="1"/>
    <col min="7432" max="7432" width="28.140625" style="72" bestFit="1" customWidth="1"/>
    <col min="7433" max="7433" width="33.140625" style="72" bestFit="1" customWidth="1"/>
    <col min="7434" max="7434" width="26" style="72" bestFit="1" customWidth="1"/>
    <col min="7435" max="7435" width="19.140625" style="72" bestFit="1" customWidth="1"/>
    <col min="7436" max="7436" width="10.42578125" style="72" customWidth="1"/>
    <col min="7437" max="7437" width="11.85546875" style="72" customWidth="1"/>
    <col min="7438" max="7438" width="14.7109375" style="72" customWidth="1"/>
    <col min="7439" max="7439" width="9" style="72" bestFit="1" customWidth="1"/>
    <col min="7440" max="7679" width="9.140625" style="72"/>
    <col min="7680" max="7680" width="4.7109375" style="72" bestFit="1" customWidth="1"/>
    <col min="7681" max="7681" width="9.7109375" style="72" bestFit="1" customWidth="1"/>
    <col min="7682" max="7682" width="10" style="72" bestFit="1" customWidth="1"/>
    <col min="7683" max="7683" width="8.85546875" style="72" bestFit="1" customWidth="1"/>
    <col min="7684" max="7684" width="22.85546875" style="72" customWidth="1"/>
    <col min="7685" max="7685" width="59.7109375" style="72" bestFit="1" customWidth="1"/>
    <col min="7686" max="7686" width="57.85546875" style="72" bestFit="1" customWidth="1"/>
    <col min="7687" max="7687" width="35.28515625" style="72" bestFit="1" customWidth="1"/>
    <col min="7688" max="7688" width="28.140625" style="72" bestFit="1" customWidth="1"/>
    <col min="7689" max="7689" width="33.140625" style="72" bestFit="1" customWidth="1"/>
    <col min="7690" max="7690" width="26" style="72" bestFit="1" customWidth="1"/>
    <col min="7691" max="7691" width="19.140625" style="72" bestFit="1" customWidth="1"/>
    <col min="7692" max="7692" width="10.42578125" style="72" customWidth="1"/>
    <col min="7693" max="7693" width="11.85546875" style="72" customWidth="1"/>
    <col min="7694" max="7694" width="14.7109375" style="72" customWidth="1"/>
    <col min="7695" max="7695" width="9" style="72" bestFit="1" customWidth="1"/>
    <col min="7696" max="7935" width="9.140625" style="72"/>
    <col min="7936" max="7936" width="4.7109375" style="72" bestFit="1" customWidth="1"/>
    <col min="7937" max="7937" width="9.7109375" style="72" bestFit="1" customWidth="1"/>
    <col min="7938" max="7938" width="10" style="72" bestFit="1" customWidth="1"/>
    <col min="7939" max="7939" width="8.85546875" style="72" bestFit="1" customWidth="1"/>
    <col min="7940" max="7940" width="22.85546875" style="72" customWidth="1"/>
    <col min="7941" max="7941" width="59.7109375" style="72" bestFit="1" customWidth="1"/>
    <col min="7942" max="7942" width="57.85546875" style="72" bestFit="1" customWidth="1"/>
    <col min="7943" max="7943" width="35.28515625" style="72" bestFit="1" customWidth="1"/>
    <col min="7944" max="7944" width="28.140625" style="72" bestFit="1" customWidth="1"/>
    <col min="7945" max="7945" width="33.140625" style="72" bestFit="1" customWidth="1"/>
    <col min="7946" max="7946" width="26" style="72" bestFit="1" customWidth="1"/>
    <col min="7947" max="7947" width="19.140625" style="72" bestFit="1" customWidth="1"/>
    <col min="7948" max="7948" width="10.42578125" style="72" customWidth="1"/>
    <col min="7949" max="7949" width="11.85546875" style="72" customWidth="1"/>
    <col min="7950" max="7950" width="14.7109375" style="72" customWidth="1"/>
    <col min="7951" max="7951" width="9" style="72" bestFit="1" customWidth="1"/>
    <col min="7952" max="8191" width="9.140625" style="72"/>
    <col min="8192" max="8192" width="4.7109375" style="72" bestFit="1" customWidth="1"/>
    <col min="8193" max="8193" width="9.7109375" style="72" bestFit="1" customWidth="1"/>
    <col min="8194" max="8194" width="10" style="72" bestFit="1" customWidth="1"/>
    <col min="8195" max="8195" width="8.85546875" style="72" bestFit="1" customWidth="1"/>
    <col min="8196" max="8196" width="22.85546875" style="72" customWidth="1"/>
    <col min="8197" max="8197" width="59.7109375" style="72" bestFit="1" customWidth="1"/>
    <col min="8198" max="8198" width="57.85546875" style="72" bestFit="1" customWidth="1"/>
    <col min="8199" max="8199" width="35.28515625" style="72" bestFit="1" customWidth="1"/>
    <col min="8200" max="8200" width="28.140625" style="72" bestFit="1" customWidth="1"/>
    <col min="8201" max="8201" width="33.140625" style="72" bestFit="1" customWidth="1"/>
    <col min="8202" max="8202" width="26" style="72" bestFit="1" customWidth="1"/>
    <col min="8203" max="8203" width="19.140625" style="72" bestFit="1" customWidth="1"/>
    <col min="8204" max="8204" width="10.42578125" style="72" customWidth="1"/>
    <col min="8205" max="8205" width="11.85546875" style="72" customWidth="1"/>
    <col min="8206" max="8206" width="14.7109375" style="72" customWidth="1"/>
    <col min="8207" max="8207" width="9" style="72" bestFit="1" customWidth="1"/>
    <col min="8208" max="8447" width="9.140625" style="72"/>
    <col min="8448" max="8448" width="4.7109375" style="72" bestFit="1" customWidth="1"/>
    <col min="8449" max="8449" width="9.7109375" style="72" bestFit="1" customWidth="1"/>
    <col min="8450" max="8450" width="10" style="72" bestFit="1" customWidth="1"/>
    <col min="8451" max="8451" width="8.85546875" style="72" bestFit="1" customWidth="1"/>
    <col min="8452" max="8452" width="22.85546875" style="72" customWidth="1"/>
    <col min="8453" max="8453" width="59.7109375" style="72" bestFit="1" customWidth="1"/>
    <col min="8454" max="8454" width="57.85546875" style="72" bestFit="1" customWidth="1"/>
    <col min="8455" max="8455" width="35.28515625" style="72" bestFit="1" customWidth="1"/>
    <col min="8456" max="8456" width="28.140625" style="72" bestFit="1" customWidth="1"/>
    <col min="8457" max="8457" width="33.140625" style="72" bestFit="1" customWidth="1"/>
    <col min="8458" max="8458" width="26" style="72" bestFit="1" customWidth="1"/>
    <col min="8459" max="8459" width="19.140625" style="72" bestFit="1" customWidth="1"/>
    <col min="8460" max="8460" width="10.42578125" style="72" customWidth="1"/>
    <col min="8461" max="8461" width="11.85546875" style="72" customWidth="1"/>
    <col min="8462" max="8462" width="14.7109375" style="72" customWidth="1"/>
    <col min="8463" max="8463" width="9" style="72" bestFit="1" customWidth="1"/>
    <col min="8464" max="8703" width="9.140625" style="72"/>
    <col min="8704" max="8704" width="4.7109375" style="72" bestFit="1" customWidth="1"/>
    <col min="8705" max="8705" width="9.7109375" style="72" bestFit="1" customWidth="1"/>
    <col min="8706" max="8706" width="10" style="72" bestFit="1" customWidth="1"/>
    <col min="8707" max="8707" width="8.85546875" style="72" bestFit="1" customWidth="1"/>
    <col min="8708" max="8708" width="22.85546875" style="72" customWidth="1"/>
    <col min="8709" max="8709" width="59.7109375" style="72" bestFit="1" customWidth="1"/>
    <col min="8710" max="8710" width="57.85546875" style="72" bestFit="1" customWidth="1"/>
    <col min="8711" max="8711" width="35.28515625" style="72" bestFit="1" customWidth="1"/>
    <col min="8712" max="8712" width="28.140625" style="72" bestFit="1" customWidth="1"/>
    <col min="8713" max="8713" width="33.140625" style="72" bestFit="1" customWidth="1"/>
    <col min="8714" max="8714" width="26" style="72" bestFit="1" customWidth="1"/>
    <col min="8715" max="8715" width="19.140625" style="72" bestFit="1" customWidth="1"/>
    <col min="8716" max="8716" width="10.42578125" style="72" customWidth="1"/>
    <col min="8717" max="8717" width="11.85546875" style="72" customWidth="1"/>
    <col min="8718" max="8718" width="14.7109375" style="72" customWidth="1"/>
    <col min="8719" max="8719" width="9" style="72" bestFit="1" customWidth="1"/>
    <col min="8720" max="8959" width="9.140625" style="72"/>
    <col min="8960" max="8960" width="4.7109375" style="72" bestFit="1" customWidth="1"/>
    <col min="8961" max="8961" width="9.7109375" style="72" bestFit="1" customWidth="1"/>
    <col min="8962" max="8962" width="10" style="72" bestFit="1" customWidth="1"/>
    <col min="8963" max="8963" width="8.85546875" style="72" bestFit="1" customWidth="1"/>
    <col min="8964" max="8964" width="22.85546875" style="72" customWidth="1"/>
    <col min="8965" max="8965" width="59.7109375" style="72" bestFit="1" customWidth="1"/>
    <col min="8966" max="8966" width="57.85546875" style="72" bestFit="1" customWidth="1"/>
    <col min="8967" max="8967" width="35.28515625" style="72" bestFit="1" customWidth="1"/>
    <col min="8968" max="8968" width="28.140625" style="72" bestFit="1" customWidth="1"/>
    <col min="8969" max="8969" width="33.140625" style="72" bestFit="1" customWidth="1"/>
    <col min="8970" max="8970" width="26" style="72" bestFit="1" customWidth="1"/>
    <col min="8971" max="8971" width="19.140625" style="72" bestFit="1" customWidth="1"/>
    <col min="8972" max="8972" width="10.42578125" style="72" customWidth="1"/>
    <col min="8973" max="8973" width="11.85546875" style="72" customWidth="1"/>
    <col min="8974" max="8974" width="14.7109375" style="72" customWidth="1"/>
    <col min="8975" max="8975" width="9" style="72" bestFit="1" customWidth="1"/>
    <col min="8976" max="9215" width="9.140625" style="72"/>
    <col min="9216" max="9216" width="4.7109375" style="72" bestFit="1" customWidth="1"/>
    <col min="9217" max="9217" width="9.7109375" style="72" bestFit="1" customWidth="1"/>
    <col min="9218" max="9218" width="10" style="72" bestFit="1" customWidth="1"/>
    <col min="9219" max="9219" width="8.85546875" style="72" bestFit="1" customWidth="1"/>
    <col min="9220" max="9220" width="22.85546875" style="72" customWidth="1"/>
    <col min="9221" max="9221" width="59.7109375" style="72" bestFit="1" customWidth="1"/>
    <col min="9222" max="9222" width="57.85546875" style="72" bestFit="1" customWidth="1"/>
    <col min="9223" max="9223" width="35.28515625" style="72" bestFit="1" customWidth="1"/>
    <col min="9224" max="9224" width="28.140625" style="72" bestFit="1" customWidth="1"/>
    <col min="9225" max="9225" width="33.140625" style="72" bestFit="1" customWidth="1"/>
    <col min="9226" max="9226" width="26" style="72" bestFit="1" customWidth="1"/>
    <col min="9227" max="9227" width="19.140625" style="72" bestFit="1" customWidth="1"/>
    <col min="9228" max="9228" width="10.42578125" style="72" customWidth="1"/>
    <col min="9229" max="9229" width="11.85546875" style="72" customWidth="1"/>
    <col min="9230" max="9230" width="14.7109375" style="72" customWidth="1"/>
    <col min="9231" max="9231" width="9" style="72" bestFit="1" customWidth="1"/>
    <col min="9232" max="9471" width="9.140625" style="72"/>
    <col min="9472" max="9472" width="4.7109375" style="72" bestFit="1" customWidth="1"/>
    <col min="9473" max="9473" width="9.7109375" style="72" bestFit="1" customWidth="1"/>
    <col min="9474" max="9474" width="10" style="72" bestFit="1" customWidth="1"/>
    <col min="9475" max="9475" width="8.85546875" style="72" bestFit="1" customWidth="1"/>
    <col min="9476" max="9476" width="22.85546875" style="72" customWidth="1"/>
    <col min="9477" max="9477" width="59.7109375" style="72" bestFit="1" customWidth="1"/>
    <col min="9478" max="9478" width="57.85546875" style="72" bestFit="1" customWidth="1"/>
    <col min="9479" max="9479" width="35.28515625" style="72" bestFit="1" customWidth="1"/>
    <col min="9480" max="9480" width="28.140625" style="72" bestFit="1" customWidth="1"/>
    <col min="9481" max="9481" width="33.140625" style="72" bestFit="1" customWidth="1"/>
    <col min="9482" max="9482" width="26" style="72" bestFit="1" customWidth="1"/>
    <col min="9483" max="9483" width="19.140625" style="72" bestFit="1" customWidth="1"/>
    <col min="9484" max="9484" width="10.42578125" style="72" customWidth="1"/>
    <col min="9485" max="9485" width="11.85546875" style="72" customWidth="1"/>
    <col min="9486" max="9486" width="14.7109375" style="72" customWidth="1"/>
    <col min="9487" max="9487" width="9" style="72" bestFit="1" customWidth="1"/>
    <col min="9488" max="9727" width="9.140625" style="72"/>
    <col min="9728" max="9728" width="4.7109375" style="72" bestFit="1" customWidth="1"/>
    <col min="9729" max="9729" width="9.7109375" style="72" bestFit="1" customWidth="1"/>
    <col min="9730" max="9730" width="10" style="72" bestFit="1" customWidth="1"/>
    <col min="9731" max="9731" width="8.85546875" style="72" bestFit="1" customWidth="1"/>
    <col min="9732" max="9732" width="22.85546875" style="72" customWidth="1"/>
    <col min="9733" max="9733" width="59.7109375" style="72" bestFit="1" customWidth="1"/>
    <col min="9734" max="9734" width="57.85546875" style="72" bestFit="1" customWidth="1"/>
    <col min="9735" max="9735" width="35.28515625" style="72" bestFit="1" customWidth="1"/>
    <col min="9736" max="9736" width="28.140625" style="72" bestFit="1" customWidth="1"/>
    <col min="9737" max="9737" width="33.140625" style="72" bestFit="1" customWidth="1"/>
    <col min="9738" max="9738" width="26" style="72" bestFit="1" customWidth="1"/>
    <col min="9739" max="9739" width="19.140625" style="72" bestFit="1" customWidth="1"/>
    <col min="9740" max="9740" width="10.42578125" style="72" customWidth="1"/>
    <col min="9741" max="9741" width="11.85546875" style="72" customWidth="1"/>
    <col min="9742" max="9742" width="14.7109375" style="72" customWidth="1"/>
    <col min="9743" max="9743" width="9" style="72" bestFit="1" customWidth="1"/>
    <col min="9744" max="9983" width="9.140625" style="72"/>
    <col min="9984" max="9984" width="4.7109375" style="72" bestFit="1" customWidth="1"/>
    <col min="9985" max="9985" width="9.7109375" style="72" bestFit="1" customWidth="1"/>
    <col min="9986" max="9986" width="10" style="72" bestFit="1" customWidth="1"/>
    <col min="9987" max="9987" width="8.85546875" style="72" bestFit="1" customWidth="1"/>
    <col min="9988" max="9988" width="22.85546875" style="72" customWidth="1"/>
    <col min="9989" max="9989" width="59.7109375" style="72" bestFit="1" customWidth="1"/>
    <col min="9990" max="9990" width="57.85546875" style="72" bestFit="1" customWidth="1"/>
    <col min="9991" max="9991" width="35.28515625" style="72" bestFit="1" customWidth="1"/>
    <col min="9992" max="9992" width="28.140625" style="72" bestFit="1" customWidth="1"/>
    <col min="9993" max="9993" width="33.140625" style="72" bestFit="1" customWidth="1"/>
    <col min="9994" max="9994" width="26" style="72" bestFit="1" customWidth="1"/>
    <col min="9995" max="9995" width="19.140625" style="72" bestFit="1" customWidth="1"/>
    <col min="9996" max="9996" width="10.42578125" style="72" customWidth="1"/>
    <col min="9997" max="9997" width="11.85546875" style="72" customWidth="1"/>
    <col min="9998" max="9998" width="14.7109375" style="72" customWidth="1"/>
    <col min="9999" max="9999" width="9" style="72" bestFit="1" customWidth="1"/>
    <col min="10000" max="10239" width="9.140625" style="72"/>
    <col min="10240" max="10240" width="4.7109375" style="72" bestFit="1" customWidth="1"/>
    <col min="10241" max="10241" width="9.7109375" style="72" bestFit="1" customWidth="1"/>
    <col min="10242" max="10242" width="10" style="72" bestFit="1" customWidth="1"/>
    <col min="10243" max="10243" width="8.85546875" style="72" bestFit="1" customWidth="1"/>
    <col min="10244" max="10244" width="22.85546875" style="72" customWidth="1"/>
    <col min="10245" max="10245" width="59.7109375" style="72" bestFit="1" customWidth="1"/>
    <col min="10246" max="10246" width="57.85546875" style="72" bestFit="1" customWidth="1"/>
    <col min="10247" max="10247" width="35.28515625" style="72" bestFit="1" customWidth="1"/>
    <col min="10248" max="10248" width="28.140625" style="72" bestFit="1" customWidth="1"/>
    <col min="10249" max="10249" width="33.140625" style="72" bestFit="1" customWidth="1"/>
    <col min="10250" max="10250" width="26" style="72" bestFit="1" customWidth="1"/>
    <col min="10251" max="10251" width="19.140625" style="72" bestFit="1" customWidth="1"/>
    <col min="10252" max="10252" width="10.42578125" style="72" customWidth="1"/>
    <col min="10253" max="10253" width="11.85546875" style="72" customWidth="1"/>
    <col min="10254" max="10254" width="14.7109375" style="72" customWidth="1"/>
    <col min="10255" max="10255" width="9" style="72" bestFit="1" customWidth="1"/>
    <col min="10256" max="10495" width="9.140625" style="72"/>
    <col min="10496" max="10496" width="4.7109375" style="72" bestFit="1" customWidth="1"/>
    <col min="10497" max="10497" width="9.7109375" style="72" bestFit="1" customWidth="1"/>
    <col min="10498" max="10498" width="10" style="72" bestFit="1" customWidth="1"/>
    <col min="10499" max="10499" width="8.85546875" style="72" bestFit="1" customWidth="1"/>
    <col min="10500" max="10500" width="22.85546875" style="72" customWidth="1"/>
    <col min="10501" max="10501" width="59.7109375" style="72" bestFit="1" customWidth="1"/>
    <col min="10502" max="10502" width="57.85546875" style="72" bestFit="1" customWidth="1"/>
    <col min="10503" max="10503" width="35.28515625" style="72" bestFit="1" customWidth="1"/>
    <col min="10504" max="10504" width="28.140625" style="72" bestFit="1" customWidth="1"/>
    <col min="10505" max="10505" width="33.140625" style="72" bestFit="1" customWidth="1"/>
    <col min="10506" max="10506" width="26" style="72" bestFit="1" customWidth="1"/>
    <col min="10507" max="10507" width="19.140625" style="72" bestFit="1" customWidth="1"/>
    <col min="10508" max="10508" width="10.42578125" style="72" customWidth="1"/>
    <col min="10509" max="10509" width="11.85546875" style="72" customWidth="1"/>
    <col min="10510" max="10510" width="14.7109375" style="72" customWidth="1"/>
    <col min="10511" max="10511" width="9" style="72" bestFit="1" customWidth="1"/>
    <col min="10512" max="10751" width="9.140625" style="72"/>
    <col min="10752" max="10752" width="4.7109375" style="72" bestFit="1" customWidth="1"/>
    <col min="10753" max="10753" width="9.7109375" style="72" bestFit="1" customWidth="1"/>
    <col min="10754" max="10754" width="10" style="72" bestFit="1" customWidth="1"/>
    <col min="10755" max="10755" width="8.85546875" style="72" bestFit="1" customWidth="1"/>
    <col min="10756" max="10756" width="22.85546875" style="72" customWidth="1"/>
    <col min="10757" max="10757" width="59.7109375" style="72" bestFit="1" customWidth="1"/>
    <col min="10758" max="10758" width="57.85546875" style="72" bestFit="1" customWidth="1"/>
    <col min="10759" max="10759" width="35.28515625" style="72" bestFit="1" customWidth="1"/>
    <col min="10760" max="10760" width="28.140625" style="72" bestFit="1" customWidth="1"/>
    <col min="10761" max="10761" width="33.140625" style="72" bestFit="1" customWidth="1"/>
    <col min="10762" max="10762" width="26" style="72" bestFit="1" customWidth="1"/>
    <col min="10763" max="10763" width="19.140625" style="72" bestFit="1" customWidth="1"/>
    <col min="10764" max="10764" width="10.42578125" style="72" customWidth="1"/>
    <col min="10765" max="10765" width="11.85546875" style="72" customWidth="1"/>
    <col min="10766" max="10766" width="14.7109375" style="72" customWidth="1"/>
    <col min="10767" max="10767" width="9" style="72" bestFit="1" customWidth="1"/>
    <col min="10768" max="11007" width="9.140625" style="72"/>
    <col min="11008" max="11008" width="4.7109375" style="72" bestFit="1" customWidth="1"/>
    <col min="11009" max="11009" width="9.7109375" style="72" bestFit="1" customWidth="1"/>
    <col min="11010" max="11010" width="10" style="72" bestFit="1" customWidth="1"/>
    <col min="11011" max="11011" width="8.85546875" style="72" bestFit="1" customWidth="1"/>
    <col min="11012" max="11012" width="22.85546875" style="72" customWidth="1"/>
    <col min="11013" max="11013" width="59.7109375" style="72" bestFit="1" customWidth="1"/>
    <col min="11014" max="11014" width="57.85546875" style="72" bestFit="1" customWidth="1"/>
    <col min="11015" max="11015" width="35.28515625" style="72" bestFit="1" customWidth="1"/>
    <col min="11016" max="11016" width="28.140625" style="72" bestFit="1" customWidth="1"/>
    <col min="11017" max="11017" width="33.140625" style="72" bestFit="1" customWidth="1"/>
    <col min="11018" max="11018" width="26" style="72" bestFit="1" customWidth="1"/>
    <col min="11019" max="11019" width="19.140625" style="72" bestFit="1" customWidth="1"/>
    <col min="11020" max="11020" width="10.42578125" style="72" customWidth="1"/>
    <col min="11021" max="11021" width="11.85546875" style="72" customWidth="1"/>
    <col min="11022" max="11022" width="14.7109375" style="72" customWidth="1"/>
    <col min="11023" max="11023" width="9" style="72" bestFit="1" customWidth="1"/>
    <col min="11024" max="11263" width="9.140625" style="72"/>
    <col min="11264" max="11264" width="4.7109375" style="72" bestFit="1" customWidth="1"/>
    <col min="11265" max="11265" width="9.7109375" style="72" bestFit="1" customWidth="1"/>
    <col min="11266" max="11266" width="10" style="72" bestFit="1" customWidth="1"/>
    <col min="11267" max="11267" width="8.85546875" style="72" bestFit="1" customWidth="1"/>
    <col min="11268" max="11268" width="22.85546875" style="72" customWidth="1"/>
    <col min="11269" max="11269" width="59.7109375" style="72" bestFit="1" customWidth="1"/>
    <col min="11270" max="11270" width="57.85546875" style="72" bestFit="1" customWidth="1"/>
    <col min="11271" max="11271" width="35.28515625" style="72" bestFit="1" customWidth="1"/>
    <col min="11272" max="11272" width="28.140625" style="72" bestFit="1" customWidth="1"/>
    <col min="11273" max="11273" width="33.140625" style="72" bestFit="1" customWidth="1"/>
    <col min="11274" max="11274" width="26" style="72" bestFit="1" customWidth="1"/>
    <col min="11275" max="11275" width="19.140625" style="72" bestFit="1" customWidth="1"/>
    <col min="11276" max="11276" width="10.42578125" style="72" customWidth="1"/>
    <col min="11277" max="11277" width="11.85546875" style="72" customWidth="1"/>
    <col min="11278" max="11278" width="14.7109375" style="72" customWidth="1"/>
    <col min="11279" max="11279" width="9" style="72" bestFit="1" customWidth="1"/>
    <col min="11280" max="11519" width="9.140625" style="72"/>
    <col min="11520" max="11520" width="4.7109375" style="72" bestFit="1" customWidth="1"/>
    <col min="11521" max="11521" width="9.7109375" style="72" bestFit="1" customWidth="1"/>
    <col min="11522" max="11522" width="10" style="72" bestFit="1" customWidth="1"/>
    <col min="11523" max="11523" width="8.85546875" style="72" bestFit="1" customWidth="1"/>
    <col min="11524" max="11524" width="22.85546875" style="72" customWidth="1"/>
    <col min="11525" max="11525" width="59.7109375" style="72" bestFit="1" customWidth="1"/>
    <col min="11526" max="11526" width="57.85546875" style="72" bestFit="1" customWidth="1"/>
    <col min="11527" max="11527" width="35.28515625" style="72" bestFit="1" customWidth="1"/>
    <col min="11528" max="11528" width="28.140625" style="72" bestFit="1" customWidth="1"/>
    <col min="11529" max="11529" width="33.140625" style="72" bestFit="1" customWidth="1"/>
    <col min="11530" max="11530" width="26" style="72" bestFit="1" customWidth="1"/>
    <col min="11531" max="11531" width="19.140625" style="72" bestFit="1" customWidth="1"/>
    <col min="11532" max="11532" width="10.42578125" style="72" customWidth="1"/>
    <col min="11533" max="11533" width="11.85546875" style="72" customWidth="1"/>
    <col min="11534" max="11534" width="14.7109375" style="72" customWidth="1"/>
    <col min="11535" max="11535" width="9" style="72" bestFit="1" customWidth="1"/>
    <col min="11536" max="11775" width="9.140625" style="72"/>
    <col min="11776" max="11776" width="4.7109375" style="72" bestFit="1" customWidth="1"/>
    <col min="11777" max="11777" width="9.7109375" style="72" bestFit="1" customWidth="1"/>
    <col min="11778" max="11778" width="10" style="72" bestFit="1" customWidth="1"/>
    <col min="11779" max="11779" width="8.85546875" style="72" bestFit="1" customWidth="1"/>
    <col min="11780" max="11780" width="22.85546875" style="72" customWidth="1"/>
    <col min="11781" max="11781" width="59.7109375" style="72" bestFit="1" customWidth="1"/>
    <col min="11782" max="11782" width="57.85546875" style="72" bestFit="1" customWidth="1"/>
    <col min="11783" max="11783" width="35.28515625" style="72" bestFit="1" customWidth="1"/>
    <col min="11784" max="11784" width="28.140625" style="72" bestFit="1" customWidth="1"/>
    <col min="11785" max="11785" width="33.140625" style="72" bestFit="1" customWidth="1"/>
    <col min="11786" max="11786" width="26" style="72" bestFit="1" customWidth="1"/>
    <col min="11787" max="11787" width="19.140625" style="72" bestFit="1" customWidth="1"/>
    <col min="11788" max="11788" width="10.42578125" style="72" customWidth="1"/>
    <col min="11789" max="11789" width="11.85546875" style="72" customWidth="1"/>
    <col min="11790" max="11790" width="14.7109375" style="72" customWidth="1"/>
    <col min="11791" max="11791" width="9" style="72" bestFit="1" customWidth="1"/>
    <col min="11792" max="12031" width="9.140625" style="72"/>
    <col min="12032" max="12032" width="4.7109375" style="72" bestFit="1" customWidth="1"/>
    <col min="12033" max="12033" width="9.7109375" style="72" bestFit="1" customWidth="1"/>
    <col min="12034" max="12034" width="10" style="72" bestFit="1" customWidth="1"/>
    <col min="12035" max="12035" width="8.85546875" style="72" bestFit="1" customWidth="1"/>
    <col min="12036" max="12036" width="22.85546875" style="72" customWidth="1"/>
    <col min="12037" max="12037" width="59.7109375" style="72" bestFit="1" customWidth="1"/>
    <col min="12038" max="12038" width="57.85546875" style="72" bestFit="1" customWidth="1"/>
    <col min="12039" max="12039" width="35.28515625" style="72" bestFit="1" customWidth="1"/>
    <col min="12040" max="12040" width="28.140625" style="72" bestFit="1" customWidth="1"/>
    <col min="12041" max="12041" width="33.140625" style="72" bestFit="1" customWidth="1"/>
    <col min="12042" max="12042" width="26" style="72" bestFit="1" customWidth="1"/>
    <col min="12043" max="12043" width="19.140625" style="72" bestFit="1" customWidth="1"/>
    <col min="12044" max="12044" width="10.42578125" style="72" customWidth="1"/>
    <col min="12045" max="12045" width="11.85546875" style="72" customWidth="1"/>
    <col min="12046" max="12046" width="14.7109375" style="72" customWidth="1"/>
    <col min="12047" max="12047" width="9" style="72" bestFit="1" customWidth="1"/>
    <col min="12048" max="12287" width="9.140625" style="72"/>
    <col min="12288" max="12288" width="4.7109375" style="72" bestFit="1" customWidth="1"/>
    <col min="12289" max="12289" width="9.7109375" style="72" bestFit="1" customWidth="1"/>
    <col min="12290" max="12290" width="10" style="72" bestFit="1" customWidth="1"/>
    <col min="12291" max="12291" width="8.85546875" style="72" bestFit="1" customWidth="1"/>
    <col min="12292" max="12292" width="22.85546875" style="72" customWidth="1"/>
    <col min="12293" max="12293" width="59.7109375" style="72" bestFit="1" customWidth="1"/>
    <col min="12294" max="12294" width="57.85546875" style="72" bestFit="1" customWidth="1"/>
    <col min="12295" max="12295" width="35.28515625" style="72" bestFit="1" customWidth="1"/>
    <col min="12296" max="12296" width="28.140625" style="72" bestFit="1" customWidth="1"/>
    <col min="12297" max="12297" width="33.140625" style="72" bestFit="1" customWidth="1"/>
    <col min="12298" max="12298" width="26" style="72" bestFit="1" customWidth="1"/>
    <col min="12299" max="12299" width="19.140625" style="72" bestFit="1" customWidth="1"/>
    <col min="12300" max="12300" width="10.42578125" style="72" customWidth="1"/>
    <col min="12301" max="12301" width="11.85546875" style="72" customWidth="1"/>
    <col min="12302" max="12302" width="14.7109375" style="72" customWidth="1"/>
    <col min="12303" max="12303" width="9" style="72" bestFit="1" customWidth="1"/>
    <col min="12304" max="12543" width="9.140625" style="72"/>
    <col min="12544" max="12544" width="4.7109375" style="72" bestFit="1" customWidth="1"/>
    <col min="12545" max="12545" width="9.7109375" style="72" bestFit="1" customWidth="1"/>
    <col min="12546" max="12546" width="10" style="72" bestFit="1" customWidth="1"/>
    <col min="12547" max="12547" width="8.85546875" style="72" bestFit="1" customWidth="1"/>
    <col min="12548" max="12548" width="22.85546875" style="72" customWidth="1"/>
    <col min="12549" max="12549" width="59.7109375" style="72" bestFit="1" customWidth="1"/>
    <col min="12550" max="12550" width="57.85546875" style="72" bestFit="1" customWidth="1"/>
    <col min="12551" max="12551" width="35.28515625" style="72" bestFit="1" customWidth="1"/>
    <col min="12552" max="12552" width="28.140625" style="72" bestFit="1" customWidth="1"/>
    <col min="12553" max="12553" width="33.140625" style="72" bestFit="1" customWidth="1"/>
    <col min="12554" max="12554" width="26" style="72" bestFit="1" customWidth="1"/>
    <col min="12555" max="12555" width="19.140625" style="72" bestFit="1" customWidth="1"/>
    <col min="12556" max="12556" width="10.42578125" style="72" customWidth="1"/>
    <col min="12557" max="12557" width="11.85546875" style="72" customWidth="1"/>
    <col min="12558" max="12558" width="14.7109375" style="72" customWidth="1"/>
    <col min="12559" max="12559" width="9" style="72" bestFit="1" customWidth="1"/>
    <col min="12560" max="12799" width="9.140625" style="72"/>
    <col min="12800" max="12800" width="4.7109375" style="72" bestFit="1" customWidth="1"/>
    <col min="12801" max="12801" width="9.7109375" style="72" bestFit="1" customWidth="1"/>
    <col min="12802" max="12802" width="10" style="72" bestFit="1" customWidth="1"/>
    <col min="12803" max="12803" width="8.85546875" style="72" bestFit="1" customWidth="1"/>
    <col min="12804" max="12804" width="22.85546875" style="72" customWidth="1"/>
    <col min="12805" max="12805" width="59.7109375" style="72" bestFit="1" customWidth="1"/>
    <col min="12806" max="12806" width="57.85546875" style="72" bestFit="1" customWidth="1"/>
    <col min="12807" max="12807" width="35.28515625" style="72" bestFit="1" customWidth="1"/>
    <col min="12808" max="12808" width="28.140625" style="72" bestFit="1" customWidth="1"/>
    <col min="12809" max="12809" width="33.140625" style="72" bestFit="1" customWidth="1"/>
    <col min="12810" max="12810" width="26" style="72" bestFit="1" customWidth="1"/>
    <col min="12811" max="12811" width="19.140625" style="72" bestFit="1" customWidth="1"/>
    <col min="12812" max="12812" width="10.42578125" style="72" customWidth="1"/>
    <col min="12813" max="12813" width="11.85546875" style="72" customWidth="1"/>
    <col min="12814" max="12814" width="14.7109375" style="72" customWidth="1"/>
    <col min="12815" max="12815" width="9" style="72" bestFit="1" customWidth="1"/>
    <col min="12816" max="13055" width="9.140625" style="72"/>
    <col min="13056" max="13056" width="4.7109375" style="72" bestFit="1" customWidth="1"/>
    <col min="13057" max="13057" width="9.7109375" style="72" bestFit="1" customWidth="1"/>
    <col min="13058" max="13058" width="10" style="72" bestFit="1" customWidth="1"/>
    <col min="13059" max="13059" width="8.85546875" style="72" bestFit="1" customWidth="1"/>
    <col min="13060" max="13060" width="22.85546875" style="72" customWidth="1"/>
    <col min="13061" max="13061" width="59.7109375" style="72" bestFit="1" customWidth="1"/>
    <col min="13062" max="13062" width="57.85546875" style="72" bestFit="1" customWidth="1"/>
    <col min="13063" max="13063" width="35.28515625" style="72" bestFit="1" customWidth="1"/>
    <col min="13064" max="13064" width="28.140625" style="72" bestFit="1" customWidth="1"/>
    <col min="13065" max="13065" width="33.140625" style="72" bestFit="1" customWidth="1"/>
    <col min="13066" max="13066" width="26" style="72" bestFit="1" customWidth="1"/>
    <col min="13067" max="13067" width="19.140625" style="72" bestFit="1" customWidth="1"/>
    <col min="13068" max="13068" width="10.42578125" style="72" customWidth="1"/>
    <col min="13069" max="13069" width="11.85546875" style="72" customWidth="1"/>
    <col min="13070" max="13070" width="14.7109375" style="72" customWidth="1"/>
    <col min="13071" max="13071" width="9" style="72" bestFit="1" customWidth="1"/>
    <col min="13072" max="13311" width="9.140625" style="72"/>
    <col min="13312" max="13312" width="4.7109375" style="72" bestFit="1" customWidth="1"/>
    <col min="13313" max="13313" width="9.7109375" style="72" bestFit="1" customWidth="1"/>
    <col min="13314" max="13314" width="10" style="72" bestFit="1" customWidth="1"/>
    <col min="13315" max="13315" width="8.85546875" style="72" bestFit="1" customWidth="1"/>
    <col min="13316" max="13316" width="22.85546875" style="72" customWidth="1"/>
    <col min="13317" max="13317" width="59.7109375" style="72" bestFit="1" customWidth="1"/>
    <col min="13318" max="13318" width="57.85546875" style="72" bestFit="1" customWidth="1"/>
    <col min="13319" max="13319" width="35.28515625" style="72" bestFit="1" customWidth="1"/>
    <col min="13320" max="13320" width="28.140625" style="72" bestFit="1" customWidth="1"/>
    <col min="13321" max="13321" width="33.140625" style="72" bestFit="1" customWidth="1"/>
    <col min="13322" max="13322" width="26" style="72" bestFit="1" customWidth="1"/>
    <col min="13323" max="13323" width="19.140625" style="72" bestFit="1" customWidth="1"/>
    <col min="13324" max="13324" width="10.42578125" style="72" customWidth="1"/>
    <col min="13325" max="13325" width="11.85546875" style="72" customWidth="1"/>
    <col min="13326" max="13326" width="14.7109375" style="72" customWidth="1"/>
    <col min="13327" max="13327" width="9" style="72" bestFit="1" customWidth="1"/>
    <col min="13328" max="13567" width="9.140625" style="72"/>
    <col min="13568" max="13568" width="4.7109375" style="72" bestFit="1" customWidth="1"/>
    <col min="13569" max="13569" width="9.7109375" style="72" bestFit="1" customWidth="1"/>
    <col min="13570" max="13570" width="10" style="72" bestFit="1" customWidth="1"/>
    <col min="13571" max="13571" width="8.85546875" style="72" bestFit="1" customWidth="1"/>
    <col min="13572" max="13572" width="22.85546875" style="72" customWidth="1"/>
    <col min="13573" max="13573" width="59.7109375" style="72" bestFit="1" customWidth="1"/>
    <col min="13574" max="13574" width="57.85546875" style="72" bestFit="1" customWidth="1"/>
    <col min="13575" max="13575" width="35.28515625" style="72" bestFit="1" customWidth="1"/>
    <col min="13576" max="13576" width="28.140625" style="72" bestFit="1" customWidth="1"/>
    <col min="13577" max="13577" width="33.140625" style="72" bestFit="1" customWidth="1"/>
    <col min="13578" max="13578" width="26" style="72" bestFit="1" customWidth="1"/>
    <col min="13579" max="13579" width="19.140625" style="72" bestFit="1" customWidth="1"/>
    <col min="13580" max="13580" width="10.42578125" style="72" customWidth="1"/>
    <col min="13581" max="13581" width="11.85546875" style="72" customWidth="1"/>
    <col min="13582" max="13582" width="14.7109375" style="72" customWidth="1"/>
    <col min="13583" max="13583" width="9" style="72" bestFit="1" customWidth="1"/>
    <col min="13584" max="13823" width="9.140625" style="72"/>
    <col min="13824" max="13824" width="4.7109375" style="72" bestFit="1" customWidth="1"/>
    <col min="13825" max="13825" width="9.7109375" style="72" bestFit="1" customWidth="1"/>
    <col min="13826" max="13826" width="10" style="72" bestFit="1" customWidth="1"/>
    <col min="13827" max="13827" width="8.85546875" style="72" bestFit="1" customWidth="1"/>
    <col min="13828" max="13828" width="22.85546875" style="72" customWidth="1"/>
    <col min="13829" max="13829" width="59.7109375" style="72" bestFit="1" customWidth="1"/>
    <col min="13830" max="13830" width="57.85546875" style="72" bestFit="1" customWidth="1"/>
    <col min="13831" max="13831" width="35.28515625" style="72" bestFit="1" customWidth="1"/>
    <col min="13832" max="13832" width="28.140625" style="72" bestFit="1" customWidth="1"/>
    <col min="13833" max="13833" width="33.140625" style="72" bestFit="1" customWidth="1"/>
    <col min="13834" max="13834" width="26" style="72" bestFit="1" customWidth="1"/>
    <col min="13835" max="13835" width="19.140625" style="72" bestFit="1" customWidth="1"/>
    <col min="13836" max="13836" width="10.42578125" style="72" customWidth="1"/>
    <col min="13837" max="13837" width="11.85546875" style="72" customWidth="1"/>
    <col min="13838" max="13838" width="14.7109375" style="72" customWidth="1"/>
    <col min="13839" max="13839" width="9" style="72" bestFit="1" customWidth="1"/>
    <col min="13840" max="14079" width="9.140625" style="72"/>
    <col min="14080" max="14080" width="4.7109375" style="72" bestFit="1" customWidth="1"/>
    <col min="14081" max="14081" width="9.7109375" style="72" bestFit="1" customWidth="1"/>
    <col min="14082" max="14082" width="10" style="72" bestFit="1" customWidth="1"/>
    <col min="14083" max="14083" width="8.85546875" style="72" bestFit="1" customWidth="1"/>
    <col min="14084" max="14084" width="22.85546875" style="72" customWidth="1"/>
    <col min="14085" max="14085" width="59.7109375" style="72" bestFit="1" customWidth="1"/>
    <col min="14086" max="14086" width="57.85546875" style="72" bestFit="1" customWidth="1"/>
    <col min="14087" max="14087" width="35.28515625" style="72" bestFit="1" customWidth="1"/>
    <col min="14088" max="14088" width="28.140625" style="72" bestFit="1" customWidth="1"/>
    <col min="14089" max="14089" width="33.140625" style="72" bestFit="1" customWidth="1"/>
    <col min="14090" max="14090" width="26" style="72" bestFit="1" customWidth="1"/>
    <col min="14091" max="14091" width="19.140625" style="72" bestFit="1" customWidth="1"/>
    <col min="14092" max="14092" width="10.42578125" style="72" customWidth="1"/>
    <col min="14093" max="14093" width="11.85546875" style="72" customWidth="1"/>
    <col min="14094" max="14094" width="14.7109375" style="72" customWidth="1"/>
    <col min="14095" max="14095" width="9" style="72" bestFit="1" customWidth="1"/>
    <col min="14096" max="14335" width="9.140625" style="72"/>
    <col min="14336" max="14336" width="4.7109375" style="72" bestFit="1" customWidth="1"/>
    <col min="14337" max="14337" width="9.7109375" style="72" bestFit="1" customWidth="1"/>
    <col min="14338" max="14338" width="10" style="72" bestFit="1" customWidth="1"/>
    <col min="14339" max="14339" width="8.85546875" style="72" bestFit="1" customWidth="1"/>
    <col min="14340" max="14340" width="22.85546875" style="72" customWidth="1"/>
    <col min="14341" max="14341" width="59.7109375" style="72" bestFit="1" customWidth="1"/>
    <col min="14342" max="14342" width="57.85546875" style="72" bestFit="1" customWidth="1"/>
    <col min="14343" max="14343" width="35.28515625" style="72" bestFit="1" customWidth="1"/>
    <col min="14344" max="14344" width="28.140625" style="72" bestFit="1" customWidth="1"/>
    <col min="14345" max="14345" width="33.140625" style="72" bestFit="1" customWidth="1"/>
    <col min="14346" max="14346" width="26" style="72" bestFit="1" customWidth="1"/>
    <col min="14347" max="14347" width="19.140625" style="72" bestFit="1" customWidth="1"/>
    <col min="14348" max="14348" width="10.42578125" style="72" customWidth="1"/>
    <col min="14349" max="14349" width="11.85546875" style="72" customWidth="1"/>
    <col min="14350" max="14350" width="14.7109375" style="72" customWidth="1"/>
    <col min="14351" max="14351" width="9" style="72" bestFit="1" customWidth="1"/>
    <col min="14352" max="14591" width="9.140625" style="72"/>
    <col min="14592" max="14592" width="4.7109375" style="72" bestFit="1" customWidth="1"/>
    <col min="14593" max="14593" width="9.7109375" style="72" bestFit="1" customWidth="1"/>
    <col min="14594" max="14594" width="10" style="72" bestFit="1" customWidth="1"/>
    <col min="14595" max="14595" width="8.85546875" style="72" bestFit="1" customWidth="1"/>
    <col min="14596" max="14596" width="22.85546875" style="72" customWidth="1"/>
    <col min="14597" max="14597" width="59.7109375" style="72" bestFit="1" customWidth="1"/>
    <col min="14598" max="14598" width="57.85546875" style="72" bestFit="1" customWidth="1"/>
    <col min="14599" max="14599" width="35.28515625" style="72" bestFit="1" customWidth="1"/>
    <col min="14600" max="14600" width="28.140625" style="72" bestFit="1" customWidth="1"/>
    <col min="14601" max="14601" width="33.140625" style="72" bestFit="1" customWidth="1"/>
    <col min="14602" max="14602" width="26" style="72" bestFit="1" customWidth="1"/>
    <col min="14603" max="14603" width="19.140625" style="72" bestFit="1" customWidth="1"/>
    <col min="14604" max="14604" width="10.42578125" style="72" customWidth="1"/>
    <col min="14605" max="14605" width="11.85546875" style="72" customWidth="1"/>
    <col min="14606" max="14606" width="14.7109375" style="72" customWidth="1"/>
    <col min="14607" max="14607" width="9" style="72" bestFit="1" customWidth="1"/>
    <col min="14608" max="14847" width="9.140625" style="72"/>
    <col min="14848" max="14848" width="4.7109375" style="72" bestFit="1" customWidth="1"/>
    <col min="14849" max="14849" width="9.7109375" style="72" bestFit="1" customWidth="1"/>
    <col min="14850" max="14850" width="10" style="72" bestFit="1" customWidth="1"/>
    <col min="14851" max="14851" width="8.85546875" style="72" bestFit="1" customWidth="1"/>
    <col min="14852" max="14852" width="22.85546875" style="72" customWidth="1"/>
    <col min="14853" max="14853" width="59.7109375" style="72" bestFit="1" customWidth="1"/>
    <col min="14854" max="14854" width="57.85546875" style="72" bestFit="1" customWidth="1"/>
    <col min="14855" max="14855" width="35.28515625" style="72" bestFit="1" customWidth="1"/>
    <col min="14856" max="14856" width="28.140625" style="72" bestFit="1" customWidth="1"/>
    <col min="14857" max="14857" width="33.140625" style="72" bestFit="1" customWidth="1"/>
    <col min="14858" max="14858" width="26" style="72" bestFit="1" customWidth="1"/>
    <col min="14859" max="14859" width="19.140625" style="72" bestFit="1" customWidth="1"/>
    <col min="14860" max="14860" width="10.42578125" style="72" customWidth="1"/>
    <col min="14861" max="14861" width="11.85546875" style="72" customWidth="1"/>
    <col min="14862" max="14862" width="14.7109375" style="72" customWidth="1"/>
    <col min="14863" max="14863" width="9" style="72" bestFit="1" customWidth="1"/>
    <col min="14864" max="15103" width="9.140625" style="72"/>
    <col min="15104" max="15104" width="4.7109375" style="72" bestFit="1" customWidth="1"/>
    <col min="15105" max="15105" width="9.7109375" style="72" bestFit="1" customWidth="1"/>
    <col min="15106" max="15106" width="10" style="72" bestFit="1" customWidth="1"/>
    <col min="15107" max="15107" width="8.85546875" style="72" bestFit="1" customWidth="1"/>
    <col min="15108" max="15108" width="22.85546875" style="72" customWidth="1"/>
    <col min="15109" max="15109" width="59.7109375" style="72" bestFit="1" customWidth="1"/>
    <col min="15110" max="15110" width="57.85546875" style="72" bestFit="1" customWidth="1"/>
    <col min="15111" max="15111" width="35.28515625" style="72" bestFit="1" customWidth="1"/>
    <col min="15112" max="15112" width="28.140625" style="72" bestFit="1" customWidth="1"/>
    <col min="15113" max="15113" width="33.140625" style="72" bestFit="1" customWidth="1"/>
    <col min="15114" max="15114" width="26" style="72" bestFit="1" customWidth="1"/>
    <col min="15115" max="15115" width="19.140625" style="72" bestFit="1" customWidth="1"/>
    <col min="15116" max="15116" width="10.42578125" style="72" customWidth="1"/>
    <col min="15117" max="15117" width="11.85546875" style="72" customWidth="1"/>
    <col min="15118" max="15118" width="14.7109375" style="72" customWidth="1"/>
    <col min="15119" max="15119" width="9" style="72" bestFit="1" customWidth="1"/>
    <col min="15120" max="15359" width="9.140625" style="72"/>
    <col min="15360" max="15360" width="4.7109375" style="72" bestFit="1" customWidth="1"/>
    <col min="15361" max="15361" width="9.7109375" style="72" bestFit="1" customWidth="1"/>
    <col min="15362" max="15362" width="10" style="72" bestFit="1" customWidth="1"/>
    <col min="15363" max="15363" width="8.85546875" style="72" bestFit="1" customWidth="1"/>
    <col min="15364" max="15364" width="22.85546875" style="72" customWidth="1"/>
    <col min="15365" max="15365" width="59.7109375" style="72" bestFit="1" customWidth="1"/>
    <col min="15366" max="15366" width="57.85546875" style="72" bestFit="1" customWidth="1"/>
    <col min="15367" max="15367" width="35.28515625" style="72" bestFit="1" customWidth="1"/>
    <col min="15368" max="15368" width="28.140625" style="72" bestFit="1" customWidth="1"/>
    <col min="15369" max="15369" width="33.140625" style="72" bestFit="1" customWidth="1"/>
    <col min="15370" max="15370" width="26" style="72" bestFit="1" customWidth="1"/>
    <col min="15371" max="15371" width="19.140625" style="72" bestFit="1" customWidth="1"/>
    <col min="15372" max="15372" width="10.42578125" style="72" customWidth="1"/>
    <col min="15373" max="15373" width="11.85546875" style="72" customWidth="1"/>
    <col min="15374" max="15374" width="14.7109375" style="72" customWidth="1"/>
    <col min="15375" max="15375" width="9" style="72" bestFit="1" customWidth="1"/>
    <col min="15376" max="15615" width="9.140625" style="72"/>
    <col min="15616" max="15616" width="4.7109375" style="72" bestFit="1" customWidth="1"/>
    <col min="15617" max="15617" width="9.7109375" style="72" bestFit="1" customWidth="1"/>
    <col min="15618" max="15618" width="10" style="72" bestFit="1" customWidth="1"/>
    <col min="15619" max="15619" width="8.85546875" style="72" bestFit="1" customWidth="1"/>
    <col min="15620" max="15620" width="22.85546875" style="72" customWidth="1"/>
    <col min="15621" max="15621" width="59.7109375" style="72" bestFit="1" customWidth="1"/>
    <col min="15622" max="15622" width="57.85546875" style="72" bestFit="1" customWidth="1"/>
    <col min="15623" max="15623" width="35.28515625" style="72" bestFit="1" customWidth="1"/>
    <col min="15624" max="15624" width="28.140625" style="72" bestFit="1" customWidth="1"/>
    <col min="15625" max="15625" width="33.140625" style="72" bestFit="1" customWidth="1"/>
    <col min="15626" max="15626" width="26" style="72" bestFit="1" customWidth="1"/>
    <col min="15627" max="15627" width="19.140625" style="72" bestFit="1" customWidth="1"/>
    <col min="15628" max="15628" width="10.42578125" style="72" customWidth="1"/>
    <col min="15629" max="15629" width="11.85546875" style="72" customWidth="1"/>
    <col min="15630" max="15630" width="14.7109375" style="72" customWidth="1"/>
    <col min="15631" max="15631" width="9" style="72" bestFit="1" customWidth="1"/>
    <col min="15632" max="15871" width="9.140625" style="72"/>
    <col min="15872" max="15872" width="4.7109375" style="72" bestFit="1" customWidth="1"/>
    <col min="15873" max="15873" width="9.7109375" style="72" bestFit="1" customWidth="1"/>
    <col min="15874" max="15874" width="10" style="72" bestFit="1" customWidth="1"/>
    <col min="15875" max="15875" width="8.85546875" style="72" bestFit="1" customWidth="1"/>
    <col min="15876" max="15876" width="22.85546875" style="72" customWidth="1"/>
    <col min="15877" max="15877" width="59.7109375" style="72" bestFit="1" customWidth="1"/>
    <col min="15878" max="15878" width="57.85546875" style="72" bestFit="1" customWidth="1"/>
    <col min="15879" max="15879" width="35.28515625" style="72" bestFit="1" customWidth="1"/>
    <col min="15880" max="15880" width="28.140625" style="72" bestFit="1" customWidth="1"/>
    <col min="15881" max="15881" width="33.140625" style="72" bestFit="1" customWidth="1"/>
    <col min="15882" max="15882" width="26" style="72" bestFit="1" customWidth="1"/>
    <col min="15883" max="15883" width="19.140625" style="72" bestFit="1" customWidth="1"/>
    <col min="15884" max="15884" width="10.42578125" style="72" customWidth="1"/>
    <col min="15885" max="15885" width="11.85546875" style="72" customWidth="1"/>
    <col min="15886" max="15886" width="14.7109375" style="72" customWidth="1"/>
    <col min="15887" max="15887" width="9" style="72" bestFit="1" customWidth="1"/>
    <col min="15888" max="16127" width="9.140625" style="72"/>
    <col min="16128" max="16128" width="4.7109375" style="72" bestFit="1" customWidth="1"/>
    <col min="16129" max="16129" width="9.7109375" style="72" bestFit="1" customWidth="1"/>
    <col min="16130" max="16130" width="10" style="72" bestFit="1" customWidth="1"/>
    <col min="16131" max="16131" width="8.85546875" style="72" bestFit="1" customWidth="1"/>
    <col min="16132" max="16132" width="22.85546875" style="72" customWidth="1"/>
    <col min="16133" max="16133" width="59.7109375" style="72" bestFit="1" customWidth="1"/>
    <col min="16134" max="16134" width="57.85546875" style="72" bestFit="1" customWidth="1"/>
    <col min="16135" max="16135" width="35.28515625" style="72" bestFit="1" customWidth="1"/>
    <col min="16136" max="16136" width="28.140625" style="72" bestFit="1" customWidth="1"/>
    <col min="16137" max="16137" width="33.140625" style="72" bestFit="1" customWidth="1"/>
    <col min="16138" max="16138" width="26" style="72" bestFit="1" customWidth="1"/>
    <col min="16139" max="16139" width="19.140625" style="72" bestFit="1" customWidth="1"/>
    <col min="16140" max="16140" width="10.42578125" style="72" customWidth="1"/>
    <col min="16141" max="16141" width="11.85546875" style="72" customWidth="1"/>
    <col min="16142" max="16142" width="14.7109375" style="72" customWidth="1"/>
    <col min="16143" max="16143" width="9" style="72" bestFit="1" customWidth="1"/>
    <col min="16144" max="16384" width="9.140625" style="72"/>
  </cols>
  <sheetData>
    <row r="2" spans="1:21" x14ac:dyDescent="0.35">
      <c r="A2" s="257" t="s">
        <v>1945</v>
      </c>
      <c r="J2" s="277"/>
    </row>
    <row r="4" spans="1:21" s="4" customFormat="1" ht="59.25" customHeight="1" x14ac:dyDescent="0.2">
      <c r="A4" s="738" t="s">
        <v>0</v>
      </c>
      <c r="B4" s="734" t="s">
        <v>1</v>
      </c>
      <c r="C4" s="734" t="s">
        <v>2</v>
      </c>
      <c r="D4" s="734" t="s">
        <v>3</v>
      </c>
      <c r="E4" s="734" t="s">
        <v>4</v>
      </c>
      <c r="F4" s="735" t="s">
        <v>5</v>
      </c>
      <c r="G4" s="734" t="s">
        <v>6</v>
      </c>
      <c r="H4" s="734" t="s">
        <v>7</v>
      </c>
      <c r="I4" s="734"/>
      <c r="J4" s="735" t="s">
        <v>8</v>
      </c>
      <c r="K4" s="736" t="s">
        <v>1053</v>
      </c>
      <c r="L4" s="736"/>
      <c r="M4" s="737" t="s">
        <v>1052</v>
      </c>
      <c r="N4" s="737"/>
      <c r="O4" s="737" t="s">
        <v>11</v>
      </c>
      <c r="P4" s="737"/>
      <c r="Q4" s="734" t="s">
        <v>1051</v>
      </c>
      <c r="R4" s="734" t="s">
        <v>13</v>
      </c>
      <c r="S4" s="267"/>
      <c r="T4" s="267"/>
      <c r="U4" s="267"/>
    </row>
    <row r="5" spans="1:21" s="4" customFormat="1" ht="35.25" customHeight="1" x14ac:dyDescent="0.2">
      <c r="A5" s="738"/>
      <c r="B5" s="734"/>
      <c r="C5" s="734"/>
      <c r="D5" s="734"/>
      <c r="E5" s="734"/>
      <c r="F5" s="735"/>
      <c r="G5" s="734"/>
      <c r="H5" s="272" t="s">
        <v>14</v>
      </c>
      <c r="I5" s="272" t="s">
        <v>15</v>
      </c>
      <c r="J5" s="735"/>
      <c r="K5" s="272">
        <v>2020</v>
      </c>
      <c r="L5" s="272">
        <v>2021</v>
      </c>
      <c r="M5" s="276">
        <v>2020</v>
      </c>
      <c r="N5" s="276">
        <v>2021</v>
      </c>
      <c r="O5" s="276">
        <v>2020</v>
      </c>
      <c r="P5" s="276">
        <v>2021</v>
      </c>
      <c r="Q5" s="734"/>
      <c r="R5" s="734"/>
      <c r="S5" s="267"/>
      <c r="T5" s="267"/>
      <c r="U5" s="267"/>
    </row>
    <row r="6" spans="1:21" s="4" customFormat="1" ht="23.25" customHeight="1" x14ac:dyDescent="0.2">
      <c r="A6" s="275" t="s">
        <v>16</v>
      </c>
      <c r="B6" s="272" t="s">
        <v>17</v>
      </c>
      <c r="C6" s="272" t="s">
        <v>18</v>
      </c>
      <c r="D6" s="272" t="s">
        <v>19</v>
      </c>
      <c r="E6" s="273" t="s">
        <v>20</v>
      </c>
      <c r="F6" s="273" t="s">
        <v>21</v>
      </c>
      <c r="G6" s="273" t="s">
        <v>22</v>
      </c>
      <c r="H6" s="272" t="s">
        <v>23</v>
      </c>
      <c r="I6" s="272" t="s">
        <v>24</v>
      </c>
      <c r="J6" s="273" t="s">
        <v>25</v>
      </c>
      <c r="K6" s="272" t="s">
        <v>26</v>
      </c>
      <c r="L6" s="272" t="s">
        <v>27</v>
      </c>
      <c r="M6" s="274" t="s">
        <v>28</v>
      </c>
      <c r="N6" s="274" t="s">
        <v>29</v>
      </c>
      <c r="O6" s="274" t="s">
        <v>30</v>
      </c>
      <c r="P6" s="274" t="s">
        <v>31</v>
      </c>
      <c r="Q6" s="273" t="s">
        <v>32</v>
      </c>
      <c r="R6" s="272" t="s">
        <v>33</v>
      </c>
      <c r="S6" s="267"/>
      <c r="T6" s="267"/>
      <c r="U6" s="267"/>
    </row>
    <row r="7" spans="1:21" s="271" customFormat="1" ht="69" customHeight="1" x14ac:dyDescent="0.25">
      <c r="A7" s="682">
        <v>1</v>
      </c>
      <c r="B7" s="682">
        <v>1</v>
      </c>
      <c r="C7" s="682">
        <v>4</v>
      </c>
      <c r="D7" s="680">
        <v>2</v>
      </c>
      <c r="E7" s="680" t="s">
        <v>1050</v>
      </c>
      <c r="F7" s="680" t="s">
        <v>1049</v>
      </c>
      <c r="G7" s="680" t="s">
        <v>50</v>
      </c>
      <c r="H7" s="393" t="s">
        <v>326</v>
      </c>
      <c r="I7" s="393">
        <v>4</v>
      </c>
      <c r="J7" s="692" t="s">
        <v>1048</v>
      </c>
      <c r="K7" s="692"/>
      <c r="L7" s="692" t="s">
        <v>990</v>
      </c>
      <c r="M7" s="693"/>
      <c r="N7" s="693">
        <v>100000</v>
      </c>
      <c r="O7" s="693"/>
      <c r="P7" s="693">
        <v>100000</v>
      </c>
      <c r="Q7" s="692" t="s">
        <v>587</v>
      </c>
      <c r="R7" s="691" t="s">
        <v>973</v>
      </c>
    </row>
    <row r="8" spans="1:21" s="271" customFormat="1" ht="67.5" customHeight="1" x14ac:dyDescent="0.25">
      <c r="A8" s="682"/>
      <c r="B8" s="682"/>
      <c r="C8" s="682"/>
      <c r="D8" s="680"/>
      <c r="E8" s="680"/>
      <c r="F8" s="680"/>
      <c r="G8" s="680"/>
      <c r="H8" s="393" t="s">
        <v>949</v>
      </c>
      <c r="I8" s="393">
        <v>200</v>
      </c>
      <c r="J8" s="692"/>
      <c r="K8" s="692"/>
      <c r="L8" s="692"/>
      <c r="M8" s="693"/>
      <c r="N8" s="693"/>
      <c r="O8" s="693"/>
      <c r="P8" s="693"/>
      <c r="Q8" s="692"/>
      <c r="R8" s="691"/>
    </row>
    <row r="9" spans="1:21" s="8" customFormat="1" ht="63" customHeight="1" x14ac:dyDescent="0.25">
      <c r="A9" s="682">
        <v>2</v>
      </c>
      <c r="B9" s="682">
        <v>1</v>
      </c>
      <c r="C9" s="682">
        <v>4</v>
      </c>
      <c r="D9" s="680">
        <v>5</v>
      </c>
      <c r="E9" s="680" t="s">
        <v>1047</v>
      </c>
      <c r="F9" s="680" t="s">
        <v>1046</v>
      </c>
      <c r="G9" s="680" t="s">
        <v>418</v>
      </c>
      <c r="H9" s="393" t="s">
        <v>53</v>
      </c>
      <c r="I9" s="393">
        <v>1</v>
      </c>
      <c r="J9" s="692" t="s">
        <v>1045</v>
      </c>
      <c r="K9" s="692" t="s">
        <v>46</v>
      </c>
      <c r="L9" s="692" t="s">
        <v>34</v>
      </c>
      <c r="M9" s="693">
        <v>5000</v>
      </c>
      <c r="N9" s="693">
        <v>75000</v>
      </c>
      <c r="O9" s="693">
        <v>5000</v>
      </c>
      <c r="P9" s="693">
        <v>75000</v>
      </c>
      <c r="Q9" s="692" t="s">
        <v>587</v>
      </c>
      <c r="R9" s="691" t="s">
        <v>973</v>
      </c>
    </row>
    <row r="10" spans="1:21" s="8" customFormat="1" ht="72" customHeight="1" x14ac:dyDescent="0.25">
      <c r="A10" s="682"/>
      <c r="B10" s="682"/>
      <c r="C10" s="682"/>
      <c r="D10" s="680"/>
      <c r="E10" s="680"/>
      <c r="F10" s="680"/>
      <c r="G10" s="680"/>
      <c r="H10" s="393" t="s">
        <v>440</v>
      </c>
      <c r="I10" s="393">
        <v>100</v>
      </c>
      <c r="J10" s="692"/>
      <c r="K10" s="692"/>
      <c r="L10" s="692"/>
      <c r="M10" s="693"/>
      <c r="N10" s="693"/>
      <c r="O10" s="693"/>
      <c r="P10" s="693"/>
      <c r="Q10" s="692"/>
      <c r="R10" s="691"/>
    </row>
    <row r="11" spans="1:21" s="269" customFormat="1" ht="60" customHeight="1" x14ac:dyDescent="0.25">
      <c r="A11" s="682">
        <v>3</v>
      </c>
      <c r="B11" s="682">
        <v>1</v>
      </c>
      <c r="C11" s="682">
        <v>4</v>
      </c>
      <c r="D11" s="680">
        <v>5</v>
      </c>
      <c r="E11" s="680" t="s">
        <v>1044</v>
      </c>
      <c r="F11" s="680" t="s">
        <v>1043</v>
      </c>
      <c r="G11" s="680" t="s">
        <v>50</v>
      </c>
      <c r="H11" s="393" t="s">
        <v>326</v>
      </c>
      <c r="I11" s="393">
        <v>2</v>
      </c>
      <c r="J11" s="692" t="s">
        <v>1042</v>
      </c>
      <c r="K11" s="692" t="s">
        <v>46</v>
      </c>
      <c r="L11" s="692"/>
      <c r="M11" s="693">
        <v>77000</v>
      </c>
      <c r="N11" s="717"/>
      <c r="O11" s="693">
        <v>77000</v>
      </c>
      <c r="P11" s="693"/>
      <c r="Q11" s="692" t="s">
        <v>587</v>
      </c>
      <c r="R11" s="691" t="s">
        <v>973</v>
      </c>
    </row>
    <row r="12" spans="1:21" s="269" customFormat="1" ht="63.75" customHeight="1" x14ac:dyDescent="0.25">
      <c r="A12" s="682"/>
      <c r="B12" s="682"/>
      <c r="C12" s="682"/>
      <c r="D12" s="680"/>
      <c r="E12" s="680"/>
      <c r="F12" s="680"/>
      <c r="G12" s="680"/>
      <c r="H12" s="393" t="s">
        <v>949</v>
      </c>
      <c r="I12" s="393">
        <v>100</v>
      </c>
      <c r="J12" s="692"/>
      <c r="K12" s="692"/>
      <c r="L12" s="692"/>
      <c r="M12" s="693"/>
      <c r="N12" s="693"/>
      <c r="O12" s="693"/>
      <c r="P12" s="693"/>
      <c r="Q12" s="692"/>
      <c r="R12" s="691"/>
    </row>
    <row r="13" spans="1:21" s="269" customFormat="1" ht="45" customHeight="1" x14ac:dyDescent="0.25">
      <c r="A13" s="682">
        <v>4</v>
      </c>
      <c r="B13" s="682">
        <v>1</v>
      </c>
      <c r="C13" s="682">
        <v>4</v>
      </c>
      <c r="D13" s="680">
        <v>2</v>
      </c>
      <c r="E13" s="680" t="s">
        <v>1041</v>
      </c>
      <c r="F13" s="680" t="s">
        <v>1040</v>
      </c>
      <c r="G13" s="680" t="s">
        <v>418</v>
      </c>
      <c r="H13" s="393" t="s">
        <v>53</v>
      </c>
      <c r="I13" s="393">
        <v>1</v>
      </c>
      <c r="J13" s="692" t="s">
        <v>1039</v>
      </c>
      <c r="K13" s="692" t="s">
        <v>39</v>
      </c>
      <c r="L13" s="692" t="s">
        <v>34</v>
      </c>
      <c r="M13" s="693">
        <v>5000</v>
      </c>
      <c r="N13" s="693">
        <v>75000</v>
      </c>
      <c r="O13" s="693">
        <v>5000</v>
      </c>
      <c r="P13" s="693">
        <v>75000</v>
      </c>
      <c r="Q13" s="692" t="s">
        <v>587</v>
      </c>
      <c r="R13" s="691" t="s">
        <v>973</v>
      </c>
      <c r="S13" s="270"/>
      <c r="T13" s="270"/>
    </row>
    <row r="14" spans="1:21" ht="46.5" customHeight="1" x14ac:dyDescent="0.25">
      <c r="A14" s="682"/>
      <c r="B14" s="682"/>
      <c r="C14" s="682"/>
      <c r="D14" s="680"/>
      <c r="E14" s="680"/>
      <c r="F14" s="680"/>
      <c r="G14" s="680"/>
      <c r="H14" s="393" t="s">
        <v>440</v>
      </c>
      <c r="I14" s="393">
        <v>100</v>
      </c>
      <c r="J14" s="692"/>
      <c r="K14" s="692"/>
      <c r="L14" s="692"/>
      <c r="M14" s="693"/>
      <c r="N14" s="693"/>
      <c r="O14" s="693"/>
      <c r="P14" s="693"/>
      <c r="Q14" s="692"/>
      <c r="R14" s="691"/>
      <c r="S14" s="72"/>
      <c r="T14" s="72"/>
      <c r="U14" s="72"/>
    </row>
    <row r="15" spans="1:21" ht="55.5" customHeight="1" x14ac:dyDescent="0.25">
      <c r="A15" s="682">
        <v>5</v>
      </c>
      <c r="B15" s="682">
        <v>1</v>
      </c>
      <c r="C15" s="682">
        <v>4</v>
      </c>
      <c r="D15" s="680">
        <v>2</v>
      </c>
      <c r="E15" s="680" t="s">
        <v>1038</v>
      </c>
      <c r="F15" s="680" t="s">
        <v>1037</v>
      </c>
      <c r="G15" s="680" t="s">
        <v>1036</v>
      </c>
      <c r="H15" s="393" t="s">
        <v>896</v>
      </c>
      <c r="I15" s="393">
        <v>4</v>
      </c>
      <c r="J15" s="692" t="s">
        <v>1035</v>
      </c>
      <c r="K15" s="692" t="s">
        <v>34</v>
      </c>
      <c r="L15" s="692" t="s">
        <v>34</v>
      </c>
      <c r="M15" s="693">
        <v>33000</v>
      </c>
      <c r="N15" s="693">
        <v>40000</v>
      </c>
      <c r="O15" s="693">
        <v>33000</v>
      </c>
      <c r="P15" s="693">
        <v>40000</v>
      </c>
      <c r="Q15" s="692" t="s">
        <v>587</v>
      </c>
      <c r="R15" s="691" t="s">
        <v>973</v>
      </c>
      <c r="S15" s="72"/>
      <c r="T15" s="72"/>
      <c r="U15" s="72"/>
    </row>
    <row r="16" spans="1:21" ht="73.5" customHeight="1" x14ac:dyDescent="0.25">
      <c r="A16" s="682"/>
      <c r="B16" s="682"/>
      <c r="C16" s="682"/>
      <c r="D16" s="680"/>
      <c r="E16" s="680"/>
      <c r="F16" s="680"/>
      <c r="G16" s="680"/>
      <c r="H16" s="393" t="s">
        <v>949</v>
      </c>
      <c r="I16" s="393">
        <v>200</v>
      </c>
      <c r="J16" s="692"/>
      <c r="K16" s="692"/>
      <c r="L16" s="692"/>
      <c r="M16" s="693"/>
      <c r="N16" s="693"/>
      <c r="O16" s="693"/>
      <c r="P16" s="693"/>
      <c r="Q16" s="692"/>
      <c r="R16" s="691"/>
      <c r="S16" s="72"/>
      <c r="T16" s="72"/>
      <c r="U16" s="72"/>
    </row>
    <row r="17" spans="1:21" ht="54.75" customHeight="1" x14ac:dyDescent="0.25">
      <c r="A17" s="682">
        <v>6</v>
      </c>
      <c r="B17" s="682">
        <v>1</v>
      </c>
      <c r="C17" s="682">
        <v>4</v>
      </c>
      <c r="D17" s="680">
        <v>5</v>
      </c>
      <c r="E17" s="680" t="s">
        <v>1034</v>
      </c>
      <c r="F17" s="680" t="s">
        <v>1033</v>
      </c>
      <c r="G17" s="680" t="s">
        <v>919</v>
      </c>
      <c r="H17" s="393" t="s">
        <v>918</v>
      </c>
      <c r="I17" s="393">
        <v>2</v>
      </c>
      <c r="J17" s="692" t="s">
        <v>1032</v>
      </c>
      <c r="K17" s="692"/>
      <c r="L17" s="692" t="s">
        <v>990</v>
      </c>
      <c r="M17" s="693"/>
      <c r="N17" s="693">
        <v>220000</v>
      </c>
      <c r="O17" s="693"/>
      <c r="P17" s="693">
        <v>220000</v>
      </c>
      <c r="Q17" s="692" t="s">
        <v>1031</v>
      </c>
      <c r="R17" s="680" t="s">
        <v>973</v>
      </c>
    </row>
    <row r="18" spans="1:21" ht="51" customHeight="1" x14ac:dyDescent="0.25">
      <c r="A18" s="682"/>
      <c r="B18" s="682"/>
      <c r="C18" s="682"/>
      <c r="D18" s="680"/>
      <c r="E18" s="680"/>
      <c r="F18" s="680"/>
      <c r="G18" s="680"/>
      <c r="H18" s="393" t="s">
        <v>1030</v>
      </c>
      <c r="I18" s="393">
        <v>15</v>
      </c>
      <c r="J18" s="692"/>
      <c r="K18" s="692"/>
      <c r="L18" s="692"/>
      <c r="M18" s="693"/>
      <c r="N18" s="693"/>
      <c r="O18" s="693"/>
      <c r="P18" s="693"/>
      <c r="Q18" s="692"/>
      <c r="R18" s="682"/>
    </row>
    <row r="19" spans="1:21" ht="36" customHeight="1" x14ac:dyDescent="0.25">
      <c r="A19" s="682"/>
      <c r="B19" s="682"/>
      <c r="C19" s="682"/>
      <c r="D19" s="680"/>
      <c r="E19" s="680"/>
      <c r="F19" s="680"/>
      <c r="G19" s="680" t="s">
        <v>1029</v>
      </c>
      <c r="H19" s="459" t="s">
        <v>1028</v>
      </c>
      <c r="I19" s="459">
        <v>1</v>
      </c>
      <c r="J19" s="692"/>
      <c r="K19" s="692"/>
      <c r="L19" s="692"/>
      <c r="M19" s="693"/>
      <c r="N19" s="693"/>
      <c r="O19" s="693"/>
      <c r="P19" s="693"/>
      <c r="Q19" s="692"/>
      <c r="R19" s="682"/>
    </row>
    <row r="20" spans="1:21" ht="43.5" customHeight="1" x14ac:dyDescent="0.25">
      <c r="A20" s="682"/>
      <c r="B20" s="682"/>
      <c r="C20" s="682"/>
      <c r="D20" s="680"/>
      <c r="E20" s="680"/>
      <c r="F20" s="680"/>
      <c r="G20" s="680"/>
      <c r="H20" s="459" t="s">
        <v>440</v>
      </c>
      <c r="I20" s="459">
        <v>30</v>
      </c>
      <c r="J20" s="692"/>
      <c r="K20" s="692"/>
      <c r="L20" s="692"/>
      <c r="M20" s="693"/>
      <c r="N20" s="693"/>
      <c r="O20" s="693"/>
      <c r="P20" s="693"/>
      <c r="Q20" s="692"/>
      <c r="R20" s="682"/>
    </row>
    <row r="21" spans="1:21" ht="48" customHeight="1" x14ac:dyDescent="0.25">
      <c r="A21" s="682"/>
      <c r="B21" s="682"/>
      <c r="C21" s="682"/>
      <c r="D21" s="680"/>
      <c r="E21" s="680"/>
      <c r="F21" s="680"/>
      <c r="G21" s="680" t="s">
        <v>1027</v>
      </c>
      <c r="H21" s="459" t="s">
        <v>53</v>
      </c>
      <c r="I21" s="459">
        <v>1</v>
      </c>
      <c r="J21" s="692"/>
      <c r="K21" s="692"/>
      <c r="L21" s="692"/>
      <c r="M21" s="693"/>
      <c r="N21" s="693"/>
      <c r="O21" s="693"/>
      <c r="P21" s="693"/>
      <c r="Q21" s="692"/>
      <c r="R21" s="682"/>
    </row>
    <row r="22" spans="1:21" ht="45.75" customHeight="1" x14ac:dyDescent="0.25">
      <c r="A22" s="682"/>
      <c r="B22" s="682"/>
      <c r="C22" s="682"/>
      <c r="D22" s="680"/>
      <c r="E22" s="680"/>
      <c r="F22" s="680"/>
      <c r="G22" s="680"/>
      <c r="H22" s="459" t="s">
        <v>440</v>
      </c>
      <c r="I22" s="459">
        <v>100</v>
      </c>
      <c r="J22" s="692"/>
      <c r="K22" s="692"/>
      <c r="L22" s="692"/>
      <c r="M22" s="693"/>
      <c r="N22" s="693"/>
      <c r="O22" s="693"/>
      <c r="P22" s="693"/>
      <c r="Q22" s="692"/>
      <c r="R22" s="682"/>
      <c r="S22" s="72"/>
      <c r="T22" s="72"/>
      <c r="U22" s="72"/>
    </row>
    <row r="23" spans="1:21" s="267" customFormat="1" ht="69" customHeight="1" x14ac:dyDescent="0.2">
      <c r="A23" s="682">
        <v>7</v>
      </c>
      <c r="B23" s="682">
        <v>1</v>
      </c>
      <c r="C23" s="682">
        <v>4</v>
      </c>
      <c r="D23" s="680">
        <v>2</v>
      </c>
      <c r="E23" s="680" t="s">
        <v>1026</v>
      </c>
      <c r="F23" s="680" t="s">
        <v>1025</v>
      </c>
      <c r="G23" s="680" t="s">
        <v>914</v>
      </c>
      <c r="H23" s="459" t="s">
        <v>564</v>
      </c>
      <c r="I23" s="459">
        <v>1</v>
      </c>
      <c r="J23" s="680" t="s">
        <v>889</v>
      </c>
      <c r="K23" s="680" t="s">
        <v>128</v>
      </c>
      <c r="L23" s="680"/>
      <c r="M23" s="732">
        <v>30000</v>
      </c>
      <c r="N23" s="717"/>
      <c r="O23" s="717">
        <v>30000</v>
      </c>
      <c r="P23" s="717"/>
      <c r="Q23" s="680" t="s">
        <v>888</v>
      </c>
      <c r="R23" s="691" t="s">
        <v>887</v>
      </c>
      <c r="S23" s="268"/>
    </row>
    <row r="24" spans="1:21" s="267" customFormat="1" ht="56.25" customHeight="1" x14ac:dyDescent="0.2">
      <c r="A24" s="682"/>
      <c r="B24" s="682"/>
      <c r="C24" s="682"/>
      <c r="D24" s="680"/>
      <c r="E24" s="680"/>
      <c r="F24" s="680"/>
      <c r="G24" s="680"/>
      <c r="H24" s="459" t="s">
        <v>886</v>
      </c>
      <c r="I24" s="459">
        <v>150</v>
      </c>
      <c r="J24" s="680"/>
      <c r="K24" s="680"/>
      <c r="L24" s="680"/>
      <c r="M24" s="732"/>
      <c r="N24" s="717"/>
      <c r="O24" s="717"/>
      <c r="P24" s="717"/>
      <c r="Q24" s="680"/>
      <c r="R24" s="691"/>
      <c r="S24" s="268"/>
    </row>
    <row r="25" spans="1:21" s="266" customFormat="1" ht="44.25" customHeight="1" x14ac:dyDescent="0.25">
      <c r="A25" s="682">
        <v>8</v>
      </c>
      <c r="B25" s="682">
        <v>1</v>
      </c>
      <c r="C25" s="682">
        <v>4</v>
      </c>
      <c r="D25" s="680">
        <v>2</v>
      </c>
      <c r="E25" s="680" t="s">
        <v>1021</v>
      </c>
      <c r="F25" s="680" t="s">
        <v>1937</v>
      </c>
      <c r="G25" s="680" t="s">
        <v>1020</v>
      </c>
      <c r="H25" s="459" t="s">
        <v>53</v>
      </c>
      <c r="I25" s="459">
        <v>1</v>
      </c>
      <c r="J25" s="680" t="s">
        <v>1938</v>
      </c>
      <c r="K25" s="680" t="s">
        <v>1019</v>
      </c>
      <c r="L25" s="680"/>
      <c r="M25" s="717">
        <v>160000</v>
      </c>
      <c r="N25" s="717"/>
      <c r="O25" s="717">
        <v>160000</v>
      </c>
      <c r="P25" s="717"/>
      <c r="Q25" s="680" t="s">
        <v>888</v>
      </c>
      <c r="R25" s="691" t="s">
        <v>887</v>
      </c>
      <c r="S25" s="51"/>
      <c r="T25" s="51"/>
      <c r="U25" s="51"/>
    </row>
    <row r="26" spans="1:21" s="266" customFormat="1" ht="42.75" customHeight="1" x14ac:dyDescent="0.25">
      <c r="A26" s="682"/>
      <c r="B26" s="682"/>
      <c r="C26" s="682"/>
      <c r="D26" s="680"/>
      <c r="E26" s="680"/>
      <c r="F26" s="680"/>
      <c r="G26" s="680"/>
      <c r="H26" s="459" t="s">
        <v>60</v>
      </c>
      <c r="I26" s="459">
        <v>74</v>
      </c>
      <c r="J26" s="680"/>
      <c r="K26" s="680"/>
      <c r="L26" s="680"/>
      <c r="M26" s="680"/>
      <c r="N26" s="717"/>
      <c r="O26" s="717"/>
      <c r="P26" s="717"/>
      <c r="Q26" s="680"/>
      <c r="R26" s="691"/>
      <c r="S26" s="51"/>
      <c r="T26" s="51"/>
      <c r="U26" s="51"/>
    </row>
    <row r="27" spans="1:21" s="266" customFormat="1" ht="42.75" customHeight="1" x14ac:dyDescent="0.25">
      <c r="A27" s="682"/>
      <c r="B27" s="682"/>
      <c r="C27" s="682"/>
      <c r="D27" s="680"/>
      <c r="E27" s="680"/>
      <c r="F27" s="680"/>
      <c r="G27" s="696" t="s">
        <v>1939</v>
      </c>
      <c r="H27" s="459" t="s">
        <v>1018</v>
      </c>
      <c r="I27" s="459">
        <v>13</v>
      </c>
      <c r="J27" s="680"/>
      <c r="K27" s="680"/>
      <c r="L27" s="680"/>
      <c r="M27" s="680"/>
      <c r="N27" s="717"/>
      <c r="O27" s="717"/>
      <c r="P27" s="717"/>
      <c r="Q27" s="680"/>
      <c r="R27" s="691"/>
      <c r="S27" s="51"/>
      <c r="T27" s="51"/>
      <c r="U27" s="51"/>
    </row>
    <row r="28" spans="1:21" ht="39.75" customHeight="1" x14ac:dyDescent="0.25">
      <c r="A28" s="682"/>
      <c r="B28" s="682"/>
      <c r="C28" s="682"/>
      <c r="D28" s="680"/>
      <c r="E28" s="680"/>
      <c r="F28" s="680"/>
      <c r="G28" s="697"/>
      <c r="H28" s="459" t="s">
        <v>995</v>
      </c>
      <c r="I28" s="397" t="s">
        <v>1017</v>
      </c>
      <c r="J28" s="680"/>
      <c r="K28" s="680"/>
      <c r="L28" s="680"/>
      <c r="M28" s="680"/>
      <c r="N28" s="717"/>
      <c r="O28" s="717"/>
      <c r="P28" s="717"/>
      <c r="Q28" s="680"/>
      <c r="R28" s="691"/>
    </row>
    <row r="29" spans="1:21" ht="33.75" customHeight="1" x14ac:dyDescent="0.25">
      <c r="A29" s="682"/>
      <c r="B29" s="682"/>
      <c r="C29" s="682"/>
      <c r="D29" s="680"/>
      <c r="E29" s="680"/>
      <c r="F29" s="680"/>
      <c r="G29" s="696" t="s">
        <v>1016</v>
      </c>
      <c r="H29" s="459" t="s">
        <v>62</v>
      </c>
      <c r="I29" s="397" t="s">
        <v>244</v>
      </c>
      <c r="J29" s="680"/>
      <c r="K29" s="680"/>
      <c r="L29" s="680"/>
      <c r="M29" s="680"/>
      <c r="N29" s="717"/>
      <c r="O29" s="717"/>
      <c r="P29" s="717"/>
      <c r="Q29" s="680"/>
      <c r="R29" s="691"/>
    </row>
    <row r="30" spans="1:21" ht="40.5" customHeight="1" x14ac:dyDescent="0.25">
      <c r="A30" s="682"/>
      <c r="B30" s="682"/>
      <c r="C30" s="682"/>
      <c r="D30" s="680"/>
      <c r="E30" s="680"/>
      <c r="F30" s="680"/>
      <c r="G30" s="697"/>
      <c r="H30" s="459" t="s">
        <v>1015</v>
      </c>
      <c r="I30" s="459">
        <v>83</v>
      </c>
      <c r="J30" s="680"/>
      <c r="K30" s="680"/>
      <c r="L30" s="680"/>
      <c r="M30" s="680"/>
      <c r="N30" s="717"/>
      <c r="O30" s="717"/>
      <c r="P30" s="717"/>
      <c r="Q30" s="680"/>
      <c r="R30" s="691"/>
    </row>
    <row r="31" spans="1:21" ht="53.25" customHeight="1" x14ac:dyDescent="0.25">
      <c r="A31" s="682"/>
      <c r="B31" s="682"/>
      <c r="C31" s="682"/>
      <c r="D31" s="680"/>
      <c r="E31" s="680"/>
      <c r="F31" s="680"/>
      <c r="G31" s="459" t="s">
        <v>1014</v>
      </c>
      <c r="H31" s="459" t="s">
        <v>1013</v>
      </c>
      <c r="I31" s="458">
        <v>1</v>
      </c>
      <c r="J31" s="680"/>
      <c r="K31" s="680"/>
      <c r="L31" s="680"/>
      <c r="M31" s="680"/>
      <c r="N31" s="717"/>
      <c r="O31" s="717"/>
      <c r="P31" s="717"/>
      <c r="Q31" s="680"/>
      <c r="R31" s="691"/>
    </row>
    <row r="32" spans="1:21" ht="64.5" customHeight="1" x14ac:dyDescent="0.25">
      <c r="A32" s="682">
        <v>9</v>
      </c>
      <c r="B32" s="682">
        <v>1</v>
      </c>
      <c r="C32" s="682">
        <v>4</v>
      </c>
      <c r="D32" s="680">
        <v>2</v>
      </c>
      <c r="E32" s="680" t="s">
        <v>1012</v>
      </c>
      <c r="F32" s="680" t="s">
        <v>1011</v>
      </c>
      <c r="G32" s="696" t="s">
        <v>1010</v>
      </c>
      <c r="H32" s="451" t="s">
        <v>564</v>
      </c>
      <c r="I32" s="451">
        <v>3</v>
      </c>
      <c r="J32" s="696" t="s">
        <v>1009</v>
      </c>
      <c r="K32" s="682" t="s">
        <v>1008</v>
      </c>
      <c r="L32" s="682"/>
      <c r="M32" s="685">
        <v>10000</v>
      </c>
      <c r="N32" s="731"/>
      <c r="O32" s="685">
        <v>10000</v>
      </c>
      <c r="P32" s="731"/>
      <c r="Q32" s="730" t="s">
        <v>888</v>
      </c>
      <c r="R32" s="680" t="s">
        <v>887</v>
      </c>
    </row>
    <row r="33" spans="1:21" s="51" customFormat="1" ht="64.5" customHeight="1" x14ac:dyDescent="0.25">
      <c r="A33" s="682"/>
      <c r="B33" s="682"/>
      <c r="C33" s="682"/>
      <c r="D33" s="680"/>
      <c r="E33" s="680"/>
      <c r="F33" s="680"/>
      <c r="G33" s="707"/>
      <c r="H33" s="459" t="s">
        <v>1007</v>
      </c>
      <c r="I33" s="459">
        <v>310</v>
      </c>
      <c r="J33" s="707"/>
      <c r="K33" s="682"/>
      <c r="L33" s="682"/>
      <c r="M33" s="685"/>
      <c r="N33" s="731"/>
      <c r="O33" s="685"/>
      <c r="P33" s="731"/>
      <c r="Q33" s="730"/>
      <c r="R33" s="682"/>
    </row>
    <row r="34" spans="1:21" ht="58.5" customHeight="1" x14ac:dyDescent="0.25">
      <c r="A34" s="682">
        <v>10</v>
      </c>
      <c r="B34" s="682">
        <v>1</v>
      </c>
      <c r="C34" s="682">
        <v>4</v>
      </c>
      <c r="D34" s="680">
        <v>2</v>
      </c>
      <c r="E34" s="680" t="s">
        <v>1006</v>
      </c>
      <c r="F34" s="680" t="s">
        <v>1005</v>
      </c>
      <c r="G34" s="459" t="s">
        <v>1004</v>
      </c>
      <c r="H34" s="393" t="s">
        <v>1003</v>
      </c>
      <c r="I34" s="393">
        <v>3</v>
      </c>
      <c r="J34" s="692" t="s">
        <v>1002</v>
      </c>
      <c r="K34" s="692" t="s">
        <v>39</v>
      </c>
      <c r="L34" s="692" t="s">
        <v>544</v>
      </c>
      <c r="M34" s="693">
        <v>43713</v>
      </c>
      <c r="N34" s="693">
        <v>35000</v>
      </c>
      <c r="O34" s="693">
        <v>43713</v>
      </c>
      <c r="P34" s="693">
        <v>35000</v>
      </c>
      <c r="Q34" s="692" t="s">
        <v>1001</v>
      </c>
      <c r="R34" s="691" t="s">
        <v>526</v>
      </c>
    </row>
    <row r="35" spans="1:21" ht="53.25" customHeight="1" x14ac:dyDescent="0.25">
      <c r="A35" s="682"/>
      <c r="B35" s="682"/>
      <c r="C35" s="682"/>
      <c r="D35" s="680"/>
      <c r="E35" s="680"/>
      <c r="F35" s="680"/>
      <c r="G35" s="459" t="s">
        <v>1000</v>
      </c>
      <c r="H35" s="459" t="s">
        <v>999</v>
      </c>
      <c r="I35" s="459">
        <v>3</v>
      </c>
      <c r="J35" s="692"/>
      <c r="K35" s="692"/>
      <c r="L35" s="692"/>
      <c r="M35" s="693"/>
      <c r="N35" s="693"/>
      <c r="O35" s="693"/>
      <c r="P35" s="693"/>
      <c r="Q35" s="692"/>
      <c r="R35" s="691"/>
    </row>
    <row r="36" spans="1:21" ht="85.5" customHeight="1" x14ac:dyDescent="0.25">
      <c r="A36" s="682"/>
      <c r="B36" s="682"/>
      <c r="C36" s="682"/>
      <c r="D36" s="680"/>
      <c r="E36" s="680"/>
      <c r="F36" s="680"/>
      <c r="G36" s="459" t="s">
        <v>998</v>
      </c>
      <c r="H36" s="459" t="s">
        <v>949</v>
      </c>
      <c r="I36" s="459">
        <v>300</v>
      </c>
      <c r="J36" s="692"/>
      <c r="K36" s="692"/>
      <c r="L36" s="692"/>
      <c r="M36" s="693"/>
      <c r="N36" s="693"/>
      <c r="O36" s="693"/>
      <c r="P36" s="693"/>
      <c r="Q36" s="692"/>
      <c r="R36" s="691"/>
    </row>
    <row r="37" spans="1:21" ht="78.75" customHeight="1" x14ac:dyDescent="0.25">
      <c r="A37" s="682"/>
      <c r="B37" s="682"/>
      <c r="C37" s="682"/>
      <c r="D37" s="680"/>
      <c r="E37" s="680"/>
      <c r="F37" s="680"/>
      <c r="G37" s="680" t="s">
        <v>997</v>
      </c>
      <c r="H37" s="393" t="s">
        <v>996</v>
      </c>
      <c r="I37" s="393">
        <v>3</v>
      </c>
      <c r="J37" s="692"/>
      <c r="K37" s="692"/>
      <c r="L37" s="692"/>
      <c r="M37" s="693"/>
      <c r="N37" s="693"/>
      <c r="O37" s="693"/>
      <c r="P37" s="693"/>
      <c r="Q37" s="692"/>
      <c r="R37" s="691"/>
    </row>
    <row r="38" spans="1:21" ht="57.75" customHeight="1" x14ac:dyDescent="0.25">
      <c r="A38" s="682"/>
      <c r="B38" s="682"/>
      <c r="C38" s="682"/>
      <c r="D38" s="680"/>
      <c r="E38" s="680"/>
      <c r="F38" s="680"/>
      <c r="G38" s="680"/>
      <c r="H38" s="459" t="s">
        <v>995</v>
      </c>
      <c r="I38" s="458">
        <v>150</v>
      </c>
      <c r="J38" s="692"/>
      <c r="K38" s="692"/>
      <c r="L38" s="692"/>
      <c r="M38" s="693"/>
      <c r="N38" s="693"/>
      <c r="O38" s="693"/>
      <c r="P38" s="693"/>
      <c r="Q38" s="692"/>
      <c r="R38" s="691"/>
    </row>
    <row r="39" spans="1:21" ht="76.5" customHeight="1" x14ac:dyDescent="0.25">
      <c r="A39" s="682">
        <v>11</v>
      </c>
      <c r="B39" s="682">
        <v>1</v>
      </c>
      <c r="C39" s="682">
        <v>4</v>
      </c>
      <c r="D39" s="680">
        <v>2</v>
      </c>
      <c r="E39" s="680" t="s">
        <v>994</v>
      </c>
      <c r="F39" s="720" t="s">
        <v>993</v>
      </c>
      <c r="G39" s="680" t="s">
        <v>516</v>
      </c>
      <c r="H39" s="393" t="s">
        <v>992</v>
      </c>
      <c r="I39" s="393">
        <v>2</v>
      </c>
      <c r="J39" s="692" t="s">
        <v>991</v>
      </c>
      <c r="K39" s="692"/>
      <c r="L39" s="692" t="s">
        <v>990</v>
      </c>
      <c r="M39" s="693"/>
      <c r="N39" s="693">
        <v>24000</v>
      </c>
      <c r="O39" s="693"/>
      <c r="P39" s="693">
        <v>24000</v>
      </c>
      <c r="Q39" s="692" t="s">
        <v>957</v>
      </c>
      <c r="R39" s="691" t="s">
        <v>920</v>
      </c>
    </row>
    <row r="40" spans="1:21" ht="55.5" customHeight="1" x14ac:dyDescent="0.25">
      <c r="A40" s="682"/>
      <c r="B40" s="682"/>
      <c r="C40" s="682"/>
      <c r="D40" s="680"/>
      <c r="E40" s="680"/>
      <c r="F40" s="720"/>
      <c r="G40" s="680"/>
      <c r="H40" s="393" t="s">
        <v>949</v>
      </c>
      <c r="I40" s="393">
        <v>50</v>
      </c>
      <c r="J40" s="692"/>
      <c r="K40" s="692"/>
      <c r="L40" s="692"/>
      <c r="M40" s="693"/>
      <c r="N40" s="693"/>
      <c r="O40" s="693"/>
      <c r="P40" s="693"/>
      <c r="Q40" s="692"/>
      <c r="R40" s="691"/>
    </row>
    <row r="41" spans="1:21" s="264" customFormat="1" ht="43.5" customHeight="1" x14ac:dyDescent="0.25">
      <c r="A41" s="727">
        <v>12</v>
      </c>
      <c r="B41" s="727">
        <v>1</v>
      </c>
      <c r="C41" s="727">
        <v>4</v>
      </c>
      <c r="D41" s="721">
        <v>2</v>
      </c>
      <c r="E41" s="721" t="s">
        <v>988</v>
      </c>
      <c r="F41" s="721" t="s">
        <v>987</v>
      </c>
      <c r="G41" s="721" t="s">
        <v>986</v>
      </c>
      <c r="H41" s="474" t="s">
        <v>53</v>
      </c>
      <c r="I41" s="474">
        <v>1</v>
      </c>
      <c r="J41" s="721" t="s">
        <v>1940</v>
      </c>
      <c r="K41" s="721" t="s">
        <v>985</v>
      </c>
      <c r="L41" s="721"/>
      <c r="M41" s="724">
        <v>80000</v>
      </c>
      <c r="N41" s="724"/>
      <c r="O41" s="724">
        <v>80000</v>
      </c>
      <c r="P41" s="724"/>
      <c r="Q41" s="721" t="s">
        <v>957</v>
      </c>
      <c r="R41" s="721" t="s">
        <v>920</v>
      </c>
      <c r="S41" s="265"/>
      <c r="T41" s="265"/>
      <c r="U41" s="265"/>
    </row>
    <row r="42" spans="1:21" s="264" customFormat="1" ht="45.75" customHeight="1" x14ac:dyDescent="0.25">
      <c r="A42" s="728"/>
      <c r="B42" s="728"/>
      <c r="C42" s="728"/>
      <c r="D42" s="722"/>
      <c r="E42" s="722"/>
      <c r="F42" s="722"/>
      <c r="G42" s="722"/>
      <c r="H42" s="474" t="s">
        <v>440</v>
      </c>
      <c r="I42" s="474">
        <v>300</v>
      </c>
      <c r="J42" s="722"/>
      <c r="K42" s="722"/>
      <c r="L42" s="722"/>
      <c r="M42" s="725"/>
      <c r="N42" s="725"/>
      <c r="O42" s="725"/>
      <c r="P42" s="725"/>
      <c r="Q42" s="722"/>
      <c r="R42" s="722"/>
      <c r="S42" s="265"/>
      <c r="T42" s="265"/>
      <c r="U42" s="265"/>
    </row>
    <row r="43" spans="1:21" s="264" customFormat="1" ht="48.75" customHeight="1" x14ac:dyDescent="0.25">
      <c r="A43" s="728"/>
      <c r="B43" s="728"/>
      <c r="C43" s="728"/>
      <c r="D43" s="722"/>
      <c r="E43" s="722"/>
      <c r="F43" s="722"/>
      <c r="G43" s="723"/>
      <c r="H43" s="474" t="s">
        <v>984</v>
      </c>
      <c r="I43" s="474">
        <v>300</v>
      </c>
      <c r="J43" s="722"/>
      <c r="K43" s="722"/>
      <c r="L43" s="722"/>
      <c r="M43" s="725"/>
      <c r="N43" s="725"/>
      <c r="O43" s="725"/>
      <c r="P43" s="725"/>
      <c r="Q43" s="722"/>
      <c r="R43" s="722"/>
      <c r="S43" s="265"/>
      <c r="T43" s="265"/>
      <c r="U43" s="265"/>
    </row>
    <row r="44" spans="1:21" s="264" customFormat="1" ht="68.25" customHeight="1" x14ac:dyDescent="0.25">
      <c r="A44" s="729"/>
      <c r="B44" s="729"/>
      <c r="C44" s="729"/>
      <c r="D44" s="723"/>
      <c r="E44" s="723"/>
      <c r="F44" s="723"/>
      <c r="G44" s="474" t="s">
        <v>983</v>
      </c>
      <c r="H44" s="474" t="s">
        <v>62</v>
      </c>
      <c r="I44" s="474">
        <v>1</v>
      </c>
      <c r="J44" s="723"/>
      <c r="K44" s="723"/>
      <c r="L44" s="723"/>
      <c r="M44" s="726"/>
      <c r="N44" s="726"/>
      <c r="O44" s="726"/>
      <c r="P44" s="726"/>
      <c r="Q44" s="723"/>
      <c r="R44" s="723"/>
      <c r="S44" s="265"/>
      <c r="T44" s="265"/>
      <c r="U44" s="265"/>
    </row>
    <row r="45" spans="1:21" s="264" customFormat="1" ht="109.5" customHeight="1" x14ac:dyDescent="0.25">
      <c r="A45" s="682">
        <v>13</v>
      </c>
      <c r="B45" s="692">
        <v>1</v>
      </c>
      <c r="C45" s="692">
        <v>4</v>
      </c>
      <c r="D45" s="692">
        <v>2</v>
      </c>
      <c r="E45" s="692" t="s">
        <v>982</v>
      </c>
      <c r="F45" s="679" t="s">
        <v>981</v>
      </c>
      <c r="G45" s="692" t="s">
        <v>980</v>
      </c>
      <c r="H45" s="393" t="s">
        <v>931</v>
      </c>
      <c r="I45" s="393">
        <v>5</v>
      </c>
      <c r="J45" s="730" t="s">
        <v>979</v>
      </c>
      <c r="K45" s="733" t="s">
        <v>46</v>
      </c>
      <c r="L45" s="692" t="s">
        <v>34</v>
      </c>
      <c r="M45" s="685">
        <v>45000</v>
      </c>
      <c r="N45" s="693">
        <v>25000</v>
      </c>
      <c r="O45" s="685">
        <v>45000</v>
      </c>
      <c r="P45" s="693">
        <v>25000</v>
      </c>
      <c r="Q45" s="680" t="s">
        <v>587</v>
      </c>
      <c r="R45" s="680" t="s">
        <v>978</v>
      </c>
      <c r="S45" s="265"/>
      <c r="T45" s="265"/>
      <c r="U45" s="265"/>
    </row>
    <row r="46" spans="1:21" s="264" customFormat="1" ht="97.5" customHeight="1" x14ac:dyDescent="0.25">
      <c r="A46" s="682"/>
      <c r="B46" s="692"/>
      <c r="C46" s="692"/>
      <c r="D46" s="692"/>
      <c r="E46" s="692"/>
      <c r="F46" s="679"/>
      <c r="G46" s="692"/>
      <c r="H46" s="393" t="s">
        <v>977</v>
      </c>
      <c r="I46" s="393">
        <v>500</v>
      </c>
      <c r="J46" s="730"/>
      <c r="K46" s="733"/>
      <c r="L46" s="692"/>
      <c r="M46" s="685"/>
      <c r="N46" s="693"/>
      <c r="O46" s="685"/>
      <c r="P46" s="693"/>
      <c r="Q46" s="680"/>
      <c r="R46" s="680"/>
      <c r="S46" s="265"/>
      <c r="T46" s="265"/>
      <c r="U46" s="265"/>
    </row>
    <row r="47" spans="1:21" ht="125.25" customHeight="1" x14ac:dyDescent="0.25">
      <c r="A47" s="680">
        <v>14</v>
      </c>
      <c r="B47" s="680">
        <v>1</v>
      </c>
      <c r="C47" s="680">
        <v>4</v>
      </c>
      <c r="D47" s="680">
        <v>2</v>
      </c>
      <c r="E47" s="680" t="s">
        <v>976</v>
      </c>
      <c r="F47" s="719" t="s">
        <v>975</v>
      </c>
      <c r="G47" s="680" t="s">
        <v>361</v>
      </c>
      <c r="H47" s="397" t="s">
        <v>62</v>
      </c>
      <c r="I47" s="459">
        <v>1</v>
      </c>
      <c r="J47" s="680" t="s">
        <v>974</v>
      </c>
      <c r="K47" s="680" t="s">
        <v>46</v>
      </c>
      <c r="L47" s="680" t="s">
        <v>34</v>
      </c>
      <c r="M47" s="716"/>
      <c r="N47" s="716">
        <v>60000</v>
      </c>
      <c r="O47" s="716"/>
      <c r="P47" s="717">
        <v>60000</v>
      </c>
      <c r="Q47" s="717" t="s">
        <v>587</v>
      </c>
      <c r="R47" s="717" t="s">
        <v>973</v>
      </c>
    </row>
    <row r="48" spans="1:21" ht="133.5" customHeight="1" x14ac:dyDescent="0.25">
      <c r="A48" s="680"/>
      <c r="B48" s="680"/>
      <c r="C48" s="680"/>
      <c r="D48" s="680"/>
      <c r="E48" s="680"/>
      <c r="F48" s="719"/>
      <c r="G48" s="680"/>
      <c r="H48" s="397" t="s">
        <v>972</v>
      </c>
      <c r="I48" s="459">
        <v>9</v>
      </c>
      <c r="J48" s="680"/>
      <c r="K48" s="680"/>
      <c r="L48" s="680"/>
      <c r="M48" s="716"/>
      <c r="N48" s="716"/>
      <c r="O48" s="716"/>
      <c r="P48" s="717"/>
      <c r="Q48" s="717"/>
      <c r="R48" s="717"/>
    </row>
    <row r="49" spans="1:18" ht="141.75" customHeight="1" x14ac:dyDescent="0.25">
      <c r="A49" s="682">
        <v>15</v>
      </c>
      <c r="B49" s="682">
        <v>1</v>
      </c>
      <c r="C49" s="682">
        <v>4</v>
      </c>
      <c r="D49" s="680">
        <v>2</v>
      </c>
      <c r="E49" s="680" t="s">
        <v>971</v>
      </c>
      <c r="F49" s="680" t="s">
        <v>970</v>
      </c>
      <c r="G49" s="680" t="s">
        <v>969</v>
      </c>
      <c r="H49" s="393" t="s">
        <v>968</v>
      </c>
      <c r="I49" s="393">
        <v>2000</v>
      </c>
      <c r="J49" s="692" t="s">
        <v>967</v>
      </c>
      <c r="K49" s="692" t="s">
        <v>966</v>
      </c>
      <c r="L49" s="692" t="s">
        <v>965</v>
      </c>
      <c r="M49" s="693">
        <v>18000</v>
      </c>
      <c r="N49" s="693"/>
      <c r="O49" s="693">
        <v>18000</v>
      </c>
      <c r="P49" s="693"/>
      <c r="Q49" s="692" t="s">
        <v>587</v>
      </c>
      <c r="R49" s="691" t="s">
        <v>964</v>
      </c>
    </row>
    <row r="50" spans="1:18" ht="51" customHeight="1" x14ac:dyDescent="0.25">
      <c r="A50" s="682"/>
      <c r="B50" s="682"/>
      <c r="C50" s="682"/>
      <c r="D50" s="680"/>
      <c r="E50" s="680"/>
      <c r="F50" s="680"/>
      <c r="G50" s="680"/>
      <c r="H50" s="393" t="s">
        <v>963</v>
      </c>
      <c r="I50" s="393">
        <v>1000</v>
      </c>
      <c r="J50" s="692"/>
      <c r="K50" s="692"/>
      <c r="L50" s="692"/>
      <c r="M50" s="693"/>
      <c r="N50" s="693"/>
      <c r="O50" s="693"/>
      <c r="P50" s="693"/>
      <c r="Q50" s="692"/>
      <c r="R50" s="691"/>
    </row>
    <row r="51" spans="1:18" ht="48" customHeight="1" x14ac:dyDescent="0.25">
      <c r="A51" s="682"/>
      <c r="B51" s="682"/>
      <c r="C51" s="682"/>
      <c r="D51" s="680"/>
      <c r="E51" s="680"/>
      <c r="F51" s="680"/>
      <c r="G51" s="680"/>
      <c r="H51" s="393" t="s">
        <v>962</v>
      </c>
      <c r="I51" s="393">
        <v>1000</v>
      </c>
      <c r="J51" s="692"/>
      <c r="K51" s="692"/>
      <c r="L51" s="692"/>
      <c r="M51" s="693"/>
      <c r="N51" s="693"/>
      <c r="O51" s="693"/>
      <c r="P51" s="693"/>
      <c r="Q51" s="692"/>
      <c r="R51" s="691"/>
    </row>
    <row r="52" spans="1:18" ht="138" customHeight="1" x14ac:dyDescent="0.25">
      <c r="A52" s="458">
        <v>16</v>
      </c>
      <c r="B52" s="475">
        <v>1</v>
      </c>
      <c r="C52" s="475">
        <v>4</v>
      </c>
      <c r="D52" s="393">
        <v>2</v>
      </c>
      <c r="E52" s="393" t="s">
        <v>961</v>
      </c>
      <c r="F52" s="393" t="s">
        <v>960</v>
      </c>
      <c r="G52" s="393" t="s">
        <v>959</v>
      </c>
      <c r="H52" s="393" t="s">
        <v>959</v>
      </c>
      <c r="I52" s="393">
        <v>1</v>
      </c>
      <c r="J52" s="393" t="s">
        <v>958</v>
      </c>
      <c r="K52" s="393" t="s">
        <v>46</v>
      </c>
      <c r="L52" s="393"/>
      <c r="M52" s="476">
        <v>90000</v>
      </c>
      <c r="N52" s="476"/>
      <c r="O52" s="476">
        <v>90000</v>
      </c>
      <c r="P52" s="476"/>
      <c r="Q52" s="393" t="s">
        <v>957</v>
      </c>
      <c r="R52" s="477" t="s">
        <v>956</v>
      </c>
    </row>
    <row r="53" spans="1:18" ht="29.25" customHeight="1" x14ac:dyDescent="0.25">
      <c r="A53" s="742" t="s">
        <v>954</v>
      </c>
      <c r="B53" s="682">
        <v>1</v>
      </c>
      <c r="C53" s="682">
        <v>4</v>
      </c>
      <c r="D53" s="680">
        <v>2</v>
      </c>
      <c r="E53" s="689" t="s">
        <v>953</v>
      </c>
      <c r="F53" s="680" t="s">
        <v>952</v>
      </c>
      <c r="G53" s="680" t="s">
        <v>951</v>
      </c>
      <c r="H53" s="458" t="s">
        <v>896</v>
      </c>
      <c r="I53" s="459">
        <v>3</v>
      </c>
      <c r="J53" s="692" t="s">
        <v>950</v>
      </c>
      <c r="K53" s="692" t="s">
        <v>46</v>
      </c>
      <c r="L53" s="692" t="s">
        <v>34</v>
      </c>
      <c r="M53" s="693">
        <v>110000</v>
      </c>
      <c r="N53" s="718">
        <v>100000</v>
      </c>
      <c r="O53" s="693">
        <v>110000</v>
      </c>
      <c r="P53" s="685">
        <v>100000</v>
      </c>
      <c r="Q53" s="680" t="s">
        <v>639</v>
      </c>
      <c r="R53" s="692" t="s">
        <v>903</v>
      </c>
    </row>
    <row r="54" spans="1:18" ht="33" customHeight="1" x14ac:dyDescent="0.25">
      <c r="A54" s="742"/>
      <c r="B54" s="682"/>
      <c r="C54" s="682"/>
      <c r="D54" s="680"/>
      <c r="E54" s="689"/>
      <c r="F54" s="680"/>
      <c r="G54" s="680"/>
      <c r="H54" s="459" t="s">
        <v>949</v>
      </c>
      <c r="I54" s="459">
        <v>30</v>
      </c>
      <c r="J54" s="692"/>
      <c r="K54" s="692"/>
      <c r="L54" s="692"/>
      <c r="M54" s="693"/>
      <c r="N54" s="718"/>
      <c r="O54" s="693"/>
      <c r="P54" s="685"/>
      <c r="Q54" s="680"/>
      <c r="R54" s="692"/>
    </row>
    <row r="55" spans="1:18" ht="37.5" customHeight="1" x14ac:dyDescent="0.25">
      <c r="A55" s="742"/>
      <c r="B55" s="682"/>
      <c r="C55" s="682"/>
      <c r="D55" s="680"/>
      <c r="E55" s="689"/>
      <c r="F55" s="680"/>
      <c r="G55" s="459" t="s">
        <v>948</v>
      </c>
      <c r="H55" s="458" t="s">
        <v>557</v>
      </c>
      <c r="I55" s="459">
        <v>1</v>
      </c>
      <c r="J55" s="692"/>
      <c r="K55" s="692"/>
      <c r="L55" s="692"/>
      <c r="M55" s="693"/>
      <c r="N55" s="718"/>
      <c r="O55" s="693"/>
      <c r="P55" s="685"/>
      <c r="Q55" s="680"/>
      <c r="R55" s="692"/>
    </row>
    <row r="56" spans="1:18" ht="30" customHeight="1" x14ac:dyDescent="0.25">
      <c r="A56" s="742"/>
      <c r="B56" s="682"/>
      <c r="C56" s="682"/>
      <c r="D56" s="680"/>
      <c r="E56" s="689"/>
      <c r="F56" s="680"/>
      <c r="G56" s="680" t="s">
        <v>947</v>
      </c>
      <c r="H56" s="458" t="s">
        <v>326</v>
      </c>
      <c r="I56" s="459">
        <v>3</v>
      </c>
      <c r="J56" s="692"/>
      <c r="K56" s="692"/>
      <c r="L56" s="692"/>
      <c r="M56" s="693"/>
      <c r="N56" s="718"/>
      <c r="O56" s="693"/>
      <c r="P56" s="685"/>
      <c r="Q56" s="680"/>
      <c r="R56" s="692"/>
    </row>
    <row r="57" spans="1:18" ht="30" customHeight="1" x14ac:dyDescent="0.25">
      <c r="A57" s="742"/>
      <c r="B57" s="682"/>
      <c r="C57" s="682"/>
      <c r="D57" s="680"/>
      <c r="E57" s="689"/>
      <c r="F57" s="680"/>
      <c r="G57" s="680"/>
      <c r="H57" s="458" t="s">
        <v>440</v>
      </c>
      <c r="I57" s="459">
        <v>120</v>
      </c>
      <c r="J57" s="692"/>
      <c r="K57" s="692"/>
      <c r="L57" s="692"/>
      <c r="M57" s="693"/>
      <c r="N57" s="718"/>
      <c r="O57" s="693"/>
      <c r="P57" s="685"/>
      <c r="Q57" s="680"/>
      <c r="R57" s="692"/>
    </row>
    <row r="58" spans="1:18" ht="30" customHeight="1" x14ac:dyDescent="0.25">
      <c r="A58" s="742"/>
      <c r="B58" s="682"/>
      <c r="C58" s="682"/>
      <c r="D58" s="680"/>
      <c r="E58" s="689"/>
      <c r="F58" s="680"/>
      <c r="G58" s="680"/>
      <c r="H58" s="458" t="s">
        <v>45</v>
      </c>
      <c r="I58" s="459">
        <v>2</v>
      </c>
      <c r="J58" s="692"/>
      <c r="K58" s="692"/>
      <c r="L58" s="692"/>
      <c r="M58" s="693"/>
      <c r="N58" s="718"/>
      <c r="O58" s="693"/>
      <c r="P58" s="685"/>
      <c r="Q58" s="680"/>
      <c r="R58" s="692"/>
    </row>
    <row r="59" spans="1:18" ht="32.25" customHeight="1" x14ac:dyDescent="0.25">
      <c r="A59" s="742"/>
      <c r="B59" s="682"/>
      <c r="C59" s="682"/>
      <c r="D59" s="680"/>
      <c r="E59" s="689"/>
      <c r="F59" s="680"/>
      <c r="G59" s="680"/>
      <c r="H59" s="458" t="s">
        <v>440</v>
      </c>
      <c r="I59" s="459">
        <v>80</v>
      </c>
      <c r="J59" s="692"/>
      <c r="K59" s="692"/>
      <c r="L59" s="692"/>
      <c r="M59" s="693"/>
      <c r="N59" s="718"/>
      <c r="O59" s="693"/>
      <c r="P59" s="685"/>
      <c r="Q59" s="680"/>
      <c r="R59" s="692"/>
    </row>
    <row r="60" spans="1:18" ht="30" customHeight="1" x14ac:dyDescent="0.25">
      <c r="A60" s="742"/>
      <c r="B60" s="682"/>
      <c r="C60" s="682"/>
      <c r="D60" s="680"/>
      <c r="E60" s="689"/>
      <c r="F60" s="680"/>
      <c r="G60" s="680" t="s">
        <v>946</v>
      </c>
      <c r="H60" s="458" t="s">
        <v>896</v>
      </c>
      <c r="I60" s="459">
        <v>5</v>
      </c>
      <c r="J60" s="692"/>
      <c r="K60" s="692"/>
      <c r="L60" s="692"/>
      <c r="M60" s="693"/>
      <c r="N60" s="718"/>
      <c r="O60" s="693"/>
      <c r="P60" s="685"/>
      <c r="Q60" s="680"/>
      <c r="R60" s="692"/>
    </row>
    <row r="61" spans="1:18" ht="29.25" customHeight="1" x14ac:dyDescent="0.25">
      <c r="A61" s="742"/>
      <c r="B61" s="682"/>
      <c r="C61" s="682"/>
      <c r="D61" s="680"/>
      <c r="E61" s="689"/>
      <c r="F61" s="680"/>
      <c r="G61" s="680"/>
      <c r="H61" s="459" t="s">
        <v>945</v>
      </c>
      <c r="I61" s="459">
        <v>20</v>
      </c>
      <c r="J61" s="692"/>
      <c r="K61" s="692"/>
      <c r="L61" s="692"/>
      <c r="M61" s="693"/>
      <c r="N61" s="718"/>
      <c r="O61" s="693"/>
      <c r="P61" s="685"/>
      <c r="Q61" s="680"/>
      <c r="R61" s="692"/>
    </row>
    <row r="62" spans="1:18" ht="29.25" customHeight="1" x14ac:dyDescent="0.25">
      <c r="A62" s="742"/>
      <c r="B62" s="682"/>
      <c r="C62" s="682"/>
      <c r="D62" s="680"/>
      <c r="E62" s="689"/>
      <c r="F62" s="680"/>
      <c r="G62" s="680" t="s">
        <v>497</v>
      </c>
      <c r="H62" s="459" t="s">
        <v>498</v>
      </c>
      <c r="I62" s="459">
        <v>1</v>
      </c>
      <c r="J62" s="692"/>
      <c r="K62" s="692"/>
      <c r="L62" s="692"/>
      <c r="M62" s="693"/>
      <c r="N62" s="718"/>
      <c r="O62" s="693"/>
      <c r="P62" s="685"/>
      <c r="Q62" s="680"/>
      <c r="R62" s="692"/>
    </row>
    <row r="63" spans="1:18" ht="33.75" customHeight="1" x14ac:dyDescent="0.25">
      <c r="A63" s="742"/>
      <c r="B63" s="682"/>
      <c r="C63" s="682"/>
      <c r="D63" s="680"/>
      <c r="E63" s="689"/>
      <c r="F63" s="680"/>
      <c r="G63" s="680"/>
      <c r="H63" s="458" t="s">
        <v>499</v>
      </c>
      <c r="I63" s="459">
        <v>4250</v>
      </c>
      <c r="J63" s="692"/>
      <c r="K63" s="692"/>
      <c r="L63" s="692"/>
      <c r="M63" s="693"/>
      <c r="N63" s="718"/>
      <c r="O63" s="693"/>
      <c r="P63" s="685"/>
      <c r="Q63" s="680"/>
      <c r="R63" s="692"/>
    </row>
    <row r="64" spans="1:18" ht="50.25" customHeight="1" x14ac:dyDescent="0.25">
      <c r="A64" s="696">
        <v>18</v>
      </c>
      <c r="B64" s="696">
        <v>1</v>
      </c>
      <c r="C64" s="696">
        <v>4</v>
      </c>
      <c r="D64" s="696">
        <v>2</v>
      </c>
      <c r="E64" s="689" t="s">
        <v>944</v>
      </c>
      <c r="F64" s="680" t="s">
        <v>943</v>
      </c>
      <c r="G64" s="459" t="s">
        <v>917</v>
      </c>
      <c r="H64" s="459" t="s">
        <v>942</v>
      </c>
      <c r="I64" s="459">
        <v>5</v>
      </c>
      <c r="J64" s="692" t="s">
        <v>1941</v>
      </c>
      <c r="K64" s="692" t="s">
        <v>39</v>
      </c>
      <c r="L64" s="692" t="s">
        <v>34</v>
      </c>
      <c r="M64" s="693">
        <v>59901</v>
      </c>
      <c r="N64" s="693">
        <v>100000</v>
      </c>
      <c r="O64" s="693">
        <v>59901</v>
      </c>
      <c r="P64" s="693">
        <v>100000</v>
      </c>
      <c r="Q64" s="692" t="s">
        <v>639</v>
      </c>
      <c r="R64" s="691" t="s">
        <v>903</v>
      </c>
    </row>
    <row r="65" spans="1:18" ht="48" customHeight="1" x14ac:dyDescent="0.25">
      <c r="A65" s="707"/>
      <c r="B65" s="707"/>
      <c r="C65" s="707"/>
      <c r="D65" s="707"/>
      <c r="E65" s="689"/>
      <c r="F65" s="680"/>
      <c r="G65" s="680" t="s">
        <v>418</v>
      </c>
      <c r="H65" s="459" t="s">
        <v>53</v>
      </c>
      <c r="I65" s="459">
        <v>1</v>
      </c>
      <c r="J65" s="692"/>
      <c r="K65" s="692"/>
      <c r="L65" s="692"/>
      <c r="M65" s="693"/>
      <c r="N65" s="693"/>
      <c r="O65" s="693"/>
      <c r="P65" s="693"/>
      <c r="Q65" s="692"/>
      <c r="R65" s="691"/>
    </row>
    <row r="66" spans="1:18" ht="51" customHeight="1" x14ac:dyDescent="0.25">
      <c r="A66" s="707"/>
      <c r="B66" s="707"/>
      <c r="C66" s="707"/>
      <c r="D66" s="707"/>
      <c r="E66" s="689"/>
      <c r="F66" s="680"/>
      <c r="G66" s="680"/>
      <c r="H66" s="459" t="s">
        <v>54</v>
      </c>
      <c r="I66" s="459">
        <v>70</v>
      </c>
      <c r="J66" s="692"/>
      <c r="K66" s="692"/>
      <c r="L66" s="692"/>
      <c r="M66" s="693"/>
      <c r="N66" s="693"/>
      <c r="O66" s="693"/>
      <c r="P66" s="693"/>
      <c r="Q66" s="692"/>
      <c r="R66" s="691"/>
    </row>
    <row r="67" spans="1:18" ht="51" customHeight="1" x14ac:dyDescent="0.25">
      <c r="A67" s="697"/>
      <c r="B67" s="697"/>
      <c r="C67" s="697"/>
      <c r="D67" s="697"/>
      <c r="E67" s="689"/>
      <c r="F67" s="680"/>
      <c r="G67" s="459" t="s">
        <v>941</v>
      </c>
      <c r="H67" s="459" t="s">
        <v>940</v>
      </c>
      <c r="I67" s="459">
        <v>1</v>
      </c>
      <c r="J67" s="692"/>
      <c r="K67" s="692"/>
      <c r="L67" s="692"/>
      <c r="M67" s="693"/>
      <c r="N67" s="693"/>
      <c r="O67" s="693"/>
      <c r="P67" s="693"/>
      <c r="Q67" s="692"/>
      <c r="R67" s="691"/>
    </row>
    <row r="68" spans="1:18" ht="31.5" customHeight="1" x14ac:dyDescent="0.25">
      <c r="A68" s="696">
        <v>19</v>
      </c>
      <c r="B68" s="696">
        <v>1</v>
      </c>
      <c r="C68" s="696">
        <v>4</v>
      </c>
      <c r="D68" s="696">
        <v>2</v>
      </c>
      <c r="E68" s="739" t="s">
        <v>939</v>
      </c>
      <c r="F68" s="696" t="s">
        <v>938</v>
      </c>
      <c r="G68" s="696" t="s">
        <v>929</v>
      </c>
      <c r="H68" s="459" t="s">
        <v>440</v>
      </c>
      <c r="I68" s="459">
        <v>60</v>
      </c>
      <c r="J68" s="698" t="s">
        <v>937</v>
      </c>
      <c r="K68" s="698" t="s">
        <v>39</v>
      </c>
      <c r="L68" s="698" t="s">
        <v>34</v>
      </c>
      <c r="M68" s="694">
        <v>135000</v>
      </c>
      <c r="N68" s="694">
        <v>260000</v>
      </c>
      <c r="O68" s="694">
        <v>135000</v>
      </c>
      <c r="P68" s="694">
        <v>260000</v>
      </c>
      <c r="Q68" s="698" t="s">
        <v>639</v>
      </c>
      <c r="R68" s="708" t="s">
        <v>897</v>
      </c>
    </row>
    <row r="69" spans="1:18" ht="30" customHeight="1" x14ac:dyDescent="0.25">
      <c r="A69" s="707"/>
      <c r="B69" s="707"/>
      <c r="C69" s="707"/>
      <c r="D69" s="707"/>
      <c r="E69" s="740"/>
      <c r="F69" s="707"/>
      <c r="G69" s="697"/>
      <c r="H69" s="459" t="s">
        <v>896</v>
      </c>
      <c r="I69" s="459">
        <v>3</v>
      </c>
      <c r="J69" s="714"/>
      <c r="K69" s="714"/>
      <c r="L69" s="714"/>
      <c r="M69" s="715"/>
      <c r="N69" s="715"/>
      <c r="O69" s="715"/>
      <c r="P69" s="715"/>
      <c r="Q69" s="714"/>
      <c r="R69" s="709"/>
    </row>
    <row r="70" spans="1:18" ht="37.5" customHeight="1" x14ac:dyDescent="0.25">
      <c r="A70" s="707"/>
      <c r="B70" s="707"/>
      <c r="C70" s="707"/>
      <c r="D70" s="707"/>
      <c r="E70" s="740"/>
      <c r="F70" s="707"/>
      <c r="G70" s="459" t="s">
        <v>936</v>
      </c>
      <c r="H70" s="459" t="s">
        <v>499</v>
      </c>
      <c r="I70" s="459" t="s">
        <v>935</v>
      </c>
      <c r="J70" s="714"/>
      <c r="K70" s="714"/>
      <c r="L70" s="714"/>
      <c r="M70" s="715"/>
      <c r="N70" s="715"/>
      <c r="O70" s="715"/>
      <c r="P70" s="715"/>
      <c r="Q70" s="714"/>
      <c r="R70" s="709"/>
    </row>
    <row r="71" spans="1:18" ht="36" customHeight="1" x14ac:dyDescent="0.25">
      <c r="A71" s="707"/>
      <c r="B71" s="707"/>
      <c r="C71" s="707"/>
      <c r="D71" s="707"/>
      <c r="E71" s="740"/>
      <c r="F71" s="707"/>
      <c r="G71" s="696" t="s">
        <v>934</v>
      </c>
      <c r="H71" s="459" t="s">
        <v>933</v>
      </c>
      <c r="I71" s="459">
        <v>200</v>
      </c>
      <c r="J71" s="714"/>
      <c r="K71" s="714"/>
      <c r="L71" s="714"/>
      <c r="M71" s="715"/>
      <c r="N71" s="715"/>
      <c r="O71" s="715"/>
      <c r="P71" s="715"/>
      <c r="Q71" s="714"/>
      <c r="R71" s="709"/>
    </row>
    <row r="72" spans="1:18" ht="36.75" customHeight="1" x14ac:dyDescent="0.25">
      <c r="A72" s="707"/>
      <c r="B72" s="707"/>
      <c r="C72" s="707"/>
      <c r="D72" s="707"/>
      <c r="E72" s="740"/>
      <c r="F72" s="707"/>
      <c r="G72" s="697"/>
      <c r="H72" s="459" t="s">
        <v>53</v>
      </c>
      <c r="I72" s="459">
        <v>2</v>
      </c>
      <c r="J72" s="714"/>
      <c r="K72" s="714"/>
      <c r="L72" s="714"/>
      <c r="M72" s="715"/>
      <c r="N72" s="715"/>
      <c r="O72" s="715"/>
      <c r="P72" s="715"/>
      <c r="Q72" s="714"/>
      <c r="R72" s="709"/>
    </row>
    <row r="73" spans="1:18" ht="36.75" customHeight="1" x14ac:dyDescent="0.25">
      <c r="A73" s="707"/>
      <c r="B73" s="707"/>
      <c r="C73" s="707"/>
      <c r="D73" s="707"/>
      <c r="E73" s="740"/>
      <c r="F73" s="707"/>
      <c r="G73" s="696" t="s">
        <v>932</v>
      </c>
      <c r="H73" s="459" t="s">
        <v>440</v>
      </c>
      <c r="I73" s="459">
        <v>90</v>
      </c>
      <c r="J73" s="714"/>
      <c r="K73" s="714"/>
      <c r="L73" s="714"/>
      <c r="M73" s="715"/>
      <c r="N73" s="715"/>
      <c r="O73" s="715"/>
      <c r="P73" s="715"/>
      <c r="Q73" s="714"/>
      <c r="R73" s="709"/>
    </row>
    <row r="74" spans="1:18" ht="33" customHeight="1" x14ac:dyDescent="0.25">
      <c r="A74" s="707"/>
      <c r="B74" s="707"/>
      <c r="C74" s="707"/>
      <c r="D74" s="707"/>
      <c r="E74" s="740"/>
      <c r="F74" s="707"/>
      <c r="G74" s="697"/>
      <c r="H74" s="459" t="s">
        <v>326</v>
      </c>
      <c r="I74" s="459">
        <v>3</v>
      </c>
      <c r="J74" s="714"/>
      <c r="K74" s="714"/>
      <c r="L74" s="714"/>
      <c r="M74" s="715"/>
      <c r="N74" s="715"/>
      <c r="O74" s="715"/>
      <c r="P74" s="715"/>
      <c r="Q74" s="714"/>
      <c r="R74" s="709"/>
    </row>
    <row r="75" spans="1:18" ht="36.75" customHeight="1" x14ac:dyDescent="0.25">
      <c r="A75" s="707"/>
      <c r="B75" s="707"/>
      <c r="C75" s="707"/>
      <c r="D75" s="707"/>
      <c r="E75" s="740"/>
      <c r="F75" s="707"/>
      <c r="G75" s="459" t="s">
        <v>545</v>
      </c>
      <c r="H75" s="459" t="s">
        <v>931</v>
      </c>
      <c r="I75" s="459">
        <v>1</v>
      </c>
      <c r="J75" s="714"/>
      <c r="K75" s="714"/>
      <c r="L75" s="714"/>
      <c r="M75" s="715"/>
      <c r="N75" s="715"/>
      <c r="O75" s="715"/>
      <c r="P75" s="715"/>
      <c r="Q75" s="714"/>
      <c r="R75" s="709"/>
    </row>
    <row r="76" spans="1:18" ht="40.5" customHeight="1" x14ac:dyDescent="0.25">
      <c r="A76" s="697"/>
      <c r="B76" s="697"/>
      <c r="C76" s="697"/>
      <c r="D76" s="697"/>
      <c r="E76" s="741"/>
      <c r="F76" s="697"/>
      <c r="G76" s="459" t="s">
        <v>930</v>
      </c>
      <c r="H76" s="459" t="s">
        <v>895</v>
      </c>
      <c r="I76" s="459">
        <v>1</v>
      </c>
      <c r="J76" s="699"/>
      <c r="K76" s="699"/>
      <c r="L76" s="699"/>
      <c r="M76" s="695"/>
      <c r="N76" s="695"/>
      <c r="O76" s="695"/>
      <c r="P76" s="695"/>
      <c r="Q76" s="699"/>
      <c r="R76" s="710"/>
    </row>
    <row r="77" spans="1:18" ht="97.5" customHeight="1" x14ac:dyDescent="0.25">
      <c r="A77" s="451">
        <v>20</v>
      </c>
      <c r="B77" s="451">
        <v>1</v>
      </c>
      <c r="C77" s="451">
        <v>4</v>
      </c>
      <c r="D77" s="451">
        <v>2</v>
      </c>
      <c r="E77" s="451" t="s">
        <v>928</v>
      </c>
      <c r="F77" s="451" t="s">
        <v>927</v>
      </c>
      <c r="G77" s="459" t="s">
        <v>926</v>
      </c>
      <c r="H77" s="459" t="s">
        <v>895</v>
      </c>
      <c r="I77" s="459">
        <v>1</v>
      </c>
      <c r="J77" s="455" t="s">
        <v>925</v>
      </c>
      <c r="K77" s="455" t="s">
        <v>39</v>
      </c>
      <c r="L77" s="455" t="s">
        <v>544</v>
      </c>
      <c r="M77" s="457">
        <v>60000</v>
      </c>
      <c r="N77" s="457">
        <v>40000</v>
      </c>
      <c r="O77" s="457">
        <v>60000</v>
      </c>
      <c r="P77" s="457">
        <v>40000</v>
      </c>
      <c r="Q77" s="455" t="s">
        <v>639</v>
      </c>
      <c r="R77" s="478" t="s">
        <v>903</v>
      </c>
    </row>
    <row r="78" spans="1:18" ht="39.75" customHeight="1" x14ac:dyDescent="0.25">
      <c r="A78" s="682">
        <v>21</v>
      </c>
      <c r="B78" s="682">
        <v>1</v>
      </c>
      <c r="C78" s="682">
        <v>4</v>
      </c>
      <c r="D78" s="680">
        <v>2</v>
      </c>
      <c r="E78" s="680" t="s">
        <v>924</v>
      </c>
      <c r="F78" s="680" t="s">
        <v>923</v>
      </c>
      <c r="G78" s="700" t="s">
        <v>50</v>
      </c>
      <c r="H78" s="459" t="s">
        <v>60</v>
      </c>
      <c r="I78" s="459">
        <v>120</v>
      </c>
      <c r="J78" s="692" t="s">
        <v>922</v>
      </c>
      <c r="K78" s="692" t="s">
        <v>39</v>
      </c>
      <c r="L78" s="692" t="s">
        <v>39</v>
      </c>
      <c r="M78" s="693">
        <v>80000</v>
      </c>
      <c r="N78" s="693">
        <v>80000</v>
      </c>
      <c r="O78" s="693">
        <v>80000</v>
      </c>
      <c r="P78" s="693">
        <v>80000</v>
      </c>
      <c r="Q78" s="692" t="s">
        <v>921</v>
      </c>
      <c r="R78" s="680" t="s">
        <v>920</v>
      </c>
    </row>
    <row r="79" spans="1:18" ht="45" customHeight="1" x14ac:dyDescent="0.25">
      <c r="A79" s="682"/>
      <c r="B79" s="682"/>
      <c r="C79" s="682"/>
      <c r="D79" s="680"/>
      <c r="E79" s="680"/>
      <c r="F79" s="680"/>
      <c r="G79" s="701"/>
      <c r="H79" s="459" t="s">
        <v>50</v>
      </c>
      <c r="I79" s="459">
        <v>2</v>
      </c>
      <c r="J79" s="692"/>
      <c r="K79" s="692"/>
      <c r="L79" s="692"/>
      <c r="M79" s="693"/>
      <c r="N79" s="693"/>
      <c r="O79" s="693"/>
      <c r="P79" s="693"/>
      <c r="Q79" s="692"/>
      <c r="R79" s="680"/>
    </row>
    <row r="80" spans="1:18" ht="39.75" customHeight="1" x14ac:dyDescent="0.25">
      <c r="A80" s="682"/>
      <c r="B80" s="682"/>
      <c r="C80" s="682"/>
      <c r="D80" s="680"/>
      <c r="E80" s="680"/>
      <c r="F80" s="680"/>
      <c r="G80" s="700" t="s">
        <v>919</v>
      </c>
      <c r="H80" s="459" t="s">
        <v>440</v>
      </c>
      <c r="I80" s="459">
        <v>40</v>
      </c>
      <c r="J80" s="692"/>
      <c r="K80" s="692"/>
      <c r="L80" s="692"/>
      <c r="M80" s="693"/>
      <c r="N80" s="693"/>
      <c r="O80" s="693"/>
      <c r="P80" s="693"/>
      <c r="Q80" s="692"/>
      <c r="R80" s="680"/>
    </row>
    <row r="81" spans="1:18" ht="44.25" customHeight="1" x14ac:dyDescent="0.25">
      <c r="A81" s="682"/>
      <c r="B81" s="682"/>
      <c r="C81" s="682"/>
      <c r="D81" s="680"/>
      <c r="E81" s="680"/>
      <c r="F81" s="680"/>
      <c r="G81" s="701"/>
      <c r="H81" s="459" t="s">
        <v>918</v>
      </c>
      <c r="I81" s="459">
        <v>1</v>
      </c>
      <c r="J81" s="692"/>
      <c r="K81" s="692"/>
      <c r="L81" s="692"/>
      <c r="M81" s="693"/>
      <c r="N81" s="693"/>
      <c r="O81" s="693"/>
      <c r="P81" s="693"/>
      <c r="Q81" s="692"/>
      <c r="R81" s="680"/>
    </row>
    <row r="82" spans="1:18" ht="40.5" customHeight="1" x14ac:dyDescent="0.25">
      <c r="A82" s="682"/>
      <c r="B82" s="682"/>
      <c r="C82" s="682"/>
      <c r="D82" s="680"/>
      <c r="E82" s="680"/>
      <c r="F82" s="680"/>
      <c r="G82" s="458" t="s">
        <v>58</v>
      </c>
      <c r="H82" s="459" t="s">
        <v>582</v>
      </c>
      <c r="I82" s="459">
        <v>1</v>
      </c>
      <c r="J82" s="692"/>
      <c r="K82" s="692"/>
      <c r="L82" s="692"/>
      <c r="M82" s="693"/>
      <c r="N82" s="693"/>
      <c r="O82" s="693"/>
      <c r="P82" s="693"/>
      <c r="Q82" s="692"/>
      <c r="R82" s="680"/>
    </row>
    <row r="83" spans="1:18" ht="39.75" customHeight="1" x14ac:dyDescent="0.25">
      <c r="A83" s="682"/>
      <c r="B83" s="682"/>
      <c r="C83" s="682"/>
      <c r="D83" s="680"/>
      <c r="E83" s="680"/>
      <c r="F83" s="680"/>
      <c r="G83" s="458" t="s">
        <v>917</v>
      </c>
      <c r="H83" s="459" t="s">
        <v>916</v>
      </c>
      <c r="I83" s="459">
        <v>2</v>
      </c>
      <c r="J83" s="692"/>
      <c r="K83" s="692"/>
      <c r="L83" s="692"/>
      <c r="M83" s="693"/>
      <c r="N83" s="693"/>
      <c r="O83" s="693"/>
      <c r="P83" s="693"/>
      <c r="Q83" s="692"/>
      <c r="R83" s="680"/>
    </row>
    <row r="84" spans="1:18" ht="50.1" customHeight="1" x14ac:dyDescent="0.25">
      <c r="A84" s="700">
        <v>22</v>
      </c>
      <c r="B84" s="700">
        <v>1</v>
      </c>
      <c r="C84" s="700">
        <v>4</v>
      </c>
      <c r="D84" s="700">
        <v>2</v>
      </c>
      <c r="E84" s="696" t="s">
        <v>915</v>
      </c>
      <c r="F84" s="696" t="s">
        <v>1942</v>
      </c>
      <c r="G84" s="680" t="s">
        <v>914</v>
      </c>
      <c r="H84" s="459" t="s">
        <v>564</v>
      </c>
      <c r="I84" s="459">
        <v>1</v>
      </c>
      <c r="J84" s="696" t="s">
        <v>913</v>
      </c>
      <c r="K84" s="696" t="s">
        <v>39</v>
      </c>
      <c r="L84" s="696"/>
      <c r="M84" s="711">
        <v>40000</v>
      </c>
      <c r="N84" s="711"/>
      <c r="O84" s="711">
        <v>40000</v>
      </c>
      <c r="P84" s="711"/>
      <c r="Q84" s="696" t="s">
        <v>888</v>
      </c>
      <c r="R84" s="708" t="s">
        <v>887</v>
      </c>
    </row>
    <row r="85" spans="1:18" ht="68.25" customHeight="1" x14ac:dyDescent="0.25">
      <c r="A85" s="706"/>
      <c r="B85" s="706"/>
      <c r="C85" s="706"/>
      <c r="D85" s="706"/>
      <c r="E85" s="707"/>
      <c r="F85" s="707"/>
      <c r="G85" s="680"/>
      <c r="H85" s="459" t="s">
        <v>60</v>
      </c>
      <c r="I85" s="459">
        <v>100</v>
      </c>
      <c r="J85" s="707"/>
      <c r="K85" s="707"/>
      <c r="L85" s="707"/>
      <c r="M85" s="712"/>
      <c r="N85" s="712"/>
      <c r="O85" s="712"/>
      <c r="P85" s="712"/>
      <c r="Q85" s="707"/>
      <c r="R85" s="709"/>
    </row>
    <row r="86" spans="1:18" ht="50.1" customHeight="1" x14ac:dyDescent="0.25">
      <c r="A86" s="701"/>
      <c r="B86" s="701"/>
      <c r="C86" s="701"/>
      <c r="D86" s="701"/>
      <c r="E86" s="697"/>
      <c r="F86" s="697"/>
      <c r="G86" s="459" t="s">
        <v>586</v>
      </c>
      <c r="H86" s="459" t="s">
        <v>912</v>
      </c>
      <c r="I86" s="459">
        <v>1</v>
      </c>
      <c r="J86" s="697"/>
      <c r="K86" s="697"/>
      <c r="L86" s="697"/>
      <c r="M86" s="713"/>
      <c r="N86" s="713"/>
      <c r="O86" s="713"/>
      <c r="P86" s="713"/>
      <c r="Q86" s="697"/>
      <c r="R86" s="710"/>
    </row>
    <row r="87" spans="1:18" ht="40.5" customHeight="1" x14ac:dyDescent="0.25">
      <c r="A87" s="682">
        <v>23</v>
      </c>
      <c r="B87" s="682">
        <v>1</v>
      </c>
      <c r="C87" s="682">
        <v>4</v>
      </c>
      <c r="D87" s="680">
        <v>2</v>
      </c>
      <c r="E87" s="680" t="s">
        <v>911</v>
      </c>
      <c r="F87" s="680" t="s">
        <v>910</v>
      </c>
      <c r="G87" s="680" t="s">
        <v>1943</v>
      </c>
      <c r="H87" s="459" t="s">
        <v>564</v>
      </c>
      <c r="I87" s="459">
        <v>1</v>
      </c>
      <c r="J87" s="692" t="s">
        <v>909</v>
      </c>
      <c r="K87" s="692" t="s">
        <v>39</v>
      </c>
      <c r="L87" s="692"/>
      <c r="M87" s="693">
        <v>20000</v>
      </c>
      <c r="N87" s="693"/>
      <c r="O87" s="693">
        <v>20000</v>
      </c>
      <c r="P87" s="693"/>
      <c r="Q87" s="692" t="s">
        <v>888</v>
      </c>
      <c r="R87" s="680" t="s">
        <v>887</v>
      </c>
    </row>
    <row r="88" spans="1:18" ht="35.25" customHeight="1" x14ac:dyDescent="0.25">
      <c r="A88" s="682"/>
      <c r="B88" s="682"/>
      <c r="C88" s="682"/>
      <c r="D88" s="680"/>
      <c r="E88" s="680"/>
      <c r="F88" s="680"/>
      <c r="G88" s="680"/>
      <c r="H88" s="459" t="s">
        <v>60</v>
      </c>
      <c r="I88" s="459">
        <v>70</v>
      </c>
      <c r="J88" s="692"/>
      <c r="K88" s="692"/>
      <c r="L88" s="692"/>
      <c r="M88" s="693"/>
      <c r="N88" s="693"/>
      <c r="O88" s="693"/>
      <c r="P88" s="693"/>
      <c r="Q88" s="692"/>
      <c r="R88" s="682"/>
    </row>
    <row r="89" spans="1:18" ht="75" customHeight="1" x14ac:dyDescent="0.25">
      <c r="A89" s="682"/>
      <c r="B89" s="682"/>
      <c r="C89" s="682"/>
      <c r="D89" s="680"/>
      <c r="E89" s="680"/>
      <c r="F89" s="680"/>
      <c r="G89" s="680"/>
      <c r="H89" s="459" t="s">
        <v>582</v>
      </c>
      <c r="I89" s="459">
        <v>1</v>
      </c>
      <c r="J89" s="692"/>
      <c r="K89" s="692"/>
      <c r="L89" s="692"/>
      <c r="M89" s="693"/>
      <c r="N89" s="693"/>
      <c r="O89" s="693"/>
      <c r="P89" s="693"/>
      <c r="Q89" s="692"/>
      <c r="R89" s="682"/>
    </row>
    <row r="90" spans="1:18" ht="93.75" customHeight="1" x14ac:dyDescent="0.25">
      <c r="A90" s="700">
        <v>24</v>
      </c>
      <c r="B90" s="702">
        <v>1</v>
      </c>
      <c r="C90" s="682">
        <v>4</v>
      </c>
      <c r="D90" s="704">
        <v>2</v>
      </c>
      <c r="E90" s="680" t="s">
        <v>908</v>
      </c>
      <c r="F90" s="704" t="s">
        <v>907</v>
      </c>
      <c r="G90" s="696" t="s">
        <v>906</v>
      </c>
      <c r="H90" s="451" t="s">
        <v>905</v>
      </c>
      <c r="I90" s="451">
        <v>1</v>
      </c>
      <c r="J90" s="698" t="s">
        <v>904</v>
      </c>
      <c r="K90" s="698" t="s">
        <v>39</v>
      </c>
      <c r="L90" s="700" t="s">
        <v>46</v>
      </c>
      <c r="M90" s="694">
        <v>73800</v>
      </c>
      <c r="N90" s="685">
        <v>40000</v>
      </c>
      <c r="O90" s="694">
        <v>73800</v>
      </c>
      <c r="P90" s="685">
        <v>40000</v>
      </c>
      <c r="Q90" s="692" t="s">
        <v>639</v>
      </c>
      <c r="R90" s="691" t="s">
        <v>903</v>
      </c>
    </row>
    <row r="91" spans="1:18" ht="117" customHeight="1" x14ac:dyDescent="0.25">
      <c r="A91" s="701"/>
      <c r="B91" s="703"/>
      <c r="C91" s="682"/>
      <c r="D91" s="705"/>
      <c r="E91" s="680"/>
      <c r="F91" s="705"/>
      <c r="G91" s="697"/>
      <c r="H91" s="459" t="s">
        <v>902</v>
      </c>
      <c r="I91" s="459">
        <v>1</v>
      </c>
      <c r="J91" s="699"/>
      <c r="K91" s="699"/>
      <c r="L91" s="701"/>
      <c r="M91" s="695"/>
      <c r="N91" s="685"/>
      <c r="O91" s="695"/>
      <c r="P91" s="685"/>
      <c r="Q91" s="692"/>
      <c r="R91" s="691"/>
    </row>
    <row r="92" spans="1:18" ht="46.5" customHeight="1" x14ac:dyDescent="0.25">
      <c r="A92" s="682">
        <v>25</v>
      </c>
      <c r="B92" s="682">
        <v>1</v>
      </c>
      <c r="C92" s="682">
        <v>4</v>
      </c>
      <c r="D92" s="680">
        <v>2</v>
      </c>
      <c r="E92" s="680" t="s">
        <v>901</v>
      </c>
      <c r="F92" s="680" t="s">
        <v>900</v>
      </c>
      <c r="G92" s="680" t="s">
        <v>899</v>
      </c>
      <c r="H92" s="459" t="s">
        <v>326</v>
      </c>
      <c r="I92" s="451">
        <v>3</v>
      </c>
      <c r="J92" s="692" t="s">
        <v>1944</v>
      </c>
      <c r="K92" s="692" t="s">
        <v>39</v>
      </c>
      <c r="L92" s="692" t="s">
        <v>95</v>
      </c>
      <c r="M92" s="693">
        <v>50000</v>
      </c>
      <c r="N92" s="693">
        <v>0</v>
      </c>
      <c r="O92" s="693">
        <v>50000</v>
      </c>
      <c r="P92" s="693">
        <v>0</v>
      </c>
      <c r="Q92" s="692" t="s">
        <v>639</v>
      </c>
      <c r="R92" s="691" t="s">
        <v>898</v>
      </c>
    </row>
    <row r="93" spans="1:18" ht="60" customHeight="1" x14ac:dyDescent="0.25">
      <c r="A93" s="682"/>
      <c r="B93" s="682"/>
      <c r="C93" s="682"/>
      <c r="D93" s="680"/>
      <c r="E93" s="680"/>
      <c r="F93" s="680"/>
      <c r="G93" s="680"/>
      <c r="H93" s="459" t="s">
        <v>440</v>
      </c>
      <c r="I93" s="451">
        <v>200</v>
      </c>
      <c r="J93" s="692"/>
      <c r="K93" s="692"/>
      <c r="L93" s="692"/>
      <c r="M93" s="693"/>
      <c r="N93" s="693"/>
      <c r="O93" s="693"/>
      <c r="P93" s="693"/>
      <c r="Q93" s="692"/>
      <c r="R93" s="691"/>
    </row>
    <row r="94" spans="1:18" ht="65.099999999999994" customHeight="1" x14ac:dyDescent="0.25">
      <c r="A94" s="682">
        <v>26</v>
      </c>
      <c r="B94" s="682">
        <v>1</v>
      </c>
      <c r="C94" s="682">
        <v>4</v>
      </c>
      <c r="D94" s="680">
        <v>2</v>
      </c>
      <c r="E94" s="689" t="s">
        <v>894</v>
      </c>
      <c r="F94" s="680" t="s">
        <v>893</v>
      </c>
      <c r="G94" s="680" t="s">
        <v>497</v>
      </c>
      <c r="H94" s="459" t="s">
        <v>319</v>
      </c>
      <c r="I94" s="459">
        <v>1</v>
      </c>
      <c r="J94" s="681" t="s">
        <v>892</v>
      </c>
      <c r="K94" s="682" t="s">
        <v>39</v>
      </c>
      <c r="L94" s="682"/>
      <c r="M94" s="685">
        <v>16000</v>
      </c>
      <c r="N94" s="685"/>
      <c r="O94" s="685">
        <v>16000</v>
      </c>
      <c r="P94" s="685"/>
      <c r="Q94" s="680" t="s">
        <v>639</v>
      </c>
      <c r="R94" s="680" t="s">
        <v>496</v>
      </c>
    </row>
    <row r="95" spans="1:18" ht="53.25" customHeight="1" x14ac:dyDescent="0.25">
      <c r="A95" s="682"/>
      <c r="B95" s="682"/>
      <c r="C95" s="682"/>
      <c r="D95" s="680"/>
      <c r="E95" s="689"/>
      <c r="F95" s="680"/>
      <c r="G95" s="680"/>
      <c r="H95" s="459" t="s">
        <v>499</v>
      </c>
      <c r="I95" s="459">
        <v>3000</v>
      </c>
      <c r="J95" s="681"/>
      <c r="K95" s="682"/>
      <c r="L95" s="682"/>
      <c r="M95" s="685"/>
      <c r="N95" s="685"/>
      <c r="O95" s="685"/>
      <c r="P95" s="685"/>
      <c r="Q95" s="680"/>
      <c r="R95" s="680"/>
    </row>
    <row r="96" spans="1:18" ht="53.25" customHeight="1" x14ac:dyDescent="0.25">
      <c r="A96" s="687">
        <v>27</v>
      </c>
      <c r="B96" s="687">
        <v>1</v>
      </c>
      <c r="C96" s="687">
        <v>4</v>
      </c>
      <c r="D96" s="679">
        <v>2</v>
      </c>
      <c r="E96" s="679" t="s">
        <v>891</v>
      </c>
      <c r="F96" s="679" t="s">
        <v>890</v>
      </c>
      <c r="G96" s="679" t="s">
        <v>374</v>
      </c>
      <c r="H96" s="479">
        <v>1</v>
      </c>
      <c r="I96" s="479" t="s">
        <v>564</v>
      </c>
      <c r="J96" s="679" t="s">
        <v>889</v>
      </c>
      <c r="K96" s="679"/>
      <c r="L96" s="679" t="s">
        <v>56</v>
      </c>
      <c r="M96" s="690"/>
      <c r="N96" s="686">
        <v>170000</v>
      </c>
      <c r="O96" s="686"/>
      <c r="P96" s="686">
        <v>170000</v>
      </c>
      <c r="Q96" s="679" t="s">
        <v>888</v>
      </c>
      <c r="R96" s="688" t="s">
        <v>887</v>
      </c>
    </row>
    <row r="97" spans="1:18" ht="87" customHeight="1" x14ac:dyDescent="0.25">
      <c r="A97" s="687"/>
      <c r="B97" s="687"/>
      <c r="C97" s="687"/>
      <c r="D97" s="679"/>
      <c r="E97" s="679"/>
      <c r="F97" s="679"/>
      <c r="G97" s="679"/>
      <c r="H97" s="479">
        <v>150</v>
      </c>
      <c r="I97" s="479" t="s">
        <v>886</v>
      </c>
      <c r="J97" s="679"/>
      <c r="K97" s="679"/>
      <c r="L97" s="679"/>
      <c r="M97" s="690"/>
      <c r="N97" s="686"/>
      <c r="O97" s="686"/>
      <c r="P97" s="686"/>
      <c r="Q97" s="679"/>
      <c r="R97" s="688"/>
    </row>
    <row r="98" spans="1:18" x14ac:dyDescent="0.35">
      <c r="A98" s="259"/>
      <c r="B98" s="50"/>
      <c r="C98" s="50"/>
      <c r="D98" s="50"/>
      <c r="E98" s="50"/>
      <c r="F98" s="50"/>
      <c r="G98" s="50"/>
      <c r="H98" s="50"/>
      <c r="I98" s="50"/>
      <c r="J98" s="50"/>
      <c r="K98" s="50"/>
      <c r="L98" s="50"/>
      <c r="M98" s="258"/>
      <c r="N98" s="258"/>
      <c r="O98" s="258"/>
      <c r="P98" s="258"/>
      <c r="Q98" s="50"/>
      <c r="R98" s="50"/>
    </row>
    <row r="99" spans="1:18" x14ac:dyDescent="0.35">
      <c r="A99" s="259"/>
      <c r="B99" s="50"/>
      <c r="C99" s="50"/>
      <c r="D99" s="50"/>
      <c r="E99" s="50"/>
      <c r="F99" s="50"/>
      <c r="G99" s="50"/>
      <c r="H99" s="50"/>
      <c r="I99" s="50"/>
      <c r="J99" s="50"/>
      <c r="K99" s="50"/>
      <c r="L99" s="50"/>
      <c r="M99" s="683"/>
      <c r="N99" s="684" t="s">
        <v>35</v>
      </c>
      <c r="O99" s="684"/>
      <c r="P99" s="684"/>
      <c r="Q99" s="50"/>
      <c r="R99" s="50"/>
    </row>
    <row r="100" spans="1:18" x14ac:dyDescent="0.35">
      <c r="A100" s="259"/>
      <c r="B100" s="50"/>
      <c r="C100" s="50"/>
      <c r="D100" s="50"/>
      <c r="E100" s="50"/>
      <c r="F100" s="50"/>
      <c r="G100" s="50"/>
      <c r="H100" s="50"/>
      <c r="I100" s="50"/>
      <c r="J100" s="50"/>
      <c r="K100" s="50"/>
      <c r="L100" s="50"/>
      <c r="M100" s="683"/>
      <c r="N100" s="262" t="s">
        <v>36</v>
      </c>
      <c r="O100" s="683" t="s">
        <v>37</v>
      </c>
      <c r="P100" s="683"/>
      <c r="Q100" s="50"/>
      <c r="R100" s="50"/>
    </row>
    <row r="101" spans="1:18" x14ac:dyDescent="0.35">
      <c r="A101" s="259"/>
      <c r="B101" s="50"/>
      <c r="C101" s="50"/>
      <c r="D101" s="50"/>
      <c r="E101" s="50"/>
      <c r="F101" s="50"/>
      <c r="G101" s="50"/>
      <c r="H101" s="50"/>
      <c r="I101" s="50"/>
      <c r="J101" s="50"/>
      <c r="K101" s="50"/>
      <c r="L101" s="50"/>
      <c r="M101" s="683"/>
      <c r="N101" s="262"/>
      <c r="O101" s="262">
        <v>2020</v>
      </c>
      <c r="P101" s="262">
        <v>2021</v>
      </c>
      <c r="Q101" s="50"/>
      <c r="R101" s="50"/>
    </row>
    <row r="102" spans="1:18" x14ac:dyDescent="0.35">
      <c r="A102" s="259"/>
      <c r="B102" s="50"/>
      <c r="C102" s="50"/>
      <c r="D102" s="50"/>
      <c r="E102" s="50"/>
      <c r="F102" s="50"/>
      <c r="G102" s="50"/>
      <c r="H102" s="50"/>
      <c r="I102" s="50"/>
      <c r="J102" s="50"/>
      <c r="K102" s="50"/>
      <c r="L102" s="50"/>
      <c r="M102" s="261" t="s">
        <v>688</v>
      </c>
      <c r="N102" s="260">
        <v>27</v>
      </c>
      <c r="O102" s="88">
        <f>O9+O11+O13+O15+O23+O25+O32+O34+O41+O45+O49+O52+O53+O64+O68+O77+O78+O84+O87+O90+O92+O94</f>
        <v>1241414</v>
      </c>
      <c r="P102" s="88">
        <f>P7+P9+P13+P15+P17+P34+P39+P45+P47+P53+P64+P68+P77+P78+P90+P92+P96</f>
        <v>1444000</v>
      </c>
      <c r="Q102" s="258"/>
      <c r="R102" s="50"/>
    </row>
    <row r="103" spans="1:18" x14ac:dyDescent="0.35">
      <c r="A103" s="259"/>
      <c r="B103" s="50"/>
      <c r="C103" s="50"/>
      <c r="D103" s="50"/>
      <c r="E103" s="50"/>
      <c r="F103" s="50"/>
      <c r="G103" s="50"/>
      <c r="H103" s="50"/>
      <c r="I103" s="50"/>
      <c r="J103" s="50"/>
      <c r="K103" s="50"/>
      <c r="L103" s="50"/>
      <c r="M103" s="258"/>
      <c r="N103" s="258"/>
      <c r="O103" s="258"/>
      <c r="P103" s="258"/>
      <c r="Q103" s="50"/>
      <c r="R103" s="50"/>
    </row>
    <row r="104" spans="1:18" x14ac:dyDescent="0.35">
      <c r="A104" s="259"/>
      <c r="B104" s="50"/>
      <c r="C104" s="50"/>
      <c r="D104" s="50"/>
      <c r="E104" s="50"/>
      <c r="F104" s="50"/>
      <c r="G104" s="50"/>
      <c r="H104" s="50"/>
      <c r="I104" s="50"/>
      <c r="J104" s="50"/>
      <c r="K104" s="50"/>
      <c r="L104" s="50"/>
      <c r="M104" s="258"/>
      <c r="N104" s="258"/>
      <c r="O104" s="258"/>
      <c r="P104" s="258"/>
      <c r="Q104" s="50"/>
      <c r="R104" s="50"/>
    </row>
    <row r="105" spans="1:18" x14ac:dyDescent="0.35">
      <c r="A105" s="259"/>
      <c r="B105" s="50"/>
      <c r="C105" s="50"/>
      <c r="D105" s="50"/>
      <c r="E105" s="50"/>
      <c r="F105" s="50"/>
      <c r="G105" s="50"/>
      <c r="H105" s="50"/>
      <c r="I105" s="50"/>
      <c r="J105" s="50"/>
      <c r="K105" s="50"/>
      <c r="L105" s="50"/>
      <c r="M105" s="258"/>
      <c r="N105" s="258"/>
      <c r="O105" s="258"/>
      <c r="P105" s="258"/>
      <c r="Q105" s="50"/>
      <c r="R105" s="50"/>
    </row>
  </sheetData>
  <mergeCells count="427">
    <mergeCell ref="A64:A67"/>
    <mergeCell ref="B64:B67"/>
    <mergeCell ref="C64:C67"/>
    <mergeCell ref="D64:D67"/>
    <mergeCell ref="G53:G54"/>
    <mergeCell ref="G60:G61"/>
    <mergeCell ref="G62:G63"/>
    <mergeCell ref="E68:E76"/>
    <mergeCell ref="F68:F76"/>
    <mergeCell ref="G68:G69"/>
    <mergeCell ref="A53:A63"/>
    <mergeCell ref="B53:B63"/>
    <mergeCell ref="C53:C63"/>
    <mergeCell ref="D53:D63"/>
    <mergeCell ref="E53:E63"/>
    <mergeCell ref="F53:F63"/>
    <mergeCell ref="G56:G59"/>
    <mergeCell ref="A4:A5"/>
    <mergeCell ref="B4:B5"/>
    <mergeCell ref="C4:C5"/>
    <mergeCell ref="D4:D5"/>
    <mergeCell ref="E4:E5"/>
    <mergeCell ref="F4:F5"/>
    <mergeCell ref="B13:B14"/>
    <mergeCell ref="C13:C14"/>
    <mergeCell ref="D13:D14"/>
    <mergeCell ref="A13:A14"/>
    <mergeCell ref="B11:B12"/>
    <mergeCell ref="C11:C12"/>
    <mergeCell ref="A7:A8"/>
    <mergeCell ref="B7:B8"/>
    <mergeCell ref="C7:C8"/>
    <mergeCell ref="D7:D8"/>
    <mergeCell ref="E7:E8"/>
    <mergeCell ref="F7:F8"/>
    <mergeCell ref="R7:R8"/>
    <mergeCell ref="Q4:Q5"/>
    <mergeCell ref="R4:R5"/>
    <mergeCell ref="G4:G5"/>
    <mergeCell ref="H4:I4"/>
    <mergeCell ref="J4:J5"/>
    <mergeCell ref="K4:L4"/>
    <mergeCell ref="M4:N4"/>
    <mergeCell ref="O4:P4"/>
    <mergeCell ref="J7:J8"/>
    <mergeCell ref="G7:G8"/>
    <mergeCell ref="K7:K8"/>
    <mergeCell ref="L7:L8"/>
    <mergeCell ref="Q7:Q8"/>
    <mergeCell ref="P7:P8"/>
    <mergeCell ref="O7:O8"/>
    <mergeCell ref="N9:N10"/>
    <mergeCell ref="M7:M8"/>
    <mergeCell ref="N7:N8"/>
    <mergeCell ref="O9:O10"/>
    <mergeCell ref="P9:P10"/>
    <mergeCell ref="Q9:Q10"/>
    <mergeCell ref="M9:M10"/>
    <mergeCell ref="L11:L12"/>
    <mergeCell ref="N13:N14"/>
    <mergeCell ref="O13:O14"/>
    <mergeCell ref="P13:P14"/>
    <mergeCell ref="Q13:Q14"/>
    <mergeCell ref="A9:A10"/>
    <mergeCell ref="A11:A12"/>
    <mergeCell ref="B9:B10"/>
    <mergeCell ref="G9:G10"/>
    <mergeCell ref="J9:J10"/>
    <mergeCell ref="K9:K10"/>
    <mergeCell ref="G11:G12"/>
    <mergeCell ref="J11:J12"/>
    <mergeCell ref="K11:K12"/>
    <mergeCell ref="C9:C10"/>
    <mergeCell ref="D9:D10"/>
    <mergeCell ref="E9:E10"/>
    <mergeCell ref="F9:F10"/>
    <mergeCell ref="F11:F12"/>
    <mergeCell ref="P45:P46"/>
    <mergeCell ref="Q45:Q46"/>
    <mergeCell ref="R45:R46"/>
    <mergeCell ref="O45:O46"/>
    <mergeCell ref="J45:J46"/>
    <mergeCell ref="K45:K46"/>
    <mergeCell ref="N45:N46"/>
    <mergeCell ref="L9:L10"/>
    <mergeCell ref="M11:M12"/>
    <mergeCell ref="Q25:Q31"/>
    <mergeCell ref="R25:R31"/>
    <mergeCell ref="K39:K40"/>
    <mergeCell ref="N34:N38"/>
    <mergeCell ref="O34:O38"/>
    <mergeCell ref="P34:P38"/>
    <mergeCell ref="Q34:Q38"/>
    <mergeCell ref="R34:R38"/>
    <mergeCell ref="R13:R14"/>
    <mergeCell ref="N11:N12"/>
    <mergeCell ref="O11:O12"/>
    <mergeCell ref="P11:P12"/>
    <mergeCell ref="Q11:Q12"/>
    <mergeCell ref="R9:R10"/>
    <mergeCell ref="J13:J14"/>
    <mergeCell ref="D11:D12"/>
    <mergeCell ref="E11:E12"/>
    <mergeCell ref="K13:K14"/>
    <mergeCell ref="M13:M14"/>
    <mergeCell ref="R11:R12"/>
    <mergeCell ref="L13:L14"/>
    <mergeCell ref="Q23:Q24"/>
    <mergeCell ref="R23:R24"/>
    <mergeCell ref="R17:R22"/>
    <mergeCell ref="E13:E14"/>
    <mergeCell ref="F13:F14"/>
    <mergeCell ref="D15:D16"/>
    <mergeCell ref="L17:L22"/>
    <mergeCell ref="G19:G20"/>
    <mergeCell ref="J15:J16"/>
    <mergeCell ref="K15:K16"/>
    <mergeCell ref="L15:L16"/>
    <mergeCell ref="M15:M16"/>
    <mergeCell ref="N15:N16"/>
    <mergeCell ref="O15:O16"/>
    <mergeCell ref="E15:E16"/>
    <mergeCell ref="F15:F16"/>
    <mergeCell ref="G13:G14"/>
    <mergeCell ref="A25:A31"/>
    <mergeCell ref="B25:B31"/>
    <mergeCell ref="A32:A33"/>
    <mergeCell ref="B32:B33"/>
    <mergeCell ref="C32:C33"/>
    <mergeCell ref="D32:D33"/>
    <mergeCell ref="D23:D24"/>
    <mergeCell ref="G15:G16"/>
    <mergeCell ref="R15:R16"/>
    <mergeCell ref="P17:P22"/>
    <mergeCell ref="Q17:Q22"/>
    <mergeCell ref="A15:A16"/>
    <mergeCell ref="J23:J24"/>
    <mergeCell ref="K23:K24"/>
    <mergeCell ref="E25:E31"/>
    <mergeCell ref="F25:F31"/>
    <mergeCell ref="G25:G26"/>
    <mergeCell ref="J25:J31"/>
    <mergeCell ref="F17:F22"/>
    <mergeCell ref="L23:L24"/>
    <mergeCell ref="P15:P16"/>
    <mergeCell ref="Q15:Q16"/>
    <mergeCell ref="B15:B16"/>
    <mergeCell ref="C15:C16"/>
    <mergeCell ref="G17:G18"/>
    <mergeCell ref="A23:A24"/>
    <mergeCell ref="B23:B24"/>
    <mergeCell ref="C23:C24"/>
    <mergeCell ref="M23:M24"/>
    <mergeCell ref="N23:N24"/>
    <mergeCell ref="O23:O24"/>
    <mergeCell ref="P23:P24"/>
    <mergeCell ref="J17:J22"/>
    <mergeCell ref="A17:A22"/>
    <mergeCell ref="B17:B22"/>
    <mergeCell ref="C17:C22"/>
    <mergeCell ref="M17:M22"/>
    <mergeCell ref="N17:N22"/>
    <mergeCell ref="O17:O22"/>
    <mergeCell ref="K17:K22"/>
    <mergeCell ref="G21:G22"/>
    <mergeCell ref="G23:G24"/>
    <mergeCell ref="E23:E24"/>
    <mergeCell ref="F23:F24"/>
    <mergeCell ref="D17:D22"/>
    <mergeCell ref="E17:E22"/>
    <mergeCell ref="G27:G28"/>
    <mergeCell ref="G29:G30"/>
    <mergeCell ref="C25:C31"/>
    <mergeCell ref="D25:D31"/>
    <mergeCell ref="N25:N31"/>
    <mergeCell ref="O25:O31"/>
    <mergeCell ref="P25:P31"/>
    <mergeCell ref="K25:K31"/>
    <mergeCell ref="L25:L31"/>
    <mergeCell ref="M25:M31"/>
    <mergeCell ref="E32:E33"/>
    <mergeCell ref="F32:F33"/>
    <mergeCell ref="J32:J33"/>
    <mergeCell ref="K32:K33"/>
    <mergeCell ref="L32:L33"/>
    <mergeCell ref="M32:M33"/>
    <mergeCell ref="N32:N33"/>
    <mergeCell ref="O32:O33"/>
    <mergeCell ref="P32:P33"/>
    <mergeCell ref="G32:G33"/>
    <mergeCell ref="Q32:Q33"/>
    <mergeCell ref="R32:R33"/>
    <mergeCell ref="R39:R40"/>
    <mergeCell ref="L39:L40"/>
    <mergeCell ref="M39:M40"/>
    <mergeCell ref="N39:N40"/>
    <mergeCell ref="O39:O40"/>
    <mergeCell ref="P39:P40"/>
    <mergeCell ref="Q39:Q40"/>
    <mergeCell ref="A34:A38"/>
    <mergeCell ref="M34:M38"/>
    <mergeCell ref="B34:B38"/>
    <mergeCell ref="C34:C38"/>
    <mergeCell ref="D34:D38"/>
    <mergeCell ref="E34:E38"/>
    <mergeCell ref="F34:F38"/>
    <mergeCell ref="J34:J38"/>
    <mergeCell ref="K34:K38"/>
    <mergeCell ref="G37:G38"/>
    <mergeCell ref="L34:L38"/>
    <mergeCell ref="A39:A40"/>
    <mergeCell ref="B39:B40"/>
    <mergeCell ref="C39:C40"/>
    <mergeCell ref="D39:D40"/>
    <mergeCell ref="E39:E40"/>
    <mergeCell ref="F39:F40"/>
    <mergeCell ref="G39:G40"/>
    <mergeCell ref="J39:J40"/>
    <mergeCell ref="R41:R44"/>
    <mergeCell ref="L41:L44"/>
    <mergeCell ref="M41:M44"/>
    <mergeCell ref="N41:N44"/>
    <mergeCell ref="O41:O44"/>
    <mergeCell ref="P41:P44"/>
    <mergeCell ref="Q41:Q44"/>
    <mergeCell ref="A41:A44"/>
    <mergeCell ref="B41:B44"/>
    <mergeCell ref="C41:C44"/>
    <mergeCell ref="D41:D44"/>
    <mergeCell ref="E41:E44"/>
    <mergeCell ref="F41:F44"/>
    <mergeCell ref="G41:G43"/>
    <mergeCell ref="J41:J44"/>
    <mergeCell ref="K41:K44"/>
    <mergeCell ref="G47:G48"/>
    <mergeCell ref="J47:J48"/>
    <mergeCell ref="K47:K48"/>
    <mergeCell ref="D45:D46"/>
    <mergeCell ref="L45:L46"/>
    <mergeCell ref="M45:M46"/>
    <mergeCell ref="A47:A48"/>
    <mergeCell ref="B47:B48"/>
    <mergeCell ref="C47:C48"/>
    <mergeCell ref="D47:D48"/>
    <mergeCell ref="E47:E48"/>
    <mergeCell ref="F47:F48"/>
    <mergeCell ref="E45:E46"/>
    <mergeCell ref="F45:F46"/>
    <mergeCell ref="G45:G46"/>
    <mergeCell ref="A45:A46"/>
    <mergeCell ref="B45:B46"/>
    <mergeCell ref="L47:L48"/>
    <mergeCell ref="M47:M48"/>
    <mergeCell ref="C45:C46"/>
    <mergeCell ref="N47:N48"/>
    <mergeCell ref="O47:O48"/>
    <mergeCell ref="P47:P48"/>
    <mergeCell ref="Q47:Q48"/>
    <mergeCell ref="R47:R48"/>
    <mergeCell ref="J49:J51"/>
    <mergeCell ref="K49:K51"/>
    <mergeCell ref="R49:R51"/>
    <mergeCell ref="R53:R63"/>
    <mergeCell ref="N49:N51"/>
    <mergeCell ref="O49:O51"/>
    <mergeCell ref="P49:P51"/>
    <mergeCell ref="Q49:Q51"/>
    <mergeCell ref="J53:J63"/>
    <mergeCell ref="K53:K63"/>
    <mergeCell ref="L53:L63"/>
    <mergeCell ref="M53:M63"/>
    <mergeCell ref="N53:N63"/>
    <mergeCell ref="O53:O63"/>
    <mergeCell ref="P53:P63"/>
    <mergeCell ref="Q53:Q63"/>
    <mergeCell ref="A49:A51"/>
    <mergeCell ref="B49:B51"/>
    <mergeCell ref="C49:C51"/>
    <mergeCell ref="D49:D51"/>
    <mergeCell ref="E49:E51"/>
    <mergeCell ref="F49:F51"/>
    <mergeCell ref="G49:G51"/>
    <mergeCell ref="L49:L51"/>
    <mergeCell ref="M49:M51"/>
    <mergeCell ref="R64:R67"/>
    <mergeCell ref="G65:G66"/>
    <mergeCell ref="E64:E67"/>
    <mergeCell ref="F64:F67"/>
    <mergeCell ref="J64:J67"/>
    <mergeCell ref="K64:K67"/>
    <mergeCell ref="L64:L67"/>
    <mergeCell ref="M64:M67"/>
    <mergeCell ref="P68:P76"/>
    <mergeCell ref="Q68:Q76"/>
    <mergeCell ref="R68:R76"/>
    <mergeCell ref="G71:G72"/>
    <mergeCell ref="N64:N67"/>
    <mergeCell ref="O64:O67"/>
    <mergeCell ref="P64:P67"/>
    <mergeCell ref="Q64:Q67"/>
    <mergeCell ref="A78:A83"/>
    <mergeCell ref="J68:J76"/>
    <mergeCell ref="K68:K76"/>
    <mergeCell ref="G73:G74"/>
    <mergeCell ref="L68:L76"/>
    <mergeCell ref="M68:M76"/>
    <mergeCell ref="N68:N76"/>
    <mergeCell ref="O68:O76"/>
    <mergeCell ref="A68:A76"/>
    <mergeCell ref="B68:B76"/>
    <mergeCell ref="C68:C76"/>
    <mergeCell ref="D68:D76"/>
    <mergeCell ref="L78:L83"/>
    <mergeCell ref="M78:M83"/>
    <mergeCell ref="N78:N83"/>
    <mergeCell ref="O78:O83"/>
    <mergeCell ref="B78:B83"/>
    <mergeCell ref="C78:C83"/>
    <mergeCell ref="D78:D83"/>
    <mergeCell ref="E78:E83"/>
    <mergeCell ref="F78:F83"/>
    <mergeCell ref="G78:G79"/>
    <mergeCell ref="J78:J83"/>
    <mergeCell ref="K78:K83"/>
    <mergeCell ref="R84:R86"/>
    <mergeCell ref="L84:L86"/>
    <mergeCell ref="M84:M86"/>
    <mergeCell ref="N84:N86"/>
    <mergeCell ref="O84:O86"/>
    <mergeCell ref="P84:P86"/>
    <mergeCell ref="Q84:Q86"/>
    <mergeCell ref="R78:R83"/>
    <mergeCell ref="G80:G81"/>
    <mergeCell ref="P78:P83"/>
    <mergeCell ref="Q78:Q83"/>
    <mergeCell ref="A84:A86"/>
    <mergeCell ref="B84:B86"/>
    <mergeCell ref="C84:C86"/>
    <mergeCell ref="D84:D86"/>
    <mergeCell ref="E84:E86"/>
    <mergeCell ref="F84:F86"/>
    <mergeCell ref="G84:G85"/>
    <mergeCell ref="J84:J86"/>
    <mergeCell ref="K84:K86"/>
    <mergeCell ref="Q90:Q91"/>
    <mergeCell ref="R90:R91"/>
    <mergeCell ref="A87:A89"/>
    <mergeCell ref="B87:B89"/>
    <mergeCell ref="C87:C89"/>
    <mergeCell ref="D87:D89"/>
    <mergeCell ref="E87:E89"/>
    <mergeCell ref="P87:P89"/>
    <mergeCell ref="Q87:Q89"/>
    <mergeCell ref="R87:R89"/>
    <mergeCell ref="A90:A91"/>
    <mergeCell ref="B90:B91"/>
    <mergeCell ref="C90:C91"/>
    <mergeCell ref="D90:D91"/>
    <mergeCell ref="N90:N91"/>
    <mergeCell ref="E90:E91"/>
    <mergeCell ref="F90:F91"/>
    <mergeCell ref="F87:F89"/>
    <mergeCell ref="G87:G89"/>
    <mergeCell ref="J87:J89"/>
    <mergeCell ref="K87:K89"/>
    <mergeCell ref="L87:L89"/>
    <mergeCell ref="M87:M89"/>
    <mergeCell ref="N87:N89"/>
    <mergeCell ref="A92:A93"/>
    <mergeCell ref="R92:R93"/>
    <mergeCell ref="L92:L93"/>
    <mergeCell ref="M92:M93"/>
    <mergeCell ref="N92:N93"/>
    <mergeCell ref="O92:O93"/>
    <mergeCell ref="P92:P93"/>
    <mergeCell ref="Q92:Q93"/>
    <mergeCell ref="O87:O89"/>
    <mergeCell ref="O90:O91"/>
    <mergeCell ref="P90:P91"/>
    <mergeCell ref="B92:B93"/>
    <mergeCell ref="C92:C93"/>
    <mergeCell ref="D92:D93"/>
    <mergeCell ref="E92:E93"/>
    <mergeCell ref="F92:F93"/>
    <mergeCell ref="G92:G93"/>
    <mergeCell ref="J92:J93"/>
    <mergeCell ref="K92:K93"/>
    <mergeCell ref="G90:G91"/>
    <mergeCell ref="J90:J91"/>
    <mergeCell ref="K90:K91"/>
    <mergeCell ref="L90:L91"/>
    <mergeCell ref="M90:M91"/>
    <mergeCell ref="R94:R95"/>
    <mergeCell ref="A96:A97"/>
    <mergeCell ref="B96:B97"/>
    <mergeCell ref="C96:C97"/>
    <mergeCell ref="D96:D97"/>
    <mergeCell ref="E96:E97"/>
    <mergeCell ref="O96:O97"/>
    <mergeCell ref="P96:P97"/>
    <mergeCell ref="Q96:Q97"/>
    <mergeCell ref="R96:R97"/>
    <mergeCell ref="O94:O95"/>
    <mergeCell ref="P94:P95"/>
    <mergeCell ref="Q94:Q95"/>
    <mergeCell ref="F96:F97"/>
    <mergeCell ref="G96:G97"/>
    <mergeCell ref="A94:A95"/>
    <mergeCell ref="B94:B95"/>
    <mergeCell ref="C94:C95"/>
    <mergeCell ref="D94:D95"/>
    <mergeCell ref="E94:E95"/>
    <mergeCell ref="F94:F95"/>
    <mergeCell ref="K96:K97"/>
    <mergeCell ref="L96:L97"/>
    <mergeCell ref="M96:M97"/>
    <mergeCell ref="J96:J97"/>
    <mergeCell ref="G94:G95"/>
    <mergeCell ref="J94:J95"/>
    <mergeCell ref="K94:K95"/>
    <mergeCell ref="M99:M101"/>
    <mergeCell ref="N99:P99"/>
    <mergeCell ref="O100:P100"/>
    <mergeCell ref="L94:L95"/>
    <mergeCell ref="M94:M95"/>
    <mergeCell ref="N94:N95"/>
    <mergeCell ref="N96:N97"/>
  </mergeCells>
  <pageMargins left="0.7" right="0.7" top="0.75" bottom="0.75" header="0.3" footer="0.3"/>
  <pageSetup paperSize="8" scale="57" fitToHeight="0" orientation="landscape" horizontalDpi="1200" verticalDpi="1200" r:id="rId1"/>
  <headerFooter>
    <oddHeader>&amp;R&amp;KFF0000wersja 17 czerwca 2020 r.</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S24"/>
  <sheetViews>
    <sheetView topLeftCell="A16" zoomScale="60" zoomScaleNormal="60" workbookViewId="0">
      <selection activeCell="I29" sqref="I29"/>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1.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23.5703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289" t="s">
        <v>1946</v>
      </c>
      <c r="F2" s="8"/>
    </row>
    <row r="3" spans="1:19" x14ac:dyDescent="0.25">
      <c r="M3" s="2"/>
      <c r="N3" s="2"/>
      <c r="O3" s="2"/>
      <c r="P3" s="2"/>
    </row>
    <row r="4" spans="1:19" s="4" customFormat="1" ht="56.2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x14ac:dyDescent="0.2">
      <c r="A5" s="509"/>
      <c r="B5" s="523"/>
      <c r="C5" s="523"/>
      <c r="D5" s="523"/>
      <c r="E5" s="509"/>
      <c r="F5" s="509"/>
      <c r="G5" s="509"/>
      <c r="H5" s="184" t="s">
        <v>14</v>
      </c>
      <c r="I5" s="184" t="s">
        <v>15</v>
      </c>
      <c r="J5" s="509"/>
      <c r="K5" s="185">
        <v>2020</v>
      </c>
      <c r="L5" s="185">
        <v>2021</v>
      </c>
      <c r="M5" s="5">
        <v>2020</v>
      </c>
      <c r="N5" s="5">
        <v>2021</v>
      </c>
      <c r="O5" s="5">
        <v>2020</v>
      </c>
      <c r="P5" s="5">
        <v>2021</v>
      </c>
      <c r="Q5" s="509"/>
      <c r="R5" s="523"/>
      <c r="S5" s="3"/>
    </row>
    <row r="6" spans="1:19" s="4" customFormat="1" x14ac:dyDescent="0.2">
      <c r="A6" s="183" t="s">
        <v>16</v>
      </c>
      <c r="B6" s="184" t="s">
        <v>17</v>
      </c>
      <c r="C6" s="184" t="s">
        <v>18</v>
      </c>
      <c r="D6" s="184" t="s">
        <v>19</v>
      </c>
      <c r="E6" s="183" t="s">
        <v>20</v>
      </c>
      <c r="F6" s="183" t="s">
        <v>21</v>
      </c>
      <c r="G6" s="183" t="s">
        <v>22</v>
      </c>
      <c r="H6" s="184" t="s">
        <v>23</v>
      </c>
      <c r="I6" s="184" t="s">
        <v>24</v>
      </c>
      <c r="J6" s="183" t="s">
        <v>25</v>
      </c>
      <c r="K6" s="185" t="s">
        <v>26</v>
      </c>
      <c r="L6" s="185" t="s">
        <v>27</v>
      </c>
      <c r="M6" s="186" t="s">
        <v>28</v>
      </c>
      <c r="N6" s="186" t="s">
        <v>29</v>
      </c>
      <c r="O6" s="186" t="s">
        <v>30</v>
      </c>
      <c r="P6" s="186" t="s">
        <v>31</v>
      </c>
      <c r="Q6" s="183" t="s">
        <v>32</v>
      </c>
      <c r="R6" s="184" t="s">
        <v>33</v>
      </c>
      <c r="S6" s="3"/>
    </row>
    <row r="7" spans="1:19" s="8" customFormat="1" ht="135" x14ac:dyDescent="0.25">
      <c r="A7" s="411">
        <v>1</v>
      </c>
      <c r="B7" s="407">
        <v>1</v>
      </c>
      <c r="C7" s="411">
        <v>4</v>
      </c>
      <c r="D7" s="407">
        <v>2</v>
      </c>
      <c r="E7" s="423" t="s">
        <v>1114</v>
      </c>
      <c r="F7" s="423" t="s">
        <v>1113</v>
      </c>
      <c r="G7" s="407" t="s">
        <v>1112</v>
      </c>
      <c r="H7" s="287" t="s">
        <v>1111</v>
      </c>
      <c r="I7" s="286" t="s">
        <v>1110</v>
      </c>
      <c r="J7" s="407" t="s">
        <v>1109</v>
      </c>
      <c r="K7" s="425" t="s">
        <v>34</v>
      </c>
      <c r="L7" s="425"/>
      <c r="M7" s="414">
        <v>58523.15</v>
      </c>
      <c r="N7" s="411"/>
      <c r="O7" s="414">
        <v>58523.15</v>
      </c>
      <c r="P7" s="414"/>
      <c r="Q7" s="407" t="s">
        <v>1055</v>
      </c>
      <c r="R7" s="407" t="s">
        <v>1054</v>
      </c>
      <c r="S7" s="13"/>
    </row>
    <row r="8" spans="1:19" s="8" customFormat="1" ht="345" x14ac:dyDescent="0.25">
      <c r="A8" s="411">
        <v>2</v>
      </c>
      <c r="B8" s="411">
        <v>1</v>
      </c>
      <c r="C8" s="411">
        <v>4</v>
      </c>
      <c r="D8" s="407">
        <v>2</v>
      </c>
      <c r="E8" s="423" t="s">
        <v>1108</v>
      </c>
      <c r="F8" s="423" t="s">
        <v>1107</v>
      </c>
      <c r="G8" s="407" t="s">
        <v>1106</v>
      </c>
      <c r="H8" s="287" t="s">
        <v>1105</v>
      </c>
      <c r="I8" s="286" t="s">
        <v>1104</v>
      </c>
      <c r="J8" s="407" t="s">
        <v>1103</v>
      </c>
      <c r="K8" s="425" t="s">
        <v>34</v>
      </c>
      <c r="L8" s="425"/>
      <c r="M8" s="414">
        <v>41476.85</v>
      </c>
      <c r="N8" s="411"/>
      <c r="O8" s="414">
        <v>41476.85</v>
      </c>
      <c r="P8" s="414"/>
      <c r="Q8" s="407" t="s">
        <v>1055</v>
      </c>
      <c r="R8" s="407" t="s">
        <v>1054</v>
      </c>
      <c r="S8" s="13"/>
    </row>
    <row r="9" spans="1:19" ht="210" x14ac:dyDescent="0.25">
      <c r="A9" s="411">
        <v>3</v>
      </c>
      <c r="B9" s="411">
        <v>1</v>
      </c>
      <c r="C9" s="411">
        <v>4</v>
      </c>
      <c r="D9" s="407">
        <v>5</v>
      </c>
      <c r="E9" s="423" t="s">
        <v>1102</v>
      </c>
      <c r="F9" s="423" t="s">
        <v>1101</v>
      </c>
      <c r="G9" s="407" t="s">
        <v>1100</v>
      </c>
      <c r="H9" s="287" t="s">
        <v>1099</v>
      </c>
      <c r="I9" s="286" t="s">
        <v>1098</v>
      </c>
      <c r="J9" s="407" t="s">
        <v>1097</v>
      </c>
      <c r="K9" s="425" t="s">
        <v>34</v>
      </c>
      <c r="L9" s="425"/>
      <c r="M9" s="414">
        <v>44570</v>
      </c>
      <c r="N9" s="411"/>
      <c r="O9" s="414">
        <v>44570</v>
      </c>
      <c r="P9" s="414"/>
      <c r="Q9" s="407" t="s">
        <v>1055</v>
      </c>
      <c r="R9" s="407" t="s">
        <v>1054</v>
      </c>
      <c r="S9" s="14"/>
    </row>
    <row r="10" spans="1:19" ht="225" x14ac:dyDescent="0.25">
      <c r="A10" s="411">
        <v>4</v>
      </c>
      <c r="B10" s="411">
        <v>1</v>
      </c>
      <c r="C10" s="411">
        <v>4</v>
      </c>
      <c r="D10" s="407">
        <v>5</v>
      </c>
      <c r="E10" s="423" t="s">
        <v>1096</v>
      </c>
      <c r="F10" s="423" t="s">
        <v>1095</v>
      </c>
      <c r="G10" s="407" t="s">
        <v>1094</v>
      </c>
      <c r="H10" s="287" t="s">
        <v>1093</v>
      </c>
      <c r="I10" s="286" t="s">
        <v>1092</v>
      </c>
      <c r="J10" s="407" t="s">
        <v>1091</v>
      </c>
      <c r="K10" s="425" t="s">
        <v>34</v>
      </c>
      <c r="L10" s="425"/>
      <c r="M10" s="414">
        <v>81253.52</v>
      </c>
      <c r="N10" s="411"/>
      <c r="O10" s="414">
        <v>81253.52</v>
      </c>
      <c r="P10" s="414"/>
      <c r="Q10" s="407" t="s">
        <v>1055</v>
      </c>
      <c r="R10" s="407" t="s">
        <v>1054</v>
      </c>
      <c r="S10" s="14"/>
    </row>
    <row r="11" spans="1:19" ht="225" x14ac:dyDescent="0.25">
      <c r="A11" s="411">
        <v>5</v>
      </c>
      <c r="B11" s="411">
        <v>1</v>
      </c>
      <c r="C11" s="411">
        <v>4</v>
      </c>
      <c r="D11" s="407">
        <v>5</v>
      </c>
      <c r="E11" s="423" t="s">
        <v>1090</v>
      </c>
      <c r="F11" s="423" t="s">
        <v>1089</v>
      </c>
      <c r="G11" s="407" t="s">
        <v>418</v>
      </c>
      <c r="H11" s="287" t="s">
        <v>1088</v>
      </c>
      <c r="I11" s="286" t="s">
        <v>1087</v>
      </c>
      <c r="J11" s="407" t="s">
        <v>1086</v>
      </c>
      <c r="K11" s="425" t="s">
        <v>34</v>
      </c>
      <c r="L11" s="425"/>
      <c r="M11" s="414">
        <v>6098</v>
      </c>
      <c r="N11" s="411"/>
      <c r="O11" s="414">
        <v>6098</v>
      </c>
      <c r="P11" s="414"/>
      <c r="Q11" s="407" t="s">
        <v>1055</v>
      </c>
      <c r="R11" s="407" t="s">
        <v>1054</v>
      </c>
      <c r="S11" s="14"/>
    </row>
    <row r="12" spans="1:19" ht="210" x14ac:dyDescent="0.25">
      <c r="A12" s="411">
        <v>6</v>
      </c>
      <c r="B12" s="411">
        <v>1</v>
      </c>
      <c r="C12" s="411">
        <v>4</v>
      </c>
      <c r="D12" s="407">
        <v>5</v>
      </c>
      <c r="E12" s="423" t="s">
        <v>1085</v>
      </c>
      <c r="F12" s="423" t="s">
        <v>1084</v>
      </c>
      <c r="G12" s="407" t="s">
        <v>1083</v>
      </c>
      <c r="H12" s="287" t="s">
        <v>1082</v>
      </c>
      <c r="I12" s="286" t="s">
        <v>1081</v>
      </c>
      <c r="J12" s="407" t="s">
        <v>1080</v>
      </c>
      <c r="K12" s="425" t="s">
        <v>260</v>
      </c>
      <c r="L12" s="425"/>
      <c r="M12" s="414">
        <v>4199.9799999999996</v>
      </c>
      <c r="N12" s="411"/>
      <c r="O12" s="414">
        <v>4199.9799999999996</v>
      </c>
      <c r="P12" s="414"/>
      <c r="Q12" s="407" t="s">
        <v>1055</v>
      </c>
      <c r="R12" s="407" t="s">
        <v>1054</v>
      </c>
    </row>
    <row r="13" spans="1:19" ht="255" x14ac:dyDescent="0.25">
      <c r="A13" s="411">
        <v>7</v>
      </c>
      <c r="B13" s="411">
        <v>1</v>
      </c>
      <c r="C13" s="411">
        <v>4</v>
      </c>
      <c r="D13" s="407">
        <v>2</v>
      </c>
      <c r="E13" s="423" t="s">
        <v>1079</v>
      </c>
      <c r="F13" s="423" t="s">
        <v>1078</v>
      </c>
      <c r="G13" s="407" t="s">
        <v>1077</v>
      </c>
      <c r="H13" s="287" t="s">
        <v>1076</v>
      </c>
      <c r="I13" s="286" t="s">
        <v>1075</v>
      </c>
      <c r="J13" s="407" t="s">
        <v>1074</v>
      </c>
      <c r="K13" s="425" t="s">
        <v>260</v>
      </c>
      <c r="L13" s="425"/>
      <c r="M13" s="414">
        <v>35000</v>
      </c>
      <c r="N13" s="411"/>
      <c r="O13" s="414">
        <v>35000</v>
      </c>
      <c r="P13" s="414"/>
      <c r="Q13" s="407" t="s">
        <v>1055</v>
      </c>
      <c r="R13" s="407" t="s">
        <v>1054</v>
      </c>
    </row>
    <row r="14" spans="1:19" ht="195" x14ac:dyDescent="0.25">
      <c r="A14" s="411">
        <v>8</v>
      </c>
      <c r="B14" s="411">
        <v>1</v>
      </c>
      <c r="C14" s="411">
        <v>4</v>
      </c>
      <c r="D14" s="407">
        <v>2</v>
      </c>
      <c r="E14" s="423" t="s">
        <v>1073</v>
      </c>
      <c r="F14" s="423" t="s">
        <v>1072</v>
      </c>
      <c r="G14" s="407" t="s">
        <v>1071</v>
      </c>
      <c r="H14" s="287" t="s">
        <v>1070</v>
      </c>
      <c r="I14" s="286" t="s">
        <v>1069</v>
      </c>
      <c r="J14" s="407" t="s">
        <v>1068</v>
      </c>
      <c r="K14" s="425" t="s">
        <v>260</v>
      </c>
      <c r="L14" s="425"/>
      <c r="M14" s="414">
        <v>4930.17</v>
      </c>
      <c r="N14" s="411"/>
      <c r="O14" s="414">
        <v>4930.17</v>
      </c>
      <c r="P14" s="414"/>
      <c r="Q14" s="407" t="s">
        <v>1055</v>
      </c>
      <c r="R14" s="407" t="s">
        <v>1054</v>
      </c>
    </row>
    <row r="15" spans="1:19" ht="345" x14ac:dyDescent="0.25">
      <c r="A15" s="411">
        <v>9</v>
      </c>
      <c r="B15" s="411">
        <v>1</v>
      </c>
      <c r="C15" s="411">
        <v>4</v>
      </c>
      <c r="D15" s="407">
        <v>2</v>
      </c>
      <c r="E15" s="423" t="s">
        <v>1067</v>
      </c>
      <c r="F15" s="423" t="s">
        <v>1066</v>
      </c>
      <c r="G15" s="407" t="s">
        <v>1065</v>
      </c>
      <c r="H15" s="287" t="s">
        <v>1064</v>
      </c>
      <c r="I15" s="286" t="s">
        <v>1063</v>
      </c>
      <c r="J15" s="407" t="s">
        <v>1062</v>
      </c>
      <c r="K15" s="425" t="s">
        <v>260</v>
      </c>
      <c r="L15" s="425"/>
      <c r="M15" s="414">
        <v>27000</v>
      </c>
      <c r="N15" s="411"/>
      <c r="O15" s="414">
        <v>27000</v>
      </c>
      <c r="P15" s="414"/>
      <c r="Q15" s="407" t="s">
        <v>1055</v>
      </c>
      <c r="R15" s="407" t="s">
        <v>1054</v>
      </c>
    </row>
    <row r="16" spans="1:19" ht="270" x14ac:dyDescent="0.25">
      <c r="A16" s="411">
        <v>10</v>
      </c>
      <c r="B16" s="411">
        <v>1</v>
      </c>
      <c r="C16" s="411">
        <v>4</v>
      </c>
      <c r="D16" s="407">
        <v>2</v>
      </c>
      <c r="E16" s="423" t="s">
        <v>1061</v>
      </c>
      <c r="F16" s="423" t="s">
        <v>1060</v>
      </c>
      <c r="G16" s="407" t="s">
        <v>1059</v>
      </c>
      <c r="H16" s="287" t="s">
        <v>1058</v>
      </c>
      <c r="I16" s="286" t="s">
        <v>1057</v>
      </c>
      <c r="J16" s="407" t="s">
        <v>1056</v>
      </c>
      <c r="K16" s="425" t="s">
        <v>56</v>
      </c>
      <c r="L16" s="425"/>
      <c r="M16" s="414">
        <v>78000</v>
      </c>
      <c r="N16" s="411"/>
      <c r="O16" s="414">
        <v>78000</v>
      </c>
      <c r="P16" s="414"/>
      <c r="Q16" s="407" t="s">
        <v>1055</v>
      </c>
      <c r="R16" s="407" t="s">
        <v>1054</v>
      </c>
    </row>
    <row r="17" spans="1:18" x14ac:dyDescent="0.25">
      <c r="A17" s="285"/>
      <c r="B17" s="284"/>
      <c r="C17" s="284"/>
      <c r="D17" s="284"/>
      <c r="E17" s="284"/>
      <c r="F17" s="284"/>
      <c r="G17" s="284"/>
      <c r="H17" s="284"/>
      <c r="I17" s="284"/>
      <c r="J17" s="284"/>
      <c r="K17" s="284"/>
      <c r="L17" s="284"/>
      <c r="M17" s="284"/>
      <c r="N17" s="284"/>
      <c r="O17" s="284"/>
      <c r="P17" s="284"/>
      <c r="Q17" s="284"/>
      <c r="R17" s="284"/>
    </row>
    <row r="18" spans="1:18" ht="15.75" x14ac:dyDescent="0.25">
      <c r="M18" s="743"/>
      <c r="N18" s="684" t="s">
        <v>35</v>
      </c>
      <c r="O18" s="684"/>
      <c r="P18" s="684"/>
    </row>
    <row r="19" spans="1:18" x14ac:dyDescent="0.25">
      <c r="M19" s="743"/>
      <c r="N19" s="283" t="s">
        <v>36</v>
      </c>
      <c r="O19" s="743" t="s">
        <v>37</v>
      </c>
      <c r="P19" s="743"/>
    </row>
    <row r="20" spans="1:18" x14ac:dyDescent="0.25">
      <c r="M20" s="743"/>
      <c r="N20" s="283"/>
      <c r="O20" s="283">
        <v>2020</v>
      </c>
      <c r="P20" s="283">
        <v>2021</v>
      </c>
    </row>
    <row r="21" spans="1:18" x14ac:dyDescent="0.25">
      <c r="M21" s="280" t="s">
        <v>688</v>
      </c>
      <c r="N21" s="196">
        <v>10</v>
      </c>
      <c r="O21" s="279">
        <f>O7+O8+O9+O10+O11+O12+O13+O14+O15+O16</f>
        <v>381051.67</v>
      </c>
      <c r="P21" s="278">
        <v>0</v>
      </c>
    </row>
    <row r="22" spans="1:18" x14ac:dyDescent="0.25">
      <c r="O22" s="2"/>
    </row>
    <row r="24" spans="1:18" x14ac:dyDescent="0.25">
      <c r="O24" s="2"/>
    </row>
  </sheetData>
  <mergeCells count="17">
    <mergeCell ref="M18:M20"/>
    <mergeCell ref="N18:P18"/>
    <mergeCell ref="O19:P19"/>
    <mergeCell ref="R4:R5"/>
    <mergeCell ref="O4:P4"/>
    <mergeCell ref="M4:N4"/>
    <mergeCell ref="Q4:Q5"/>
    <mergeCell ref="A4:A5"/>
    <mergeCell ref="B4:B5"/>
    <mergeCell ref="C4:C5"/>
    <mergeCell ref="D4:D5"/>
    <mergeCell ref="E4:E5"/>
    <mergeCell ref="F4:F5"/>
    <mergeCell ref="G4:G5"/>
    <mergeCell ref="H4:I4"/>
    <mergeCell ref="J4:J5"/>
    <mergeCell ref="K4:L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S960"/>
  <sheetViews>
    <sheetView topLeftCell="A25" zoomScale="80" zoomScaleNormal="80" workbookViewId="0">
      <selection activeCell="E19" sqref="E19:E21"/>
    </sheetView>
  </sheetViews>
  <sheetFormatPr defaultColWidth="14.42578125" defaultRowHeight="15" x14ac:dyDescent="0.25"/>
  <cols>
    <col min="1" max="1" width="4.140625" style="290" customWidth="1"/>
    <col min="2" max="2" width="10.140625" style="290" customWidth="1"/>
    <col min="3" max="3" width="8.140625" style="290" customWidth="1"/>
    <col min="4" max="4" width="8.42578125" style="290" customWidth="1"/>
    <col min="5" max="5" width="40" style="290" customWidth="1"/>
    <col min="6" max="6" width="57.140625" style="291" customWidth="1"/>
    <col min="7" max="7" width="19.28515625" style="290" customWidth="1"/>
    <col min="8" max="8" width="18.28515625" style="290" customWidth="1"/>
    <col min="9" max="9" width="12.85546875" style="290" customWidth="1"/>
    <col min="10" max="10" width="28.140625" style="290" customWidth="1"/>
    <col min="11" max="11" width="10.5703125" style="290" customWidth="1"/>
    <col min="12" max="12" width="12.42578125" style="290" customWidth="1"/>
    <col min="13" max="13" width="14.7109375" style="290" customWidth="1"/>
    <col min="14" max="14" width="11.28515625" style="290" customWidth="1"/>
    <col min="15" max="15" width="16.42578125" style="290" customWidth="1"/>
    <col min="16" max="16" width="20.5703125" style="290" customWidth="1"/>
    <col min="17" max="17" width="18" style="290" customWidth="1"/>
    <col min="18" max="18" width="16.28515625" style="290" customWidth="1"/>
    <col min="19" max="16384" width="14.42578125" style="290"/>
  </cols>
  <sheetData>
    <row r="2" spans="1:18" x14ac:dyDescent="0.25">
      <c r="A2" s="289" t="s">
        <v>1947</v>
      </c>
    </row>
    <row r="3" spans="1:18" ht="15.75" customHeight="1" x14ac:dyDescent="0.25">
      <c r="A3" s="292"/>
      <c r="B3" s="292"/>
      <c r="C3" s="292"/>
      <c r="D3" s="292"/>
      <c r="E3" s="292"/>
      <c r="F3" s="294"/>
      <c r="G3" s="295"/>
      <c r="H3" s="293"/>
      <c r="I3" s="295"/>
      <c r="J3" s="292"/>
      <c r="K3" s="292"/>
      <c r="L3" s="292"/>
      <c r="M3" s="312"/>
      <c r="N3" s="312"/>
      <c r="O3" s="312"/>
      <c r="P3" s="312"/>
      <c r="Q3" s="292"/>
      <c r="R3" s="292"/>
    </row>
    <row r="4" spans="1:18" ht="45.75" customHeight="1" x14ac:dyDescent="0.25">
      <c r="A4" s="752" t="s">
        <v>0</v>
      </c>
      <c r="B4" s="766" t="s">
        <v>1</v>
      </c>
      <c r="C4" s="766" t="s">
        <v>2</v>
      </c>
      <c r="D4" s="766" t="s">
        <v>3</v>
      </c>
      <c r="E4" s="752" t="s">
        <v>4</v>
      </c>
      <c r="F4" s="752" t="s">
        <v>5</v>
      </c>
      <c r="G4" s="766" t="s">
        <v>6</v>
      </c>
      <c r="H4" s="754" t="s">
        <v>7</v>
      </c>
      <c r="I4" s="755"/>
      <c r="J4" s="752" t="s">
        <v>8</v>
      </c>
      <c r="K4" s="754" t="s">
        <v>9</v>
      </c>
      <c r="L4" s="755"/>
      <c r="M4" s="756" t="s">
        <v>10</v>
      </c>
      <c r="N4" s="755"/>
      <c r="O4" s="756" t="s">
        <v>11</v>
      </c>
      <c r="P4" s="755"/>
      <c r="Q4" s="752" t="s">
        <v>12</v>
      </c>
      <c r="R4" s="766" t="s">
        <v>13</v>
      </c>
    </row>
    <row r="5" spans="1:18" ht="30" customHeight="1" x14ac:dyDescent="0.25">
      <c r="A5" s="753"/>
      <c r="B5" s="753"/>
      <c r="C5" s="753"/>
      <c r="D5" s="753"/>
      <c r="E5" s="753"/>
      <c r="F5" s="767"/>
      <c r="G5" s="768"/>
      <c r="H5" s="306" t="s">
        <v>14</v>
      </c>
      <c r="I5" s="306" t="s">
        <v>15</v>
      </c>
      <c r="J5" s="753"/>
      <c r="K5" s="309">
        <v>2020</v>
      </c>
      <c r="L5" s="309">
        <v>2021</v>
      </c>
      <c r="M5" s="311">
        <v>2020</v>
      </c>
      <c r="N5" s="311">
        <v>2021</v>
      </c>
      <c r="O5" s="311">
        <v>2020</v>
      </c>
      <c r="P5" s="311">
        <v>2021</v>
      </c>
      <c r="Q5" s="753"/>
      <c r="R5" s="753"/>
    </row>
    <row r="6" spans="1:18" s="305" customFormat="1" ht="15.75" customHeight="1" x14ac:dyDescent="0.25">
      <c r="A6" s="307" t="s">
        <v>16</v>
      </c>
      <c r="B6" s="306" t="s">
        <v>17</v>
      </c>
      <c r="C6" s="306" t="s">
        <v>18</v>
      </c>
      <c r="D6" s="306" t="s">
        <v>19</v>
      </c>
      <c r="E6" s="307" t="s">
        <v>20</v>
      </c>
      <c r="F6" s="310" t="s">
        <v>21</v>
      </c>
      <c r="G6" s="307" t="s">
        <v>22</v>
      </c>
      <c r="H6" s="306" t="s">
        <v>23</v>
      </c>
      <c r="I6" s="306" t="s">
        <v>24</v>
      </c>
      <c r="J6" s="307" t="s">
        <v>25</v>
      </c>
      <c r="K6" s="309" t="s">
        <v>26</v>
      </c>
      <c r="L6" s="309" t="s">
        <v>27</v>
      </c>
      <c r="M6" s="308" t="s">
        <v>28</v>
      </c>
      <c r="N6" s="308" t="s">
        <v>29</v>
      </c>
      <c r="O6" s="308" t="s">
        <v>30</v>
      </c>
      <c r="P6" s="308" t="s">
        <v>31</v>
      </c>
      <c r="Q6" s="307" t="s">
        <v>32</v>
      </c>
      <c r="R6" s="306" t="s">
        <v>33</v>
      </c>
    </row>
    <row r="7" spans="1:18" ht="45.75" customHeight="1" x14ac:dyDescent="0.25">
      <c r="A7" s="757">
        <v>1</v>
      </c>
      <c r="B7" s="772">
        <v>1</v>
      </c>
      <c r="C7" s="772">
        <v>4</v>
      </c>
      <c r="D7" s="772">
        <v>2</v>
      </c>
      <c r="E7" s="757" t="s">
        <v>1157</v>
      </c>
      <c r="F7" s="772" t="s">
        <v>1156</v>
      </c>
      <c r="G7" s="757" t="s">
        <v>1155</v>
      </c>
      <c r="H7" s="340" t="s">
        <v>1154</v>
      </c>
      <c r="I7" s="436">
        <v>2</v>
      </c>
      <c r="J7" s="757" t="s">
        <v>1964</v>
      </c>
      <c r="K7" s="757" t="s">
        <v>1153</v>
      </c>
      <c r="L7" s="759"/>
      <c r="M7" s="775">
        <v>500000</v>
      </c>
      <c r="N7" s="759"/>
      <c r="O7" s="775">
        <v>250000</v>
      </c>
      <c r="P7" s="759"/>
      <c r="Q7" s="757" t="s">
        <v>1120</v>
      </c>
      <c r="R7" s="757" t="s">
        <v>1119</v>
      </c>
    </row>
    <row r="8" spans="1:18" ht="51" customHeight="1" x14ac:dyDescent="0.25">
      <c r="A8" s="771"/>
      <c r="B8" s="758"/>
      <c r="C8" s="758"/>
      <c r="D8" s="758"/>
      <c r="E8" s="758"/>
      <c r="F8" s="761"/>
      <c r="G8" s="770"/>
      <c r="H8" s="340" t="s">
        <v>1115</v>
      </c>
      <c r="I8" s="436">
        <v>500</v>
      </c>
      <c r="J8" s="758"/>
      <c r="K8" s="758"/>
      <c r="L8" s="758"/>
      <c r="M8" s="758"/>
      <c r="N8" s="758"/>
      <c r="O8" s="758"/>
      <c r="P8" s="758"/>
      <c r="Q8" s="758"/>
      <c r="R8" s="758"/>
    </row>
    <row r="9" spans="1:18" ht="46.5" customHeight="1" x14ac:dyDescent="0.25">
      <c r="A9" s="771"/>
      <c r="B9" s="758"/>
      <c r="C9" s="758"/>
      <c r="D9" s="758"/>
      <c r="E9" s="758"/>
      <c r="F9" s="761"/>
      <c r="G9" s="757" t="s">
        <v>1152</v>
      </c>
      <c r="H9" s="340" t="s">
        <v>1151</v>
      </c>
      <c r="I9" s="436">
        <v>2</v>
      </c>
      <c r="J9" s="758"/>
      <c r="K9" s="758"/>
      <c r="L9" s="758"/>
      <c r="M9" s="758"/>
      <c r="N9" s="758"/>
      <c r="O9" s="758"/>
      <c r="P9" s="758"/>
      <c r="Q9" s="758"/>
      <c r="R9" s="758"/>
    </row>
    <row r="10" spans="1:18" ht="42.75" customHeight="1" x14ac:dyDescent="0.25">
      <c r="A10" s="771"/>
      <c r="B10" s="758"/>
      <c r="C10" s="758"/>
      <c r="D10" s="758"/>
      <c r="E10" s="758"/>
      <c r="F10" s="761"/>
      <c r="G10" s="770"/>
      <c r="H10" s="340" t="s">
        <v>1150</v>
      </c>
      <c r="I10" s="436">
        <v>30000</v>
      </c>
      <c r="J10" s="758"/>
      <c r="K10" s="758"/>
      <c r="L10" s="758"/>
      <c r="M10" s="758"/>
      <c r="N10" s="758"/>
      <c r="O10" s="758"/>
      <c r="P10" s="758"/>
      <c r="Q10" s="758"/>
      <c r="R10" s="758"/>
    </row>
    <row r="11" spans="1:18" ht="42.75" customHeight="1" x14ac:dyDescent="0.25">
      <c r="A11" s="771"/>
      <c r="B11" s="758"/>
      <c r="C11" s="758"/>
      <c r="D11" s="758"/>
      <c r="E11" s="758"/>
      <c r="F11" s="761"/>
      <c r="G11" s="757" t="s">
        <v>1118</v>
      </c>
      <c r="H11" s="340" t="s">
        <v>1117</v>
      </c>
      <c r="I11" s="436">
        <v>15</v>
      </c>
      <c r="J11" s="758"/>
      <c r="K11" s="758"/>
      <c r="L11" s="758"/>
      <c r="M11" s="758"/>
      <c r="N11" s="758"/>
      <c r="O11" s="758"/>
      <c r="P11" s="758"/>
      <c r="Q11" s="758"/>
      <c r="R11" s="758"/>
    </row>
    <row r="12" spans="1:18" ht="46.5" customHeight="1" x14ac:dyDescent="0.25">
      <c r="A12" s="771"/>
      <c r="B12" s="758"/>
      <c r="C12" s="758"/>
      <c r="D12" s="758"/>
      <c r="E12" s="758"/>
      <c r="F12" s="761"/>
      <c r="G12" s="773"/>
      <c r="H12" s="340" t="s">
        <v>1149</v>
      </c>
      <c r="I12" s="436">
        <v>500</v>
      </c>
      <c r="J12" s="758"/>
      <c r="K12" s="758"/>
      <c r="L12" s="758"/>
      <c r="M12" s="758"/>
      <c r="N12" s="758"/>
      <c r="O12" s="758"/>
      <c r="P12" s="758"/>
      <c r="Q12" s="758"/>
      <c r="R12" s="758"/>
    </row>
    <row r="13" spans="1:18" s="304" customFormat="1" ht="99" customHeight="1" x14ac:dyDescent="0.2">
      <c r="A13" s="762">
        <v>2</v>
      </c>
      <c r="B13" s="762">
        <v>1</v>
      </c>
      <c r="C13" s="762">
        <v>4</v>
      </c>
      <c r="D13" s="762">
        <v>2</v>
      </c>
      <c r="E13" s="769" t="s">
        <v>1148</v>
      </c>
      <c r="F13" s="760" t="s">
        <v>1147</v>
      </c>
      <c r="G13" s="762" t="s">
        <v>1146</v>
      </c>
      <c r="H13" s="340" t="s">
        <v>1145</v>
      </c>
      <c r="I13" s="436">
        <v>8</v>
      </c>
      <c r="J13" s="757" t="s">
        <v>1144</v>
      </c>
      <c r="K13" s="757" t="s">
        <v>1143</v>
      </c>
      <c r="L13" s="774"/>
      <c r="M13" s="765">
        <v>50000</v>
      </c>
      <c r="N13" s="759"/>
      <c r="O13" s="765">
        <v>50000</v>
      </c>
      <c r="P13" s="759"/>
      <c r="Q13" s="757" t="s">
        <v>1120</v>
      </c>
      <c r="R13" s="757" t="s">
        <v>1119</v>
      </c>
    </row>
    <row r="14" spans="1:18" s="304" customFormat="1" ht="122.25" customHeight="1" x14ac:dyDescent="0.2">
      <c r="A14" s="758"/>
      <c r="B14" s="758"/>
      <c r="C14" s="758"/>
      <c r="D14" s="758"/>
      <c r="E14" s="758"/>
      <c r="F14" s="761"/>
      <c r="G14" s="758"/>
      <c r="H14" s="481" t="s">
        <v>1142</v>
      </c>
      <c r="I14" s="338">
        <v>16</v>
      </c>
      <c r="J14" s="758"/>
      <c r="K14" s="758"/>
      <c r="L14" s="758"/>
      <c r="M14" s="758"/>
      <c r="N14" s="758"/>
      <c r="O14" s="758"/>
      <c r="P14" s="758"/>
      <c r="Q14" s="758"/>
      <c r="R14" s="758"/>
    </row>
    <row r="15" spans="1:18" s="303" customFormat="1" ht="312.75" customHeight="1" x14ac:dyDescent="0.2">
      <c r="A15" s="411">
        <v>3</v>
      </c>
      <c r="B15" s="407">
        <v>1</v>
      </c>
      <c r="C15" s="411">
        <v>4</v>
      </c>
      <c r="D15" s="407">
        <v>2</v>
      </c>
      <c r="E15" s="407" t="s">
        <v>1141</v>
      </c>
      <c r="F15" s="287" t="s">
        <v>1140</v>
      </c>
      <c r="G15" s="407" t="s">
        <v>443</v>
      </c>
      <c r="H15" s="415" t="s">
        <v>1115</v>
      </c>
      <c r="I15" s="426" t="s">
        <v>1139</v>
      </c>
      <c r="J15" s="407" t="s">
        <v>1138</v>
      </c>
      <c r="K15" s="425" t="s">
        <v>39</v>
      </c>
      <c r="L15" s="425"/>
      <c r="M15" s="414">
        <v>38680</v>
      </c>
      <c r="N15" s="411"/>
      <c r="O15" s="414">
        <v>38680</v>
      </c>
      <c r="P15" s="414"/>
      <c r="Q15" s="407" t="s">
        <v>1120</v>
      </c>
      <c r="R15" s="407" t="s">
        <v>1119</v>
      </c>
    </row>
    <row r="16" spans="1:18" s="302" customFormat="1" ht="59.25" customHeight="1" x14ac:dyDescent="0.25">
      <c r="A16" s="516">
        <v>4</v>
      </c>
      <c r="B16" s="516">
        <v>1</v>
      </c>
      <c r="C16" s="516">
        <v>4</v>
      </c>
      <c r="D16" s="516">
        <v>2</v>
      </c>
      <c r="E16" s="516" t="s">
        <v>1137</v>
      </c>
      <c r="F16" s="763" t="s">
        <v>1136</v>
      </c>
      <c r="G16" s="515" t="s">
        <v>1135</v>
      </c>
      <c r="H16" s="482" t="s">
        <v>1134</v>
      </c>
      <c r="I16" s="405">
        <v>12</v>
      </c>
      <c r="J16" s="515" t="s">
        <v>1133</v>
      </c>
      <c r="K16" s="515" t="s">
        <v>46</v>
      </c>
      <c r="L16" s="515"/>
      <c r="M16" s="750">
        <v>44000</v>
      </c>
      <c r="N16" s="515"/>
      <c r="O16" s="625">
        <v>44000</v>
      </c>
      <c r="P16" s="515"/>
      <c r="Q16" s="515" t="s">
        <v>1120</v>
      </c>
      <c r="R16" s="515" t="s">
        <v>1119</v>
      </c>
    </row>
    <row r="17" spans="1:19" s="302" customFormat="1" ht="54" customHeight="1" x14ac:dyDescent="0.25">
      <c r="A17" s="577"/>
      <c r="B17" s="577"/>
      <c r="C17" s="577"/>
      <c r="D17" s="577"/>
      <c r="E17" s="577"/>
      <c r="F17" s="764"/>
      <c r="G17" s="516"/>
      <c r="H17" s="415" t="s">
        <v>1115</v>
      </c>
      <c r="I17" s="407">
        <v>300</v>
      </c>
      <c r="J17" s="515"/>
      <c r="K17" s="515"/>
      <c r="L17" s="515"/>
      <c r="M17" s="750"/>
      <c r="N17" s="515"/>
      <c r="O17" s="625"/>
      <c r="P17" s="515"/>
      <c r="Q17" s="515"/>
      <c r="R17" s="515"/>
    </row>
    <row r="18" spans="1:19" s="300" customFormat="1" ht="189.75" customHeight="1" x14ac:dyDescent="0.25">
      <c r="A18" s="577"/>
      <c r="B18" s="577"/>
      <c r="C18" s="577"/>
      <c r="D18" s="577"/>
      <c r="E18" s="577"/>
      <c r="F18" s="764"/>
      <c r="G18" s="407" t="s">
        <v>1132</v>
      </c>
      <c r="H18" s="415" t="s">
        <v>36</v>
      </c>
      <c r="I18" s="407">
        <v>1</v>
      </c>
      <c r="J18" s="516"/>
      <c r="K18" s="516"/>
      <c r="L18" s="516"/>
      <c r="M18" s="751"/>
      <c r="N18" s="516"/>
      <c r="O18" s="626"/>
      <c r="P18" s="516"/>
      <c r="Q18" s="516"/>
      <c r="R18" s="516"/>
      <c r="S18" s="301"/>
    </row>
    <row r="19" spans="1:19" s="300" customFormat="1" ht="106.5" customHeight="1" x14ac:dyDescent="0.25">
      <c r="A19" s="582">
        <v>5</v>
      </c>
      <c r="B19" s="582">
        <v>1</v>
      </c>
      <c r="C19" s="582">
        <v>4</v>
      </c>
      <c r="D19" s="577">
        <v>2</v>
      </c>
      <c r="E19" s="577" t="s">
        <v>1131</v>
      </c>
      <c r="F19" s="630" t="s">
        <v>1130</v>
      </c>
      <c r="G19" s="407" t="s">
        <v>1129</v>
      </c>
      <c r="H19" s="483" t="s">
        <v>1128</v>
      </c>
      <c r="I19" s="484" t="s">
        <v>1127</v>
      </c>
      <c r="J19" s="577" t="s">
        <v>1126</v>
      </c>
      <c r="K19" s="650" t="s">
        <v>39</v>
      </c>
      <c r="L19" s="650"/>
      <c r="M19" s="612">
        <v>11000</v>
      </c>
      <c r="N19" s="582"/>
      <c r="O19" s="612">
        <v>11000</v>
      </c>
      <c r="P19" s="612"/>
      <c r="Q19" s="577" t="s">
        <v>1120</v>
      </c>
      <c r="R19" s="577" t="s">
        <v>1119</v>
      </c>
    </row>
    <row r="20" spans="1:19" s="300" customFormat="1" ht="90" customHeight="1" x14ac:dyDescent="0.25">
      <c r="A20" s="582"/>
      <c r="B20" s="582"/>
      <c r="C20" s="582"/>
      <c r="D20" s="577"/>
      <c r="E20" s="577"/>
      <c r="F20" s="630"/>
      <c r="G20" s="407" t="s">
        <v>374</v>
      </c>
      <c r="H20" s="483" t="s">
        <v>1125</v>
      </c>
      <c r="I20" s="484" t="s">
        <v>1124</v>
      </c>
      <c r="J20" s="577"/>
      <c r="K20" s="650"/>
      <c r="L20" s="650"/>
      <c r="M20" s="612"/>
      <c r="N20" s="582"/>
      <c r="O20" s="612"/>
      <c r="P20" s="612"/>
      <c r="Q20" s="577"/>
      <c r="R20" s="577"/>
    </row>
    <row r="21" spans="1:19" s="300" customFormat="1" ht="91.5" customHeight="1" x14ac:dyDescent="0.25">
      <c r="A21" s="582"/>
      <c r="B21" s="582"/>
      <c r="C21" s="582"/>
      <c r="D21" s="577"/>
      <c r="E21" s="577"/>
      <c r="F21" s="630"/>
      <c r="G21" s="407" t="s">
        <v>361</v>
      </c>
      <c r="H21" s="415" t="s">
        <v>63</v>
      </c>
      <c r="I21" s="426" t="s">
        <v>42</v>
      </c>
      <c r="J21" s="577"/>
      <c r="K21" s="650"/>
      <c r="L21" s="650"/>
      <c r="M21" s="612"/>
      <c r="N21" s="582"/>
      <c r="O21" s="612"/>
      <c r="P21" s="612"/>
      <c r="Q21" s="577"/>
      <c r="R21" s="577"/>
    </row>
    <row r="22" spans="1:19" s="300" customFormat="1" ht="83.25" customHeight="1" x14ac:dyDescent="0.25">
      <c r="A22" s="577">
        <v>6</v>
      </c>
      <c r="B22" s="577">
        <v>1</v>
      </c>
      <c r="C22" s="577">
        <v>4</v>
      </c>
      <c r="D22" s="577">
        <v>2</v>
      </c>
      <c r="E22" s="577" t="s">
        <v>1123</v>
      </c>
      <c r="F22" s="764" t="s">
        <v>1122</v>
      </c>
      <c r="G22" s="403" t="s">
        <v>361</v>
      </c>
      <c r="H22" s="485" t="s">
        <v>342</v>
      </c>
      <c r="I22" s="407">
        <v>1</v>
      </c>
      <c r="J22" s="514" t="s">
        <v>1121</v>
      </c>
      <c r="K22" s="514" t="s">
        <v>46</v>
      </c>
      <c r="L22" s="514"/>
      <c r="M22" s="580">
        <v>73531.27</v>
      </c>
      <c r="N22" s="514"/>
      <c r="O22" s="624">
        <v>73531.27</v>
      </c>
      <c r="P22" s="514"/>
      <c r="Q22" s="514" t="s">
        <v>1120</v>
      </c>
      <c r="R22" s="514" t="s">
        <v>1119</v>
      </c>
    </row>
    <row r="23" spans="1:19" s="300" customFormat="1" ht="63.75" customHeight="1" x14ac:dyDescent="0.25">
      <c r="A23" s="577"/>
      <c r="B23" s="577"/>
      <c r="C23" s="577"/>
      <c r="D23" s="577"/>
      <c r="E23" s="577"/>
      <c r="F23" s="764"/>
      <c r="G23" s="577" t="s">
        <v>1118</v>
      </c>
      <c r="H23" s="415" t="s">
        <v>1117</v>
      </c>
      <c r="I23" s="407">
        <v>1</v>
      </c>
      <c r="J23" s="515"/>
      <c r="K23" s="515"/>
      <c r="L23" s="515"/>
      <c r="M23" s="625"/>
      <c r="N23" s="515"/>
      <c r="O23" s="625"/>
      <c r="P23" s="515"/>
      <c r="Q23" s="515"/>
      <c r="R23" s="515"/>
    </row>
    <row r="24" spans="1:19" s="300" customFormat="1" ht="51" customHeight="1" x14ac:dyDescent="0.25">
      <c r="A24" s="577"/>
      <c r="B24" s="577"/>
      <c r="C24" s="577"/>
      <c r="D24" s="577"/>
      <c r="E24" s="577"/>
      <c r="F24" s="764"/>
      <c r="G24" s="577"/>
      <c r="H24" s="614" t="s">
        <v>1116</v>
      </c>
      <c r="I24" s="514">
        <v>500</v>
      </c>
      <c r="J24" s="515"/>
      <c r="K24" s="515"/>
      <c r="L24" s="515"/>
      <c r="M24" s="625"/>
      <c r="N24" s="515"/>
      <c r="O24" s="625"/>
      <c r="P24" s="515"/>
      <c r="Q24" s="515"/>
      <c r="R24" s="515"/>
    </row>
    <row r="25" spans="1:19" s="300" customFormat="1" ht="40.5" customHeight="1" x14ac:dyDescent="0.25">
      <c r="A25" s="577"/>
      <c r="B25" s="577"/>
      <c r="C25" s="577"/>
      <c r="D25" s="577"/>
      <c r="E25" s="577"/>
      <c r="F25" s="764"/>
      <c r="G25" s="577"/>
      <c r="H25" s="614"/>
      <c r="I25" s="516"/>
      <c r="J25" s="515"/>
      <c r="K25" s="515"/>
      <c r="L25" s="515"/>
      <c r="M25" s="625"/>
      <c r="N25" s="515"/>
      <c r="O25" s="625"/>
      <c r="P25" s="515"/>
      <c r="Q25" s="515"/>
      <c r="R25" s="515"/>
    </row>
    <row r="26" spans="1:19" s="300" customFormat="1" ht="123.75" customHeight="1" x14ac:dyDescent="0.25">
      <c r="A26" s="577"/>
      <c r="B26" s="577"/>
      <c r="C26" s="577"/>
      <c r="D26" s="577"/>
      <c r="E26" s="577"/>
      <c r="F26" s="764"/>
      <c r="G26" s="403" t="s">
        <v>443</v>
      </c>
      <c r="H26" s="415" t="s">
        <v>1115</v>
      </c>
      <c r="I26" s="407">
        <v>25</v>
      </c>
      <c r="J26" s="516"/>
      <c r="K26" s="516"/>
      <c r="L26" s="516"/>
      <c r="M26" s="626"/>
      <c r="N26" s="516"/>
      <c r="O26" s="626"/>
      <c r="P26" s="516"/>
      <c r="Q26" s="516"/>
      <c r="R26" s="516"/>
    </row>
    <row r="27" spans="1:19" ht="15.75" customHeight="1" x14ac:dyDescent="0.25">
      <c r="A27" s="292"/>
      <c r="B27" s="292"/>
      <c r="C27" s="292"/>
      <c r="D27" s="292"/>
      <c r="E27" s="292"/>
      <c r="F27" s="294"/>
      <c r="G27" s="295"/>
      <c r="H27" s="293"/>
      <c r="I27" s="295"/>
      <c r="J27" s="292"/>
      <c r="K27" s="292"/>
      <c r="L27" s="292"/>
      <c r="N27" s="292"/>
      <c r="O27" s="292"/>
      <c r="P27" s="299"/>
    </row>
    <row r="28" spans="1:19" ht="15.75" customHeight="1" x14ac:dyDescent="0.25">
      <c r="A28" s="292"/>
      <c r="B28" s="292"/>
      <c r="C28" s="292"/>
      <c r="D28" s="292"/>
      <c r="E28" s="292"/>
      <c r="F28" s="294"/>
      <c r="G28" s="295"/>
      <c r="H28" s="293"/>
      <c r="I28" s="295"/>
      <c r="J28" s="292"/>
      <c r="K28" s="292"/>
      <c r="L28" s="292"/>
      <c r="M28" s="744"/>
      <c r="N28" s="744"/>
      <c r="O28" s="747" t="s">
        <v>35</v>
      </c>
      <c r="P28" s="748"/>
      <c r="Q28" s="749"/>
    </row>
    <row r="29" spans="1:19" ht="15.75" customHeight="1" x14ac:dyDescent="0.25">
      <c r="A29" s="292"/>
      <c r="B29" s="292"/>
      <c r="C29" s="292"/>
      <c r="D29" s="292"/>
      <c r="E29" s="292"/>
      <c r="F29" s="294"/>
      <c r="G29" s="295"/>
      <c r="H29" s="293"/>
      <c r="I29" s="295"/>
      <c r="J29" s="292"/>
      <c r="K29" s="292"/>
      <c r="L29" s="292"/>
      <c r="M29" s="744"/>
      <c r="N29" s="744"/>
      <c r="O29" s="298" t="s">
        <v>36</v>
      </c>
      <c r="P29" s="298">
        <v>2020</v>
      </c>
      <c r="Q29" s="262">
        <v>2021</v>
      </c>
    </row>
    <row r="30" spans="1:19" ht="15.75" customHeight="1" x14ac:dyDescent="0.25">
      <c r="A30" s="292"/>
      <c r="B30" s="292"/>
      <c r="C30" s="292"/>
      <c r="D30" s="292"/>
      <c r="E30" s="292"/>
      <c r="F30" s="294"/>
      <c r="G30" s="295"/>
      <c r="H30" s="293"/>
      <c r="I30" s="295"/>
      <c r="J30" s="292"/>
      <c r="K30" s="292"/>
      <c r="L30" s="292"/>
      <c r="M30" s="745" t="s">
        <v>688</v>
      </c>
      <c r="N30" s="746"/>
      <c r="O30" s="297">
        <v>6</v>
      </c>
      <c r="P30" s="88">
        <f>O7+O13+O15+O19+O22+O16</f>
        <v>467211.27</v>
      </c>
      <c r="Q30" s="88">
        <v>0</v>
      </c>
    </row>
    <row r="31" spans="1:19" ht="15.75" customHeight="1" x14ac:dyDescent="0.25">
      <c r="A31" s="292"/>
      <c r="B31" s="292"/>
      <c r="C31" s="292"/>
      <c r="D31" s="292"/>
      <c r="E31" s="292"/>
      <c r="F31" s="294"/>
      <c r="G31" s="295"/>
      <c r="H31" s="293"/>
      <c r="I31" s="295"/>
      <c r="J31" s="292"/>
      <c r="K31" s="292"/>
      <c r="L31" s="292"/>
      <c r="M31" s="292"/>
      <c r="N31" s="292"/>
      <c r="O31" s="292"/>
      <c r="P31" s="296"/>
    </row>
    <row r="32" spans="1:19" ht="15.75" customHeight="1" x14ac:dyDescent="0.25">
      <c r="A32" s="292"/>
      <c r="B32" s="292"/>
      <c r="C32" s="292"/>
      <c r="D32" s="292"/>
      <c r="E32" s="292"/>
      <c r="F32" s="294"/>
      <c r="G32" s="295"/>
      <c r="H32" s="293"/>
      <c r="I32" s="295"/>
      <c r="J32" s="292"/>
      <c r="K32" s="292"/>
      <c r="L32" s="292"/>
      <c r="M32" s="292"/>
      <c r="N32" s="292"/>
      <c r="O32" s="292"/>
      <c r="P32" s="292"/>
      <c r="Q32" s="292"/>
      <c r="R32" s="292"/>
    </row>
    <row r="33" spans="1:18" ht="15.75" customHeight="1" x14ac:dyDescent="0.25">
      <c r="A33" s="292"/>
      <c r="B33" s="292"/>
      <c r="C33" s="292"/>
      <c r="D33" s="292"/>
      <c r="E33" s="292"/>
      <c r="F33" s="294"/>
      <c r="G33" s="295"/>
      <c r="H33" s="293"/>
      <c r="I33" s="295"/>
      <c r="J33" s="292"/>
      <c r="K33" s="292"/>
      <c r="L33" s="292"/>
      <c r="M33" s="292"/>
      <c r="N33" s="292"/>
      <c r="O33" s="292"/>
      <c r="P33" s="296"/>
      <c r="Q33" s="292"/>
      <c r="R33" s="292"/>
    </row>
    <row r="34" spans="1:18" ht="15.75" customHeight="1" x14ac:dyDescent="0.25">
      <c r="A34" s="292"/>
      <c r="B34" s="292"/>
      <c r="C34" s="292"/>
      <c r="D34" s="292"/>
      <c r="E34" s="292"/>
      <c r="F34" s="294"/>
      <c r="G34" s="295"/>
      <c r="H34" s="293"/>
      <c r="I34" s="295"/>
      <c r="J34" s="292"/>
      <c r="K34" s="292"/>
      <c r="L34" s="292"/>
      <c r="M34" s="292"/>
      <c r="N34" s="292"/>
      <c r="O34" s="292"/>
      <c r="P34" s="292"/>
      <c r="Q34" s="292"/>
      <c r="R34" s="292"/>
    </row>
    <row r="35" spans="1:18" ht="15.75" customHeight="1" x14ac:dyDescent="0.25">
      <c r="A35" s="292"/>
      <c r="B35" s="292"/>
      <c r="C35" s="292"/>
      <c r="D35" s="292"/>
      <c r="E35" s="292"/>
      <c r="F35" s="294"/>
      <c r="G35" s="295"/>
      <c r="H35" s="293"/>
      <c r="I35" s="295"/>
      <c r="J35" s="292"/>
      <c r="K35" s="292"/>
      <c r="L35" s="292"/>
      <c r="M35" s="292"/>
      <c r="N35" s="292"/>
      <c r="O35" s="292"/>
      <c r="P35" s="292"/>
      <c r="Q35" s="292"/>
      <c r="R35" s="292"/>
    </row>
    <row r="36" spans="1:18" ht="15.75" customHeight="1" x14ac:dyDescent="0.25">
      <c r="A36" s="292"/>
      <c r="B36" s="292"/>
      <c r="C36" s="292"/>
      <c r="D36" s="292"/>
      <c r="E36" s="292"/>
      <c r="F36" s="294"/>
      <c r="G36" s="295"/>
      <c r="H36" s="293"/>
      <c r="I36" s="295"/>
      <c r="J36" s="292"/>
      <c r="K36" s="292"/>
      <c r="L36" s="292"/>
      <c r="M36" s="292"/>
      <c r="N36" s="292"/>
      <c r="O36" s="292"/>
      <c r="P36" s="292"/>
      <c r="Q36" s="292"/>
      <c r="R36" s="292"/>
    </row>
    <row r="37" spans="1:18" ht="15.75" customHeight="1" x14ac:dyDescent="0.25">
      <c r="A37" s="292"/>
      <c r="B37" s="292"/>
      <c r="C37" s="292"/>
      <c r="D37" s="292"/>
      <c r="E37" s="292"/>
      <c r="F37" s="294"/>
      <c r="G37" s="295"/>
      <c r="H37" s="293"/>
      <c r="I37" s="295"/>
      <c r="J37" s="292"/>
      <c r="K37" s="292"/>
      <c r="L37" s="292"/>
      <c r="M37" s="292"/>
      <c r="N37" s="292"/>
      <c r="O37" s="292"/>
      <c r="P37" s="292"/>
      <c r="Q37" s="292"/>
      <c r="R37" s="292"/>
    </row>
    <row r="38" spans="1:18" ht="15.75" customHeight="1" x14ac:dyDescent="0.25">
      <c r="A38" s="292"/>
      <c r="B38" s="292"/>
      <c r="C38" s="292"/>
      <c r="D38" s="292"/>
      <c r="E38" s="292"/>
      <c r="F38" s="294"/>
      <c r="G38" s="295"/>
      <c r="H38" s="293"/>
      <c r="I38" s="295"/>
      <c r="J38" s="292"/>
      <c r="K38" s="292"/>
      <c r="L38" s="292"/>
      <c r="M38" s="292"/>
      <c r="N38" s="292"/>
      <c r="O38" s="292"/>
      <c r="P38" s="292"/>
      <c r="Q38" s="292"/>
      <c r="R38" s="292"/>
    </row>
    <row r="39" spans="1:18" ht="15.75" customHeight="1" x14ac:dyDescent="0.25">
      <c r="A39" s="292"/>
      <c r="B39" s="292"/>
      <c r="C39" s="292"/>
      <c r="D39" s="292"/>
      <c r="E39" s="292"/>
      <c r="F39" s="294"/>
      <c r="G39" s="295"/>
      <c r="H39" s="293"/>
      <c r="I39" s="295"/>
      <c r="J39" s="292"/>
      <c r="K39" s="292"/>
      <c r="L39" s="292"/>
      <c r="M39" s="292"/>
      <c r="N39" s="292"/>
      <c r="O39" s="292"/>
      <c r="P39" s="292"/>
      <c r="Q39" s="292"/>
      <c r="R39" s="292"/>
    </row>
    <row r="40" spans="1:18" ht="15.75" customHeight="1" x14ac:dyDescent="0.25">
      <c r="A40" s="292"/>
      <c r="B40" s="292"/>
      <c r="C40" s="292"/>
      <c r="D40" s="292"/>
      <c r="E40" s="292"/>
      <c r="F40" s="294"/>
      <c r="G40" s="295"/>
      <c r="H40" s="293"/>
      <c r="I40" s="295"/>
      <c r="J40" s="292"/>
      <c r="K40" s="292"/>
      <c r="L40" s="292"/>
      <c r="M40" s="292"/>
      <c r="N40" s="292"/>
      <c r="O40" s="292"/>
      <c r="P40" s="292"/>
      <c r="Q40" s="292"/>
      <c r="R40" s="292"/>
    </row>
    <row r="41" spans="1:18" ht="15.75" customHeight="1" x14ac:dyDescent="0.25">
      <c r="A41" s="292"/>
      <c r="B41" s="292"/>
      <c r="C41" s="292"/>
      <c r="D41" s="292"/>
      <c r="E41" s="292"/>
      <c r="F41" s="294"/>
      <c r="G41" s="295"/>
      <c r="H41" s="293"/>
      <c r="I41" s="295"/>
      <c r="J41" s="292"/>
      <c r="K41" s="292"/>
      <c r="L41" s="292"/>
      <c r="M41" s="292"/>
      <c r="N41" s="292"/>
      <c r="O41" s="292"/>
      <c r="P41" s="292"/>
      <c r="Q41" s="292"/>
      <c r="R41" s="292"/>
    </row>
    <row r="42" spans="1:18" ht="15.75" customHeight="1" x14ac:dyDescent="0.25">
      <c r="A42" s="292"/>
      <c r="B42" s="292"/>
      <c r="C42" s="292"/>
      <c r="D42" s="292"/>
      <c r="E42" s="292"/>
      <c r="F42" s="294"/>
      <c r="G42" s="295"/>
      <c r="H42" s="293"/>
      <c r="I42" s="295"/>
      <c r="J42" s="292"/>
      <c r="K42" s="292"/>
      <c r="L42" s="292"/>
      <c r="M42" s="292"/>
      <c r="N42" s="292"/>
      <c r="O42" s="292"/>
      <c r="P42" s="292"/>
      <c r="Q42" s="292"/>
      <c r="R42" s="292"/>
    </row>
    <row r="43" spans="1:18" ht="15.75" customHeight="1" x14ac:dyDescent="0.25">
      <c r="A43" s="292"/>
      <c r="B43" s="292"/>
      <c r="C43" s="292"/>
      <c r="D43" s="292"/>
      <c r="E43" s="292"/>
      <c r="F43" s="294"/>
      <c r="G43" s="295"/>
      <c r="H43" s="293"/>
      <c r="I43" s="295"/>
      <c r="J43" s="292"/>
      <c r="K43" s="292"/>
      <c r="L43" s="292"/>
      <c r="M43" s="292"/>
      <c r="N43" s="292"/>
      <c r="O43" s="292"/>
      <c r="P43" s="292"/>
      <c r="Q43" s="292"/>
      <c r="R43" s="292"/>
    </row>
    <row r="44" spans="1:18" ht="15.75" customHeight="1" x14ac:dyDescent="0.25">
      <c r="A44" s="292"/>
      <c r="B44" s="292"/>
      <c r="C44" s="292"/>
      <c r="D44" s="292"/>
      <c r="E44" s="292"/>
      <c r="F44" s="294"/>
      <c r="G44" s="295"/>
      <c r="H44" s="293"/>
      <c r="I44" s="295"/>
      <c r="J44" s="292"/>
      <c r="K44" s="292"/>
      <c r="L44" s="292"/>
      <c r="M44" s="292"/>
      <c r="N44" s="292"/>
      <c r="O44" s="292"/>
      <c r="P44" s="292"/>
      <c r="Q44" s="292"/>
      <c r="R44" s="292"/>
    </row>
    <row r="45" spans="1:18" ht="15.75" customHeight="1" x14ac:dyDescent="0.25">
      <c r="A45" s="292"/>
      <c r="B45" s="292"/>
      <c r="C45" s="292"/>
      <c r="D45" s="292"/>
      <c r="E45" s="292"/>
      <c r="F45" s="294"/>
      <c r="G45" s="295"/>
      <c r="H45" s="293"/>
      <c r="I45" s="295"/>
      <c r="J45" s="292"/>
      <c r="K45" s="292"/>
      <c r="L45" s="292"/>
      <c r="M45" s="292"/>
      <c r="N45" s="292"/>
      <c r="O45" s="292"/>
      <c r="P45" s="292"/>
      <c r="Q45" s="292"/>
      <c r="R45" s="292"/>
    </row>
    <row r="46" spans="1:18" ht="15.75" customHeight="1" x14ac:dyDescent="0.25">
      <c r="A46" s="292"/>
      <c r="B46" s="292"/>
      <c r="C46" s="292"/>
      <c r="D46" s="292"/>
      <c r="E46" s="292"/>
      <c r="F46" s="294"/>
      <c r="G46" s="295"/>
      <c r="H46" s="293"/>
      <c r="I46" s="295"/>
      <c r="J46" s="292"/>
      <c r="K46" s="292"/>
      <c r="L46" s="292"/>
      <c r="M46" s="292"/>
      <c r="N46" s="292"/>
      <c r="O46" s="292"/>
      <c r="P46" s="292"/>
      <c r="Q46" s="292"/>
      <c r="R46" s="292"/>
    </row>
    <row r="47" spans="1:18" ht="15.75" customHeight="1" x14ac:dyDescent="0.25">
      <c r="A47" s="292"/>
      <c r="B47" s="292"/>
      <c r="C47" s="292"/>
      <c r="D47" s="292"/>
      <c r="E47" s="292"/>
      <c r="F47" s="294"/>
      <c r="G47" s="295"/>
      <c r="H47" s="293"/>
      <c r="I47" s="295"/>
      <c r="J47" s="292"/>
      <c r="K47" s="292"/>
      <c r="L47" s="292"/>
      <c r="M47" s="292"/>
      <c r="N47" s="292"/>
      <c r="O47" s="292"/>
      <c r="P47" s="292"/>
      <c r="Q47" s="292"/>
      <c r="R47" s="292"/>
    </row>
    <row r="48" spans="1:18" ht="15.75" customHeight="1" x14ac:dyDescent="0.25">
      <c r="A48" s="292"/>
      <c r="B48" s="292"/>
      <c r="C48" s="292"/>
      <c r="D48" s="292"/>
      <c r="E48" s="292"/>
      <c r="F48" s="294"/>
      <c r="G48" s="295"/>
      <c r="H48" s="293"/>
      <c r="I48" s="295"/>
      <c r="J48" s="292"/>
      <c r="K48" s="292"/>
      <c r="L48" s="292"/>
      <c r="M48" s="292"/>
      <c r="N48" s="292"/>
      <c r="O48" s="292"/>
      <c r="P48" s="292"/>
      <c r="Q48" s="292"/>
      <c r="R48" s="292"/>
    </row>
    <row r="49" spans="1:18" ht="15.75" customHeight="1" x14ac:dyDescent="0.25">
      <c r="A49" s="292"/>
      <c r="B49" s="292"/>
      <c r="C49" s="292"/>
      <c r="D49" s="292"/>
      <c r="E49" s="292"/>
      <c r="F49" s="294"/>
      <c r="G49" s="295"/>
      <c r="H49" s="293"/>
      <c r="I49" s="295"/>
      <c r="J49" s="292"/>
      <c r="K49" s="292"/>
      <c r="L49" s="292"/>
      <c r="M49" s="292"/>
      <c r="N49" s="292"/>
      <c r="O49" s="292"/>
      <c r="P49" s="292"/>
      <c r="Q49" s="292"/>
      <c r="R49" s="292"/>
    </row>
    <row r="50" spans="1:18" ht="15.75" customHeight="1" x14ac:dyDescent="0.25">
      <c r="A50" s="292"/>
      <c r="B50" s="292"/>
      <c r="C50" s="292"/>
      <c r="D50" s="292"/>
      <c r="E50" s="292"/>
      <c r="F50" s="294"/>
      <c r="G50" s="295"/>
      <c r="H50" s="293"/>
      <c r="I50" s="295"/>
      <c r="J50" s="292"/>
      <c r="K50" s="292"/>
      <c r="L50" s="292"/>
      <c r="M50" s="292"/>
      <c r="N50" s="292"/>
      <c r="O50" s="292"/>
      <c r="P50" s="292"/>
      <c r="Q50" s="292"/>
      <c r="R50" s="292"/>
    </row>
    <row r="51" spans="1:18" ht="15.75" customHeight="1" x14ac:dyDescent="0.25">
      <c r="A51" s="292"/>
      <c r="B51" s="292"/>
      <c r="C51" s="292"/>
      <c r="D51" s="292"/>
      <c r="E51" s="292"/>
      <c r="F51" s="294"/>
      <c r="G51" s="295"/>
      <c r="H51" s="293"/>
      <c r="I51" s="295"/>
      <c r="J51" s="292"/>
      <c r="K51" s="292"/>
      <c r="L51" s="292"/>
      <c r="M51" s="292"/>
      <c r="N51" s="292"/>
      <c r="O51" s="292"/>
      <c r="P51" s="292"/>
      <c r="Q51" s="292"/>
      <c r="R51" s="292"/>
    </row>
    <row r="52" spans="1:18" ht="15.75" customHeight="1" x14ac:dyDescent="0.25">
      <c r="A52" s="292"/>
      <c r="B52" s="292"/>
      <c r="C52" s="292"/>
      <c r="D52" s="292"/>
      <c r="E52" s="292"/>
      <c r="F52" s="294"/>
      <c r="G52" s="295"/>
      <c r="H52" s="293"/>
      <c r="I52" s="295"/>
      <c r="J52" s="292"/>
      <c r="K52" s="292"/>
      <c r="L52" s="292"/>
      <c r="M52" s="292"/>
      <c r="N52" s="292"/>
      <c r="O52" s="292"/>
      <c r="P52" s="292"/>
      <c r="Q52" s="292"/>
      <c r="R52" s="292"/>
    </row>
    <row r="53" spans="1:18" ht="15.75" customHeight="1" x14ac:dyDescent="0.25">
      <c r="A53" s="292"/>
      <c r="B53" s="292"/>
      <c r="C53" s="292"/>
      <c r="D53" s="292"/>
      <c r="E53" s="292"/>
      <c r="F53" s="294"/>
      <c r="G53" s="295"/>
      <c r="H53" s="293"/>
      <c r="I53" s="295"/>
      <c r="J53" s="292"/>
      <c r="K53" s="292"/>
      <c r="L53" s="292"/>
      <c r="M53" s="292"/>
      <c r="N53" s="292"/>
      <c r="O53" s="292"/>
      <c r="P53" s="292"/>
      <c r="Q53" s="292"/>
      <c r="R53" s="292"/>
    </row>
    <row r="54" spans="1:18" ht="15.75" customHeight="1" x14ac:dyDescent="0.25">
      <c r="A54" s="292"/>
      <c r="B54" s="292"/>
      <c r="C54" s="292"/>
      <c r="D54" s="292"/>
      <c r="E54" s="292"/>
      <c r="F54" s="294"/>
      <c r="G54" s="295"/>
      <c r="H54" s="293"/>
      <c r="I54" s="295"/>
      <c r="J54" s="292"/>
      <c r="K54" s="292"/>
      <c r="L54" s="292"/>
      <c r="M54" s="292"/>
      <c r="N54" s="292"/>
      <c r="O54" s="292"/>
      <c r="P54" s="292"/>
      <c r="Q54" s="292"/>
      <c r="R54" s="292"/>
    </row>
    <row r="55" spans="1:18" ht="15.75" customHeight="1" x14ac:dyDescent="0.25">
      <c r="A55" s="292"/>
      <c r="B55" s="292"/>
      <c r="C55" s="292"/>
      <c r="D55" s="292"/>
      <c r="E55" s="292"/>
      <c r="F55" s="294"/>
      <c r="G55" s="295"/>
      <c r="H55" s="293"/>
      <c r="I55" s="295"/>
      <c r="J55" s="292"/>
      <c r="K55" s="292"/>
      <c r="L55" s="292"/>
      <c r="M55" s="292"/>
      <c r="N55" s="292"/>
      <c r="O55" s="292"/>
      <c r="P55" s="292"/>
      <c r="Q55" s="292"/>
      <c r="R55" s="292"/>
    </row>
    <row r="56" spans="1:18" ht="15.75" customHeight="1" x14ac:dyDescent="0.25">
      <c r="A56" s="292"/>
      <c r="B56" s="292"/>
      <c r="C56" s="292"/>
      <c r="D56" s="292"/>
      <c r="E56" s="292"/>
      <c r="F56" s="294"/>
      <c r="G56" s="295"/>
      <c r="H56" s="293"/>
      <c r="I56" s="295"/>
      <c r="J56" s="292"/>
      <c r="K56" s="292"/>
      <c r="L56" s="292"/>
      <c r="M56" s="292"/>
      <c r="N56" s="292"/>
      <c r="O56" s="292"/>
      <c r="P56" s="292"/>
      <c r="Q56" s="292"/>
      <c r="R56" s="292"/>
    </row>
    <row r="57" spans="1:18" ht="15.75" customHeight="1" x14ac:dyDescent="0.25">
      <c r="A57" s="292"/>
      <c r="B57" s="292"/>
      <c r="C57" s="292"/>
      <c r="D57" s="292"/>
      <c r="E57" s="292"/>
      <c r="F57" s="294"/>
      <c r="G57" s="295"/>
      <c r="H57" s="293"/>
      <c r="I57" s="295"/>
      <c r="J57" s="292"/>
      <c r="K57" s="292"/>
      <c r="L57" s="292"/>
      <c r="M57" s="292"/>
      <c r="N57" s="292"/>
      <c r="O57" s="292"/>
      <c r="P57" s="292"/>
      <c r="Q57" s="292"/>
      <c r="R57" s="292"/>
    </row>
    <row r="58" spans="1:18" ht="15.75" customHeight="1" x14ac:dyDescent="0.25">
      <c r="A58" s="292"/>
      <c r="B58" s="292"/>
      <c r="C58" s="292"/>
      <c r="D58" s="292"/>
      <c r="E58" s="292"/>
      <c r="F58" s="294"/>
      <c r="G58" s="295"/>
      <c r="H58" s="293"/>
      <c r="I58" s="295"/>
      <c r="J58" s="292"/>
      <c r="K58" s="292"/>
      <c r="L58" s="292"/>
      <c r="M58" s="292"/>
      <c r="N58" s="292"/>
      <c r="O58" s="292"/>
      <c r="P58" s="292"/>
      <c r="Q58" s="292"/>
      <c r="R58" s="292"/>
    </row>
    <row r="59" spans="1:18" ht="15.75" customHeight="1" x14ac:dyDescent="0.25">
      <c r="A59" s="292"/>
      <c r="B59" s="292"/>
      <c r="C59" s="292"/>
      <c r="D59" s="292"/>
      <c r="E59" s="292"/>
      <c r="F59" s="294"/>
      <c r="G59" s="295"/>
      <c r="H59" s="293"/>
      <c r="I59" s="295"/>
      <c r="J59" s="292"/>
      <c r="K59" s="292"/>
      <c r="L59" s="292"/>
      <c r="M59" s="292"/>
      <c r="N59" s="292"/>
      <c r="O59" s="292"/>
      <c r="P59" s="292"/>
      <c r="Q59" s="292"/>
      <c r="R59" s="292"/>
    </row>
    <row r="60" spans="1:18" ht="15.75" customHeight="1" x14ac:dyDescent="0.25">
      <c r="A60" s="292"/>
      <c r="B60" s="292"/>
      <c r="C60" s="292"/>
      <c r="D60" s="292"/>
      <c r="E60" s="292"/>
      <c r="F60" s="294"/>
      <c r="G60" s="295"/>
      <c r="H60" s="293"/>
      <c r="I60" s="295"/>
      <c r="J60" s="292"/>
      <c r="K60" s="292"/>
      <c r="L60" s="292"/>
      <c r="M60" s="292"/>
      <c r="N60" s="292"/>
      <c r="O60" s="292"/>
      <c r="P60" s="292"/>
      <c r="Q60" s="292"/>
      <c r="R60" s="292"/>
    </row>
    <row r="61" spans="1:18" ht="15.75" customHeight="1" x14ac:dyDescent="0.25">
      <c r="A61" s="292"/>
      <c r="B61" s="292"/>
      <c r="C61" s="292"/>
      <c r="D61" s="292"/>
      <c r="E61" s="292"/>
      <c r="F61" s="294"/>
      <c r="G61" s="295"/>
      <c r="H61" s="293"/>
      <c r="I61" s="295"/>
      <c r="J61" s="292"/>
      <c r="K61" s="292"/>
      <c r="L61" s="292"/>
      <c r="M61" s="292"/>
      <c r="N61" s="292"/>
      <c r="O61" s="292"/>
      <c r="P61" s="292"/>
      <c r="Q61" s="292"/>
      <c r="R61" s="292"/>
    </row>
    <row r="62" spans="1:18" ht="15.75" customHeight="1" x14ac:dyDescent="0.25">
      <c r="A62" s="292"/>
      <c r="B62" s="292"/>
      <c r="C62" s="292"/>
      <c r="D62" s="292"/>
      <c r="E62" s="292"/>
      <c r="F62" s="294"/>
      <c r="G62" s="295"/>
      <c r="H62" s="293"/>
      <c r="I62" s="295"/>
      <c r="J62" s="292"/>
      <c r="K62" s="292"/>
      <c r="L62" s="292"/>
      <c r="M62" s="292"/>
      <c r="N62" s="292"/>
      <c r="O62" s="292"/>
      <c r="P62" s="292"/>
      <c r="Q62" s="292"/>
      <c r="R62" s="292"/>
    </row>
    <row r="63" spans="1:18" ht="15.75" customHeight="1" x14ac:dyDescent="0.25">
      <c r="A63" s="292"/>
      <c r="B63" s="292"/>
      <c r="C63" s="292"/>
      <c r="D63" s="292"/>
      <c r="E63" s="292"/>
      <c r="F63" s="294"/>
      <c r="G63" s="295"/>
      <c r="H63" s="293"/>
      <c r="I63" s="295"/>
      <c r="J63" s="292"/>
      <c r="K63" s="292"/>
      <c r="L63" s="292"/>
      <c r="M63" s="292"/>
      <c r="N63" s="292"/>
      <c r="O63" s="292"/>
      <c r="P63" s="292"/>
      <c r="Q63" s="292"/>
      <c r="R63" s="292"/>
    </row>
    <row r="64" spans="1:18" ht="15.75" customHeight="1" x14ac:dyDescent="0.25">
      <c r="A64" s="292"/>
      <c r="B64" s="292"/>
      <c r="C64" s="292"/>
      <c r="D64" s="292"/>
      <c r="E64" s="292"/>
      <c r="F64" s="294"/>
      <c r="G64" s="295"/>
      <c r="H64" s="293"/>
      <c r="I64" s="295"/>
      <c r="J64" s="292"/>
      <c r="K64" s="292"/>
      <c r="L64" s="292"/>
      <c r="M64" s="292"/>
      <c r="N64" s="292"/>
      <c r="O64" s="292"/>
      <c r="P64" s="292"/>
      <c r="Q64" s="292"/>
      <c r="R64" s="292"/>
    </row>
    <row r="65" spans="1:18" ht="15.75" customHeight="1" x14ac:dyDescent="0.25">
      <c r="A65" s="292"/>
      <c r="B65" s="292"/>
      <c r="C65" s="292"/>
      <c r="D65" s="292"/>
      <c r="E65" s="292"/>
      <c r="F65" s="294"/>
      <c r="G65" s="295"/>
      <c r="H65" s="293"/>
      <c r="I65" s="295"/>
      <c r="J65" s="292"/>
      <c r="K65" s="292"/>
      <c r="L65" s="292"/>
      <c r="M65" s="292"/>
      <c r="N65" s="292"/>
      <c r="O65" s="292"/>
      <c r="P65" s="292"/>
      <c r="Q65" s="292"/>
      <c r="R65" s="292"/>
    </row>
    <row r="66" spans="1:18" ht="15.75" customHeight="1" x14ac:dyDescent="0.25">
      <c r="A66" s="292"/>
      <c r="B66" s="292"/>
      <c r="C66" s="292"/>
      <c r="D66" s="292"/>
      <c r="E66" s="292"/>
      <c r="F66" s="294"/>
      <c r="G66" s="295"/>
      <c r="H66" s="293"/>
      <c r="I66" s="295"/>
      <c r="J66" s="292"/>
      <c r="K66" s="292"/>
      <c r="L66" s="292"/>
      <c r="M66" s="292"/>
      <c r="N66" s="292"/>
      <c r="O66" s="292"/>
      <c r="P66" s="292"/>
      <c r="Q66" s="292"/>
      <c r="R66" s="292"/>
    </row>
    <row r="67" spans="1:18" ht="15.75" customHeight="1" x14ac:dyDescent="0.25">
      <c r="A67" s="292"/>
      <c r="B67" s="292"/>
      <c r="C67" s="292"/>
      <c r="D67" s="292"/>
      <c r="E67" s="292"/>
      <c r="F67" s="294"/>
      <c r="G67" s="295"/>
      <c r="H67" s="293"/>
      <c r="I67" s="295"/>
      <c r="J67" s="292"/>
      <c r="K67" s="292"/>
      <c r="L67" s="292"/>
      <c r="M67" s="292"/>
      <c r="N67" s="292"/>
      <c r="O67" s="292"/>
      <c r="P67" s="292"/>
      <c r="Q67" s="292"/>
      <c r="R67" s="292"/>
    </row>
    <row r="68" spans="1:18" ht="15.75" customHeight="1" x14ac:dyDescent="0.25">
      <c r="A68" s="292"/>
      <c r="B68" s="292"/>
      <c r="C68" s="292"/>
      <c r="D68" s="292"/>
      <c r="E68" s="292"/>
      <c r="F68" s="294"/>
      <c r="G68" s="295"/>
      <c r="H68" s="293"/>
      <c r="I68" s="295"/>
      <c r="J68" s="292"/>
      <c r="K68" s="292"/>
      <c r="L68" s="292"/>
      <c r="M68" s="292"/>
      <c r="N68" s="292"/>
      <c r="O68" s="292"/>
      <c r="P68" s="292"/>
      <c r="Q68" s="292"/>
      <c r="R68" s="292"/>
    </row>
    <row r="69" spans="1:18" ht="15.75" customHeight="1" x14ac:dyDescent="0.25">
      <c r="A69" s="292"/>
      <c r="B69" s="292"/>
      <c r="C69" s="292"/>
      <c r="D69" s="292"/>
      <c r="E69" s="292"/>
      <c r="F69" s="294"/>
      <c r="G69" s="295"/>
      <c r="H69" s="293"/>
      <c r="I69" s="295"/>
      <c r="J69" s="292"/>
      <c r="K69" s="292"/>
      <c r="L69" s="292"/>
      <c r="M69" s="292"/>
      <c r="N69" s="292"/>
      <c r="O69" s="292"/>
      <c r="P69" s="292"/>
      <c r="Q69" s="292"/>
      <c r="R69" s="292"/>
    </row>
    <row r="70" spans="1:18" ht="15.75" customHeight="1" x14ac:dyDescent="0.25">
      <c r="A70" s="292"/>
      <c r="B70" s="292"/>
      <c r="C70" s="292"/>
      <c r="D70" s="292"/>
      <c r="E70" s="292"/>
      <c r="F70" s="294"/>
      <c r="G70" s="295"/>
      <c r="H70" s="293"/>
      <c r="I70" s="295"/>
      <c r="J70" s="292"/>
      <c r="K70" s="292"/>
      <c r="L70" s="292"/>
      <c r="M70" s="292"/>
      <c r="N70" s="292"/>
      <c r="O70" s="292"/>
      <c r="P70" s="292"/>
      <c r="Q70" s="292"/>
      <c r="R70" s="292"/>
    </row>
    <row r="71" spans="1:18" ht="15.75" customHeight="1" x14ac:dyDescent="0.25">
      <c r="A71" s="292"/>
      <c r="B71" s="292"/>
      <c r="C71" s="292"/>
      <c r="D71" s="292"/>
      <c r="E71" s="292"/>
      <c r="F71" s="294"/>
      <c r="G71" s="295"/>
      <c r="H71" s="293"/>
      <c r="I71" s="295"/>
      <c r="J71" s="292"/>
      <c r="K71" s="292"/>
      <c r="L71" s="292"/>
      <c r="M71" s="292"/>
      <c r="N71" s="292"/>
      <c r="O71" s="292"/>
      <c r="P71" s="292"/>
      <c r="Q71" s="292"/>
      <c r="R71" s="292"/>
    </row>
    <row r="72" spans="1:18" ht="15.75" customHeight="1" x14ac:dyDescent="0.25">
      <c r="A72" s="292"/>
      <c r="B72" s="292"/>
      <c r="C72" s="292"/>
      <c r="D72" s="292"/>
      <c r="E72" s="292"/>
      <c r="F72" s="294"/>
      <c r="G72" s="295"/>
      <c r="H72" s="293"/>
      <c r="I72" s="295"/>
      <c r="J72" s="292"/>
      <c r="K72" s="292"/>
      <c r="L72" s="292"/>
      <c r="M72" s="292"/>
      <c r="N72" s="292"/>
      <c r="O72" s="292"/>
      <c r="P72" s="292"/>
      <c r="Q72" s="292"/>
      <c r="R72" s="292"/>
    </row>
    <row r="73" spans="1:18" ht="15.75" customHeight="1" x14ac:dyDescent="0.25">
      <c r="A73" s="292"/>
      <c r="B73" s="292"/>
      <c r="C73" s="292"/>
      <c r="D73" s="292"/>
      <c r="E73" s="292"/>
      <c r="F73" s="294"/>
      <c r="G73" s="295"/>
      <c r="H73" s="293"/>
      <c r="I73" s="295"/>
      <c r="J73" s="292"/>
      <c r="K73" s="292"/>
      <c r="L73" s="292"/>
      <c r="M73" s="292"/>
      <c r="N73" s="292"/>
      <c r="O73" s="292"/>
      <c r="P73" s="292"/>
      <c r="Q73" s="292"/>
      <c r="R73" s="292"/>
    </row>
    <row r="74" spans="1:18" ht="15.75" customHeight="1" x14ac:dyDescent="0.25">
      <c r="A74" s="292"/>
      <c r="B74" s="292"/>
      <c r="C74" s="292"/>
      <c r="D74" s="292"/>
      <c r="E74" s="292"/>
      <c r="F74" s="294"/>
      <c r="G74" s="295"/>
      <c r="H74" s="293"/>
      <c r="I74" s="295"/>
      <c r="J74" s="292"/>
      <c r="K74" s="292"/>
      <c r="L74" s="292"/>
      <c r="M74" s="292"/>
      <c r="N74" s="292"/>
      <c r="O74" s="292"/>
      <c r="P74" s="292"/>
      <c r="Q74" s="292"/>
      <c r="R74" s="292"/>
    </row>
    <row r="75" spans="1:18" ht="15.75" customHeight="1" x14ac:dyDescent="0.25">
      <c r="A75" s="292"/>
      <c r="B75" s="292"/>
      <c r="C75" s="292"/>
      <c r="D75" s="292"/>
      <c r="E75" s="292"/>
      <c r="F75" s="294"/>
      <c r="G75" s="295"/>
      <c r="H75" s="293"/>
      <c r="I75" s="295"/>
      <c r="J75" s="292"/>
      <c r="K75" s="292"/>
      <c r="L75" s="292"/>
      <c r="M75" s="292"/>
      <c r="N75" s="292"/>
      <c r="O75" s="292"/>
      <c r="P75" s="292"/>
      <c r="Q75" s="292"/>
      <c r="R75" s="292"/>
    </row>
    <row r="76" spans="1:18" ht="15.75" customHeight="1" x14ac:dyDescent="0.25">
      <c r="A76" s="292"/>
      <c r="B76" s="292"/>
      <c r="C76" s="292"/>
      <c r="D76" s="292"/>
      <c r="E76" s="292"/>
      <c r="F76" s="294"/>
      <c r="G76" s="295"/>
      <c r="H76" s="293"/>
      <c r="I76" s="295"/>
      <c r="J76" s="292"/>
      <c r="K76" s="292"/>
      <c r="L76" s="292"/>
      <c r="M76" s="292"/>
      <c r="N76" s="292"/>
      <c r="O76" s="292"/>
      <c r="P76" s="292"/>
      <c r="Q76" s="292"/>
      <c r="R76" s="292"/>
    </row>
    <row r="77" spans="1:18" ht="15.75" customHeight="1" x14ac:dyDescent="0.25">
      <c r="A77" s="292"/>
      <c r="B77" s="292"/>
      <c r="C77" s="292"/>
      <c r="D77" s="292"/>
      <c r="E77" s="292"/>
      <c r="F77" s="294"/>
      <c r="G77" s="295"/>
      <c r="H77" s="293"/>
      <c r="I77" s="295"/>
      <c r="J77" s="292"/>
      <c r="K77" s="292"/>
      <c r="L77" s="292"/>
      <c r="M77" s="292"/>
      <c r="N77" s="292"/>
      <c r="O77" s="292"/>
      <c r="P77" s="292"/>
      <c r="Q77" s="292"/>
      <c r="R77" s="292"/>
    </row>
    <row r="78" spans="1:18" ht="15.75" customHeight="1" x14ac:dyDescent="0.25">
      <c r="A78" s="292"/>
      <c r="B78" s="292"/>
      <c r="C78" s="292"/>
      <c r="D78" s="292"/>
      <c r="E78" s="292"/>
      <c r="F78" s="294"/>
      <c r="G78" s="295"/>
      <c r="H78" s="293"/>
      <c r="I78" s="295"/>
      <c r="J78" s="292"/>
      <c r="K78" s="292"/>
      <c r="L78" s="292"/>
      <c r="M78" s="292"/>
      <c r="N78" s="292"/>
      <c r="O78" s="292"/>
      <c r="P78" s="292"/>
      <c r="Q78" s="292"/>
      <c r="R78" s="292"/>
    </row>
    <row r="79" spans="1:18" ht="15.75" customHeight="1" x14ac:dyDescent="0.25">
      <c r="A79" s="292"/>
      <c r="B79" s="292"/>
      <c r="C79" s="292"/>
      <c r="D79" s="292"/>
      <c r="E79" s="292"/>
      <c r="F79" s="294"/>
      <c r="G79" s="295"/>
      <c r="H79" s="293"/>
      <c r="I79" s="295"/>
      <c r="J79" s="292"/>
      <c r="K79" s="292"/>
      <c r="L79" s="292"/>
      <c r="M79" s="292"/>
      <c r="N79" s="292"/>
      <c r="O79" s="292"/>
      <c r="P79" s="292"/>
      <c r="Q79" s="292"/>
      <c r="R79" s="292"/>
    </row>
    <row r="80" spans="1:18" ht="15.75" customHeight="1" x14ac:dyDescent="0.25">
      <c r="A80" s="292"/>
      <c r="B80" s="292"/>
      <c r="C80" s="292"/>
      <c r="D80" s="292"/>
      <c r="E80" s="292"/>
      <c r="F80" s="294"/>
      <c r="G80" s="295"/>
      <c r="H80" s="293"/>
      <c r="I80" s="295"/>
      <c r="J80" s="292"/>
      <c r="K80" s="292"/>
      <c r="L80" s="292"/>
      <c r="M80" s="292"/>
      <c r="N80" s="292"/>
      <c r="O80" s="292"/>
      <c r="P80" s="292"/>
      <c r="Q80" s="292"/>
      <c r="R80" s="292"/>
    </row>
    <row r="81" spans="1:18" ht="15.75" customHeight="1" x14ac:dyDescent="0.25">
      <c r="A81" s="292"/>
      <c r="B81" s="292"/>
      <c r="C81" s="292"/>
      <c r="D81" s="292"/>
      <c r="E81" s="292"/>
      <c r="F81" s="294"/>
      <c r="G81" s="295"/>
      <c r="H81" s="293"/>
      <c r="I81" s="295"/>
      <c r="J81" s="292"/>
      <c r="K81" s="292"/>
      <c r="L81" s="292"/>
      <c r="M81" s="292"/>
      <c r="N81" s="292"/>
      <c r="O81" s="292"/>
      <c r="P81" s="292"/>
      <c r="Q81" s="292"/>
      <c r="R81" s="292"/>
    </row>
    <row r="82" spans="1:18" ht="15.75" customHeight="1" x14ac:dyDescent="0.25">
      <c r="A82" s="292"/>
      <c r="B82" s="292"/>
      <c r="C82" s="292"/>
      <c r="D82" s="292"/>
      <c r="E82" s="292"/>
      <c r="F82" s="294"/>
      <c r="G82" s="295"/>
      <c r="H82" s="293"/>
      <c r="I82" s="295"/>
      <c r="J82" s="292"/>
      <c r="K82" s="292"/>
      <c r="L82" s="292"/>
      <c r="M82" s="292"/>
      <c r="N82" s="292"/>
      <c r="O82" s="292"/>
      <c r="P82" s="292"/>
      <c r="Q82" s="292"/>
      <c r="R82" s="292"/>
    </row>
    <row r="83" spans="1:18" ht="15.75" customHeight="1" x14ac:dyDescent="0.25">
      <c r="A83" s="292"/>
      <c r="B83" s="292"/>
      <c r="C83" s="292"/>
      <c r="D83" s="292"/>
      <c r="E83" s="292"/>
      <c r="F83" s="294"/>
      <c r="G83" s="295"/>
      <c r="H83" s="293"/>
      <c r="I83" s="295"/>
      <c r="J83" s="292"/>
      <c r="K83" s="292"/>
      <c r="L83" s="292"/>
      <c r="M83" s="292"/>
      <c r="N83" s="292"/>
      <c r="O83" s="292"/>
      <c r="P83" s="292"/>
      <c r="Q83" s="292"/>
      <c r="R83" s="292"/>
    </row>
    <row r="84" spans="1:18" ht="15.75" customHeight="1" x14ac:dyDescent="0.25">
      <c r="A84" s="292"/>
      <c r="B84" s="292"/>
      <c r="C84" s="292"/>
      <c r="D84" s="292"/>
      <c r="E84" s="292"/>
      <c r="F84" s="294"/>
      <c r="G84" s="295"/>
      <c r="H84" s="293"/>
      <c r="I84" s="295"/>
      <c r="J84" s="292"/>
      <c r="K84" s="292"/>
      <c r="L84" s="292"/>
      <c r="M84" s="292"/>
      <c r="N84" s="292"/>
      <c r="O84" s="292"/>
      <c r="P84" s="292"/>
      <c r="Q84" s="292"/>
      <c r="R84" s="292"/>
    </row>
    <row r="85" spans="1:18" ht="15.75" customHeight="1" x14ac:dyDescent="0.25">
      <c r="A85" s="292"/>
      <c r="B85" s="292"/>
      <c r="C85" s="292"/>
      <c r="D85" s="292"/>
      <c r="E85" s="292"/>
      <c r="F85" s="294"/>
      <c r="G85" s="295"/>
      <c r="H85" s="293"/>
      <c r="I85" s="295"/>
      <c r="J85" s="292"/>
      <c r="K85" s="292"/>
      <c r="L85" s="292"/>
      <c r="M85" s="292"/>
      <c r="N85" s="292"/>
      <c r="O85" s="292"/>
      <c r="P85" s="292"/>
      <c r="Q85" s="292"/>
      <c r="R85" s="292"/>
    </row>
    <row r="86" spans="1:18" ht="15.75" customHeight="1" x14ac:dyDescent="0.25">
      <c r="A86" s="292"/>
      <c r="B86" s="292"/>
      <c r="C86" s="292"/>
      <c r="D86" s="292"/>
      <c r="E86" s="292"/>
      <c r="F86" s="294"/>
      <c r="G86" s="295"/>
      <c r="H86" s="293"/>
      <c r="I86" s="295"/>
      <c r="J86" s="292"/>
      <c r="K86" s="292"/>
      <c r="L86" s="292"/>
      <c r="M86" s="292"/>
      <c r="N86" s="292"/>
      <c r="O86" s="292"/>
      <c r="P86" s="292"/>
      <c r="Q86" s="292"/>
      <c r="R86" s="292"/>
    </row>
    <row r="87" spans="1:18" ht="15.75" customHeight="1" x14ac:dyDescent="0.25">
      <c r="A87" s="292"/>
      <c r="B87" s="292"/>
      <c r="C87" s="292"/>
      <c r="D87" s="292"/>
      <c r="E87" s="292"/>
      <c r="F87" s="294"/>
      <c r="G87" s="295"/>
      <c r="H87" s="293"/>
      <c r="I87" s="295"/>
      <c r="J87" s="292"/>
      <c r="K87" s="292"/>
      <c r="L87" s="292"/>
      <c r="M87" s="292"/>
      <c r="N87" s="292"/>
      <c r="O87" s="292"/>
      <c r="P87" s="292"/>
      <c r="Q87" s="292"/>
      <c r="R87" s="292"/>
    </row>
    <row r="88" spans="1:18" ht="15.75" customHeight="1" x14ac:dyDescent="0.25">
      <c r="A88" s="292"/>
      <c r="B88" s="292"/>
      <c r="C88" s="292"/>
      <c r="D88" s="292"/>
      <c r="E88" s="292"/>
      <c r="F88" s="294"/>
      <c r="G88" s="295"/>
      <c r="H88" s="293"/>
      <c r="I88" s="295"/>
      <c r="J88" s="292"/>
      <c r="K88" s="292"/>
      <c r="L88" s="292"/>
      <c r="M88" s="292"/>
      <c r="N88" s="292"/>
      <c r="O88" s="292"/>
      <c r="P88" s="292"/>
      <c r="Q88" s="292"/>
      <c r="R88" s="292"/>
    </row>
    <row r="89" spans="1:18" ht="15.75" customHeight="1" x14ac:dyDescent="0.25">
      <c r="A89" s="292"/>
      <c r="B89" s="292"/>
      <c r="C89" s="292"/>
      <c r="D89" s="292"/>
      <c r="E89" s="292"/>
      <c r="F89" s="294"/>
      <c r="G89" s="295"/>
      <c r="H89" s="293"/>
      <c r="I89" s="295"/>
      <c r="J89" s="292"/>
      <c r="K89" s="292"/>
      <c r="L89" s="292"/>
      <c r="M89" s="292"/>
      <c r="N89" s="292"/>
      <c r="O89" s="292"/>
      <c r="P89" s="292"/>
      <c r="Q89" s="292"/>
      <c r="R89" s="292"/>
    </row>
    <row r="90" spans="1:18" ht="15.75" customHeight="1" x14ac:dyDescent="0.25">
      <c r="A90" s="292"/>
      <c r="B90" s="292"/>
      <c r="C90" s="292"/>
      <c r="D90" s="292"/>
      <c r="E90" s="292"/>
      <c r="F90" s="294"/>
      <c r="G90" s="295"/>
      <c r="H90" s="293"/>
      <c r="I90" s="295"/>
      <c r="J90" s="292"/>
      <c r="K90" s="292"/>
      <c r="L90" s="292"/>
      <c r="M90" s="292"/>
      <c r="N90" s="292"/>
      <c r="O90" s="292"/>
      <c r="P90" s="292"/>
      <c r="Q90" s="292"/>
      <c r="R90" s="292"/>
    </row>
    <row r="91" spans="1:18" ht="15.75" customHeight="1" x14ac:dyDescent="0.25">
      <c r="A91" s="292"/>
      <c r="B91" s="292"/>
      <c r="C91" s="292"/>
      <c r="D91" s="292"/>
      <c r="E91" s="292"/>
      <c r="F91" s="294"/>
      <c r="G91" s="295"/>
      <c r="H91" s="293"/>
      <c r="I91" s="295"/>
      <c r="J91" s="292"/>
      <c r="K91" s="292"/>
      <c r="L91" s="292"/>
      <c r="M91" s="292"/>
      <c r="N91" s="292"/>
      <c r="O91" s="292"/>
      <c r="P91" s="292"/>
      <c r="Q91" s="292"/>
      <c r="R91" s="292"/>
    </row>
    <row r="92" spans="1:18" ht="15.75" customHeight="1" x14ac:dyDescent="0.25">
      <c r="A92" s="292"/>
      <c r="B92" s="292"/>
      <c r="C92" s="292"/>
      <c r="D92" s="292"/>
      <c r="E92" s="292"/>
      <c r="F92" s="294"/>
      <c r="G92" s="295"/>
      <c r="H92" s="293"/>
      <c r="I92" s="295"/>
      <c r="J92" s="292"/>
      <c r="K92" s="292"/>
      <c r="L92" s="292"/>
      <c r="M92" s="292"/>
      <c r="N92" s="292"/>
      <c r="O92" s="292"/>
      <c r="P92" s="292"/>
      <c r="Q92" s="292"/>
      <c r="R92" s="292"/>
    </row>
    <row r="93" spans="1:18" ht="15.75" customHeight="1" x14ac:dyDescent="0.25">
      <c r="A93" s="292"/>
      <c r="B93" s="292"/>
      <c r="C93" s="292"/>
      <c r="D93" s="292"/>
      <c r="E93" s="292"/>
      <c r="F93" s="294"/>
      <c r="G93" s="295"/>
      <c r="H93" s="293"/>
      <c r="I93" s="295"/>
      <c r="J93" s="292"/>
      <c r="K93" s="292"/>
      <c r="L93" s="292"/>
      <c r="M93" s="292"/>
      <c r="N93" s="292"/>
      <c r="O93" s="292"/>
      <c r="P93" s="292"/>
      <c r="Q93" s="292"/>
      <c r="R93" s="292"/>
    </row>
    <row r="94" spans="1:18" ht="15.75" customHeight="1" x14ac:dyDescent="0.25">
      <c r="A94" s="292"/>
      <c r="B94" s="292"/>
      <c r="C94" s="292"/>
      <c r="D94" s="292"/>
      <c r="E94" s="292"/>
      <c r="F94" s="294"/>
      <c r="G94" s="295"/>
      <c r="H94" s="293"/>
      <c r="I94" s="295"/>
      <c r="J94" s="292"/>
      <c r="K94" s="292"/>
      <c r="L94" s="292"/>
      <c r="M94" s="292"/>
      <c r="N94" s="292"/>
      <c r="O94" s="292"/>
      <c r="P94" s="292"/>
      <c r="Q94" s="292"/>
      <c r="R94" s="292"/>
    </row>
    <row r="95" spans="1:18" ht="15.75" customHeight="1" x14ac:dyDescent="0.25">
      <c r="A95" s="292"/>
      <c r="B95" s="292"/>
      <c r="C95" s="292"/>
      <c r="D95" s="292"/>
      <c r="E95" s="292"/>
      <c r="F95" s="294"/>
      <c r="G95" s="295"/>
      <c r="H95" s="293"/>
      <c r="I95" s="295"/>
      <c r="J95" s="292"/>
      <c r="K95" s="292"/>
      <c r="L95" s="292"/>
      <c r="M95" s="292"/>
      <c r="N95" s="292"/>
      <c r="O95" s="292"/>
      <c r="P95" s="292"/>
      <c r="Q95" s="292"/>
      <c r="R95" s="292"/>
    </row>
    <row r="96" spans="1:18" ht="15.75" customHeight="1" x14ac:dyDescent="0.25">
      <c r="A96" s="292"/>
      <c r="B96" s="292"/>
      <c r="C96" s="292"/>
      <c r="D96" s="292"/>
      <c r="E96" s="292"/>
      <c r="F96" s="294"/>
      <c r="G96" s="295"/>
      <c r="H96" s="293"/>
      <c r="I96" s="295"/>
      <c r="J96" s="292"/>
      <c r="K96" s="292"/>
      <c r="L96" s="292"/>
      <c r="M96" s="292"/>
      <c r="N96" s="292"/>
      <c r="O96" s="292"/>
      <c r="P96" s="292"/>
      <c r="Q96" s="292"/>
      <c r="R96" s="292"/>
    </row>
    <row r="97" spans="1:18" ht="15.75" customHeight="1" x14ac:dyDescent="0.25">
      <c r="A97" s="292"/>
      <c r="B97" s="292"/>
      <c r="C97" s="292"/>
      <c r="D97" s="292"/>
      <c r="E97" s="292"/>
      <c r="F97" s="294"/>
      <c r="G97" s="295"/>
      <c r="H97" s="293"/>
      <c r="I97" s="295"/>
      <c r="J97" s="292"/>
      <c r="K97" s="292"/>
      <c r="L97" s="292"/>
      <c r="M97" s="292"/>
      <c r="N97" s="292"/>
      <c r="O97" s="292"/>
      <c r="P97" s="292"/>
      <c r="Q97" s="292"/>
      <c r="R97" s="292"/>
    </row>
    <row r="98" spans="1:18" ht="15.75" customHeight="1" x14ac:dyDescent="0.25">
      <c r="A98" s="292"/>
      <c r="B98" s="292"/>
      <c r="C98" s="292"/>
      <c r="D98" s="292"/>
      <c r="E98" s="292"/>
      <c r="F98" s="294"/>
      <c r="G98" s="295"/>
      <c r="H98" s="293"/>
      <c r="I98" s="295"/>
      <c r="J98" s="292"/>
      <c r="K98" s="292"/>
      <c r="L98" s="292"/>
      <c r="M98" s="292"/>
      <c r="N98" s="292"/>
      <c r="O98" s="292"/>
      <c r="P98" s="292"/>
      <c r="Q98" s="292"/>
      <c r="R98" s="292"/>
    </row>
    <row r="99" spans="1:18" ht="15.75" customHeight="1" x14ac:dyDescent="0.25">
      <c r="A99" s="292"/>
      <c r="B99" s="292"/>
      <c r="C99" s="292"/>
      <c r="D99" s="292"/>
      <c r="E99" s="292"/>
      <c r="F99" s="294"/>
      <c r="G99" s="295"/>
      <c r="H99" s="293"/>
      <c r="I99" s="295"/>
      <c r="J99" s="292"/>
      <c r="K99" s="292"/>
      <c r="L99" s="292"/>
      <c r="M99" s="292"/>
      <c r="N99" s="292"/>
      <c r="O99" s="292"/>
      <c r="P99" s="292"/>
      <c r="Q99" s="292"/>
      <c r="R99" s="292"/>
    </row>
    <row r="100" spans="1:18" ht="15.75" customHeight="1" x14ac:dyDescent="0.25">
      <c r="A100" s="292"/>
      <c r="B100" s="292"/>
      <c r="C100" s="292"/>
      <c r="D100" s="292"/>
      <c r="E100" s="292"/>
      <c r="F100" s="294"/>
      <c r="G100" s="295"/>
      <c r="H100" s="293"/>
      <c r="I100" s="295"/>
      <c r="J100" s="292"/>
      <c r="K100" s="292"/>
      <c r="L100" s="292"/>
      <c r="M100" s="292"/>
      <c r="N100" s="292"/>
      <c r="O100" s="292"/>
      <c r="P100" s="292"/>
      <c r="Q100" s="292"/>
      <c r="R100" s="292"/>
    </row>
    <row r="101" spans="1:18" ht="15.75" customHeight="1" x14ac:dyDescent="0.25">
      <c r="A101" s="292"/>
      <c r="B101" s="292"/>
      <c r="C101" s="292"/>
      <c r="D101" s="292"/>
      <c r="E101" s="292"/>
      <c r="F101" s="294"/>
      <c r="G101" s="295"/>
      <c r="H101" s="293"/>
      <c r="I101" s="295"/>
      <c r="J101" s="292"/>
      <c r="K101" s="292"/>
      <c r="L101" s="292"/>
      <c r="M101" s="292"/>
      <c r="N101" s="292"/>
      <c r="O101" s="292"/>
      <c r="P101" s="292"/>
      <c r="Q101" s="292"/>
      <c r="R101" s="292"/>
    </row>
    <row r="102" spans="1:18" ht="15.75" customHeight="1" x14ac:dyDescent="0.25">
      <c r="A102" s="292"/>
      <c r="B102" s="292"/>
      <c r="C102" s="292"/>
      <c r="D102" s="292"/>
      <c r="E102" s="292"/>
      <c r="F102" s="294"/>
      <c r="G102" s="295"/>
      <c r="H102" s="293"/>
      <c r="I102" s="295"/>
      <c r="J102" s="292"/>
      <c r="K102" s="292"/>
      <c r="L102" s="292"/>
      <c r="M102" s="292"/>
      <c r="N102" s="292"/>
      <c r="O102" s="292"/>
      <c r="P102" s="292"/>
      <c r="Q102" s="292"/>
      <c r="R102" s="292"/>
    </row>
    <row r="103" spans="1:18" ht="15.75" customHeight="1" x14ac:dyDescent="0.25">
      <c r="A103" s="292"/>
      <c r="B103" s="292"/>
      <c r="C103" s="292"/>
      <c r="D103" s="292"/>
      <c r="E103" s="292"/>
      <c r="F103" s="294"/>
      <c r="G103" s="295"/>
      <c r="H103" s="293"/>
      <c r="I103" s="295"/>
      <c r="J103" s="292"/>
      <c r="K103" s="292"/>
      <c r="L103" s="292"/>
      <c r="M103" s="292"/>
      <c r="N103" s="292"/>
      <c r="O103" s="292"/>
      <c r="P103" s="292"/>
      <c r="Q103" s="292"/>
      <c r="R103" s="292"/>
    </row>
    <row r="104" spans="1:18" ht="15.75" customHeight="1" x14ac:dyDescent="0.25">
      <c r="A104" s="292"/>
      <c r="B104" s="292"/>
      <c r="C104" s="292"/>
      <c r="D104" s="292"/>
      <c r="E104" s="292"/>
      <c r="F104" s="294"/>
      <c r="G104" s="295"/>
      <c r="H104" s="293"/>
      <c r="I104" s="295"/>
      <c r="J104" s="292"/>
      <c r="K104" s="292"/>
      <c r="L104" s="292"/>
      <c r="M104" s="292"/>
      <c r="N104" s="292"/>
      <c r="O104" s="292"/>
      <c r="P104" s="292"/>
      <c r="Q104" s="292"/>
      <c r="R104" s="292"/>
    </row>
    <row r="105" spans="1:18" ht="15.75" customHeight="1" x14ac:dyDescent="0.25">
      <c r="A105" s="292"/>
      <c r="B105" s="292"/>
      <c r="C105" s="292"/>
      <c r="D105" s="292"/>
      <c r="E105" s="292"/>
      <c r="F105" s="294"/>
      <c r="G105" s="295"/>
      <c r="H105" s="293"/>
      <c r="I105" s="295"/>
      <c r="J105" s="292"/>
      <c r="K105" s="292"/>
      <c r="L105" s="292"/>
      <c r="M105" s="292"/>
      <c r="N105" s="292"/>
      <c r="O105" s="292"/>
      <c r="P105" s="292"/>
      <c r="Q105" s="292"/>
      <c r="R105" s="292"/>
    </row>
    <row r="106" spans="1:18" ht="15.75" customHeight="1" x14ac:dyDescent="0.25">
      <c r="A106" s="292"/>
      <c r="B106" s="292"/>
      <c r="C106" s="292"/>
      <c r="D106" s="292"/>
      <c r="E106" s="292"/>
      <c r="F106" s="294"/>
      <c r="G106" s="295"/>
      <c r="H106" s="293"/>
      <c r="I106" s="295"/>
      <c r="J106" s="292"/>
      <c r="K106" s="292"/>
      <c r="L106" s="292"/>
      <c r="M106" s="292"/>
      <c r="N106" s="292"/>
      <c r="O106" s="292"/>
      <c r="P106" s="292"/>
      <c r="Q106" s="292"/>
      <c r="R106" s="292"/>
    </row>
    <row r="107" spans="1:18" ht="15.75" customHeight="1" x14ac:dyDescent="0.25">
      <c r="A107" s="292"/>
      <c r="B107" s="292"/>
      <c r="C107" s="292"/>
      <c r="D107" s="292"/>
      <c r="E107" s="292"/>
      <c r="F107" s="294"/>
      <c r="G107" s="295"/>
      <c r="H107" s="293"/>
      <c r="I107" s="295"/>
      <c r="J107" s="292"/>
      <c r="K107" s="292"/>
      <c r="L107" s="292"/>
      <c r="M107" s="292"/>
      <c r="N107" s="292"/>
      <c r="O107" s="292"/>
      <c r="P107" s="292"/>
      <c r="Q107" s="292"/>
      <c r="R107" s="292"/>
    </row>
    <row r="108" spans="1:18" ht="15.75" customHeight="1" x14ac:dyDescent="0.25">
      <c r="A108" s="292"/>
      <c r="B108" s="292"/>
      <c r="C108" s="292"/>
      <c r="D108" s="292"/>
      <c r="E108" s="292"/>
      <c r="F108" s="294"/>
      <c r="G108" s="295"/>
      <c r="H108" s="293"/>
      <c r="I108" s="295"/>
      <c r="J108" s="292"/>
      <c r="K108" s="292"/>
      <c r="L108" s="292"/>
      <c r="M108" s="292"/>
      <c r="N108" s="292"/>
      <c r="O108" s="292"/>
      <c r="P108" s="292"/>
      <c r="Q108" s="292"/>
      <c r="R108" s="292"/>
    </row>
    <row r="109" spans="1:18" ht="15.75" customHeight="1" x14ac:dyDescent="0.25">
      <c r="A109" s="292"/>
      <c r="B109" s="292"/>
      <c r="C109" s="292"/>
      <c r="D109" s="292"/>
      <c r="E109" s="292"/>
      <c r="F109" s="294"/>
      <c r="G109" s="295"/>
      <c r="H109" s="293"/>
      <c r="I109" s="295"/>
      <c r="J109" s="292"/>
      <c r="K109" s="292"/>
      <c r="L109" s="292"/>
      <c r="M109" s="292"/>
      <c r="N109" s="292"/>
      <c r="O109" s="292"/>
      <c r="P109" s="292"/>
      <c r="Q109" s="292"/>
      <c r="R109" s="292"/>
    </row>
    <row r="110" spans="1:18" ht="15.75" customHeight="1" x14ac:dyDescent="0.25">
      <c r="A110" s="292"/>
      <c r="B110" s="292"/>
      <c r="C110" s="292"/>
      <c r="D110" s="292"/>
      <c r="E110" s="292"/>
      <c r="F110" s="294"/>
      <c r="G110" s="295"/>
      <c r="H110" s="293"/>
      <c r="I110" s="295"/>
      <c r="J110" s="292"/>
      <c r="K110" s="292"/>
      <c r="L110" s="292"/>
      <c r="M110" s="292"/>
      <c r="N110" s="292"/>
      <c r="O110" s="292"/>
      <c r="P110" s="292"/>
      <c r="Q110" s="292"/>
      <c r="R110" s="292"/>
    </row>
    <row r="111" spans="1:18" ht="15.75" customHeight="1" x14ac:dyDescent="0.25">
      <c r="A111" s="292"/>
      <c r="B111" s="292"/>
      <c r="C111" s="292"/>
      <c r="D111" s="292"/>
      <c r="E111" s="292"/>
      <c r="F111" s="294"/>
      <c r="G111" s="295"/>
      <c r="H111" s="293"/>
      <c r="I111" s="295"/>
      <c r="J111" s="292"/>
      <c r="K111" s="292"/>
      <c r="L111" s="292"/>
      <c r="M111" s="292"/>
      <c r="N111" s="292"/>
      <c r="O111" s="292"/>
      <c r="P111" s="292"/>
      <c r="Q111" s="292"/>
      <c r="R111" s="292"/>
    </row>
    <row r="112" spans="1:18" ht="15.75" customHeight="1" x14ac:dyDescent="0.25">
      <c r="A112" s="292"/>
      <c r="B112" s="292"/>
      <c r="C112" s="292"/>
      <c r="D112" s="292"/>
      <c r="E112" s="292"/>
      <c r="F112" s="294"/>
      <c r="G112" s="295"/>
      <c r="H112" s="293"/>
      <c r="I112" s="295"/>
      <c r="J112" s="292"/>
      <c r="K112" s="292"/>
      <c r="L112" s="292"/>
      <c r="M112" s="292"/>
      <c r="N112" s="292"/>
      <c r="O112" s="292"/>
      <c r="P112" s="292"/>
      <c r="Q112" s="292"/>
      <c r="R112" s="292"/>
    </row>
    <row r="113" spans="1:18" ht="15.75" customHeight="1" x14ac:dyDescent="0.25">
      <c r="A113" s="292"/>
      <c r="B113" s="292"/>
      <c r="C113" s="292"/>
      <c r="D113" s="292"/>
      <c r="E113" s="292"/>
      <c r="F113" s="294"/>
      <c r="G113" s="295"/>
      <c r="H113" s="293"/>
      <c r="I113" s="295"/>
      <c r="J113" s="292"/>
      <c r="K113" s="292"/>
      <c r="L113" s="292"/>
      <c r="M113" s="292"/>
      <c r="N113" s="292"/>
      <c r="O113" s="292"/>
      <c r="P113" s="292"/>
      <c r="Q113" s="292"/>
      <c r="R113" s="292"/>
    </row>
    <row r="114" spans="1:18" ht="15.75" customHeight="1" x14ac:dyDescent="0.25">
      <c r="A114" s="292"/>
      <c r="B114" s="292"/>
      <c r="C114" s="292"/>
      <c r="D114" s="292"/>
      <c r="E114" s="292"/>
      <c r="F114" s="294"/>
      <c r="G114" s="295"/>
      <c r="H114" s="293"/>
      <c r="I114" s="295"/>
      <c r="J114" s="292"/>
      <c r="K114" s="292"/>
      <c r="L114" s="292"/>
      <c r="M114" s="292"/>
      <c r="N114" s="292"/>
      <c r="O114" s="292"/>
      <c r="P114" s="292"/>
      <c r="Q114" s="292"/>
      <c r="R114" s="292"/>
    </row>
    <row r="115" spans="1:18" ht="15.75" customHeight="1" x14ac:dyDescent="0.25">
      <c r="A115" s="292"/>
      <c r="B115" s="292"/>
      <c r="C115" s="292"/>
      <c r="D115" s="292"/>
      <c r="E115" s="292"/>
      <c r="F115" s="294"/>
      <c r="G115" s="295"/>
      <c r="H115" s="293"/>
      <c r="I115" s="295"/>
      <c r="J115" s="292"/>
      <c r="K115" s="292"/>
      <c r="L115" s="292"/>
      <c r="M115" s="292"/>
      <c r="N115" s="292"/>
      <c r="O115" s="292"/>
      <c r="P115" s="292"/>
      <c r="Q115" s="292"/>
      <c r="R115" s="292"/>
    </row>
    <row r="116" spans="1:18" ht="15.75" customHeight="1" x14ac:dyDescent="0.25">
      <c r="A116" s="292"/>
      <c r="B116" s="292"/>
      <c r="C116" s="292"/>
      <c r="D116" s="292"/>
      <c r="E116" s="292"/>
      <c r="F116" s="294"/>
      <c r="G116" s="295"/>
      <c r="H116" s="293"/>
      <c r="I116" s="295"/>
      <c r="J116" s="292"/>
      <c r="K116" s="292"/>
      <c r="L116" s="292"/>
      <c r="M116" s="292"/>
      <c r="N116" s="292"/>
      <c r="O116" s="292"/>
      <c r="P116" s="292"/>
      <c r="Q116" s="292"/>
      <c r="R116" s="292"/>
    </row>
    <row r="117" spans="1:18" ht="15.75" customHeight="1" x14ac:dyDescent="0.25">
      <c r="A117" s="292"/>
      <c r="B117" s="292"/>
      <c r="C117" s="292"/>
      <c r="D117" s="292"/>
      <c r="E117" s="292"/>
      <c r="F117" s="294"/>
      <c r="G117" s="295"/>
      <c r="H117" s="293"/>
      <c r="I117" s="295"/>
      <c r="J117" s="292"/>
      <c r="K117" s="292"/>
      <c r="L117" s="292"/>
      <c r="M117" s="292"/>
      <c r="N117" s="292"/>
      <c r="O117" s="292"/>
      <c r="P117" s="292"/>
      <c r="Q117" s="292"/>
      <c r="R117" s="292"/>
    </row>
    <row r="118" spans="1:18" ht="15.75" customHeight="1" x14ac:dyDescent="0.25">
      <c r="A118" s="292"/>
      <c r="B118" s="292"/>
      <c r="C118" s="292"/>
      <c r="D118" s="292"/>
      <c r="E118" s="292"/>
      <c r="F118" s="294"/>
      <c r="G118" s="295"/>
      <c r="H118" s="293"/>
      <c r="I118" s="295"/>
      <c r="J118" s="292"/>
      <c r="K118" s="292"/>
      <c r="L118" s="292"/>
      <c r="M118" s="292"/>
      <c r="N118" s="292"/>
      <c r="O118" s="292"/>
      <c r="P118" s="292"/>
      <c r="Q118" s="292"/>
      <c r="R118" s="292"/>
    </row>
    <row r="119" spans="1:18" ht="15.75" customHeight="1" x14ac:dyDescent="0.25">
      <c r="A119" s="292"/>
      <c r="B119" s="292"/>
      <c r="C119" s="292"/>
      <c r="D119" s="292"/>
      <c r="E119" s="292"/>
      <c r="F119" s="294"/>
      <c r="G119" s="295"/>
      <c r="H119" s="293"/>
      <c r="I119" s="295"/>
      <c r="J119" s="292"/>
      <c r="K119" s="292"/>
      <c r="L119" s="292"/>
      <c r="M119" s="292"/>
      <c r="N119" s="292"/>
      <c r="O119" s="292"/>
      <c r="P119" s="292"/>
      <c r="Q119" s="292"/>
      <c r="R119" s="292"/>
    </row>
    <row r="120" spans="1:18" ht="15.75" customHeight="1" x14ac:dyDescent="0.25">
      <c r="A120" s="292"/>
      <c r="B120" s="292"/>
      <c r="C120" s="292"/>
      <c r="D120" s="292"/>
      <c r="E120" s="292"/>
      <c r="F120" s="294"/>
      <c r="G120" s="295"/>
      <c r="H120" s="293"/>
      <c r="I120" s="295"/>
      <c r="J120" s="292"/>
      <c r="K120" s="292"/>
      <c r="L120" s="292"/>
      <c r="M120" s="292"/>
      <c r="N120" s="292"/>
      <c r="O120" s="292"/>
      <c r="P120" s="292"/>
      <c r="Q120" s="292"/>
      <c r="R120" s="292"/>
    </row>
    <row r="121" spans="1:18" ht="15.75" customHeight="1" x14ac:dyDescent="0.25">
      <c r="A121" s="292"/>
      <c r="B121" s="292"/>
      <c r="C121" s="292"/>
      <c r="D121" s="292"/>
      <c r="E121" s="292"/>
      <c r="F121" s="294"/>
      <c r="G121" s="295"/>
      <c r="H121" s="293"/>
      <c r="I121" s="295"/>
      <c r="J121" s="292"/>
      <c r="K121" s="292"/>
      <c r="L121" s="292"/>
      <c r="M121" s="292"/>
      <c r="N121" s="292"/>
      <c r="O121" s="292"/>
      <c r="P121" s="292"/>
      <c r="Q121" s="292"/>
      <c r="R121" s="292"/>
    </row>
    <row r="122" spans="1:18" ht="15.75" customHeight="1" x14ac:dyDescent="0.25">
      <c r="A122" s="292"/>
      <c r="B122" s="292"/>
      <c r="C122" s="292"/>
      <c r="D122" s="292"/>
      <c r="E122" s="292"/>
      <c r="F122" s="294"/>
      <c r="G122" s="295"/>
      <c r="H122" s="293"/>
      <c r="I122" s="295"/>
      <c r="J122" s="292"/>
      <c r="K122" s="292"/>
      <c r="L122" s="292"/>
      <c r="M122" s="292"/>
      <c r="N122" s="292"/>
      <c r="O122" s="292"/>
      <c r="P122" s="292"/>
      <c r="Q122" s="292"/>
      <c r="R122" s="292"/>
    </row>
    <row r="123" spans="1:18" ht="15.75" customHeight="1" x14ac:dyDescent="0.25">
      <c r="A123" s="292"/>
      <c r="B123" s="292"/>
      <c r="C123" s="292"/>
      <c r="D123" s="292"/>
      <c r="E123" s="292"/>
      <c r="F123" s="294"/>
      <c r="G123" s="295"/>
      <c r="H123" s="293"/>
      <c r="I123" s="295"/>
      <c r="J123" s="292"/>
      <c r="K123" s="292"/>
      <c r="L123" s="292"/>
      <c r="M123" s="292"/>
      <c r="N123" s="292"/>
      <c r="O123" s="292"/>
      <c r="P123" s="292"/>
      <c r="Q123" s="292"/>
      <c r="R123" s="292"/>
    </row>
    <row r="124" spans="1:18" ht="15.75" customHeight="1" x14ac:dyDescent="0.25">
      <c r="A124" s="292"/>
      <c r="B124" s="292"/>
      <c r="C124" s="292"/>
      <c r="D124" s="292"/>
      <c r="E124" s="292"/>
      <c r="F124" s="294"/>
      <c r="G124" s="295"/>
      <c r="H124" s="293"/>
      <c r="I124" s="295"/>
      <c r="J124" s="292"/>
      <c r="K124" s="292"/>
      <c r="L124" s="292"/>
      <c r="M124" s="292"/>
      <c r="N124" s="292"/>
      <c r="O124" s="292"/>
      <c r="P124" s="292"/>
      <c r="Q124" s="292"/>
      <c r="R124" s="292"/>
    </row>
    <row r="125" spans="1:18" ht="15.75" customHeight="1" x14ac:dyDescent="0.25">
      <c r="A125" s="292"/>
      <c r="B125" s="292"/>
      <c r="C125" s="292"/>
      <c r="D125" s="292"/>
      <c r="E125" s="292"/>
      <c r="F125" s="294"/>
      <c r="G125" s="295"/>
      <c r="H125" s="293"/>
      <c r="I125" s="295"/>
      <c r="J125" s="292"/>
      <c r="K125" s="292"/>
      <c r="L125" s="292"/>
      <c r="M125" s="292"/>
      <c r="N125" s="292"/>
      <c r="O125" s="292"/>
      <c r="P125" s="292"/>
      <c r="Q125" s="292"/>
      <c r="R125" s="292"/>
    </row>
    <row r="126" spans="1:18" ht="15.75" customHeight="1" x14ac:dyDescent="0.25">
      <c r="A126" s="292"/>
      <c r="B126" s="292"/>
      <c r="C126" s="292"/>
      <c r="D126" s="292"/>
      <c r="E126" s="292"/>
      <c r="F126" s="294"/>
      <c r="G126" s="295"/>
      <c r="H126" s="293"/>
      <c r="I126" s="295"/>
      <c r="J126" s="292"/>
      <c r="K126" s="292"/>
      <c r="L126" s="292"/>
      <c r="M126" s="292"/>
      <c r="N126" s="292"/>
      <c r="O126" s="292"/>
      <c r="P126" s="292"/>
      <c r="Q126" s="292"/>
      <c r="R126" s="292"/>
    </row>
    <row r="127" spans="1:18" ht="15.75" customHeight="1" x14ac:dyDescent="0.25">
      <c r="A127" s="292"/>
      <c r="B127" s="292"/>
      <c r="C127" s="292"/>
      <c r="D127" s="292"/>
      <c r="E127" s="292"/>
      <c r="F127" s="294"/>
      <c r="G127" s="295"/>
      <c r="H127" s="293"/>
      <c r="I127" s="295"/>
      <c r="J127" s="292"/>
      <c r="K127" s="292"/>
      <c r="L127" s="292"/>
      <c r="M127" s="292"/>
      <c r="N127" s="292"/>
      <c r="O127" s="292"/>
      <c r="P127" s="292"/>
      <c r="Q127" s="292"/>
      <c r="R127" s="292"/>
    </row>
    <row r="128" spans="1:18" ht="15.75" customHeight="1" x14ac:dyDescent="0.25">
      <c r="A128" s="292"/>
      <c r="B128" s="292"/>
      <c r="C128" s="292"/>
      <c r="D128" s="292"/>
      <c r="E128" s="292"/>
      <c r="F128" s="294"/>
      <c r="G128" s="295"/>
      <c r="H128" s="293"/>
      <c r="I128" s="295"/>
      <c r="J128" s="292"/>
      <c r="K128" s="292"/>
      <c r="L128" s="292"/>
      <c r="M128" s="292"/>
      <c r="N128" s="292"/>
      <c r="O128" s="292"/>
      <c r="P128" s="292"/>
      <c r="Q128" s="292"/>
      <c r="R128" s="292"/>
    </row>
    <row r="129" spans="1:18" ht="15.75" customHeight="1" x14ac:dyDescent="0.25">
      <c r="A129" s="292"/>
      <c r="B129" s="292"/>
      <c r="C129" s="292"/>
      <c r="D129" s="292"/>
      <c r="E129" s="292"/>
      <c r="F129" s="294"/>
      <c r="G129" s="295"/>
      <c r="H129" s="293"/>
      <c r="I129" s="295"/>
      <c r="J129" s="292"/>
      <c r="K129" s="292"/>
      <c r="L129" s="292"/>
      <c r="M129" s="292"/>
      <c r="N129" s="292"/>
      <c r="O129" s="292"/>
      <c r="P129" s="292"/>
      <c r="Q129" s="292"/>
      <c r="R129" s="292"/>
    </row>
    <row r="130" spans="1:18" ht="15.75" customHeight="1" x14ac:dyDescent="0.25">
      <c r="A130" s="292"/>
      <c r="B130" s="292"/>
      <c r="C130" s="292"/>
      <c r="D130" s="292"/>
      <c r="E130" s="292"/>
      <c r="F130" s="294"/>
      <c r="G130" s="295"/>
      <c r="H130" s="293"/>
      <c r="I130" s="295"/>
      <c r="J130" s="292"/>
      <c r="K130" s="292"/>
      <c r="L130" s="292"/>
      <c r="M130" s="292"/>
      <c r="N130" s="292"/>
      <c r="O130" s="292"/>
      <c r="P130" s="292"/>
      <c r="Q130" s="292"/>
      <c r="R130" s="292"/>
    </row>
    <row r="131" spans="1:18" ht="15.75" customHeight="1" x14ac:dyDescent="0.25">
      <c r="A131" s="292"/>
      <c r="B131" s="292"/>
      <c r="C131" s="292"/>
      <c r="D131" s="292"/>
      <c r="E131" s="292"/>
      <c r="F131" s="294"/>
      <c r="G131" s="295"/>
      <c r="H131" s="293"/>
      <c r="I131" s="295"/>
      <c r="J131" s="292"/>
      <c r="K131" s="292"/>
      <c r="L131" s="292"/>
      <c r="M131" s="292"/>
      <c r="N131" s="292"/>
      <c r="O131" s="292"/>
      <c r="P131" s="292"/>
      <c r="Q131" s="292"/>
      <c r="R131" s="292"/>
    </row>
    <row r="132" spans="1:18" ht="15.75" customHeight="1" x14ac:dyDescent="0.25">
      <c r="A132" s="292"/>
      <c r="B132" s="292"/>
      <c r="C132" s="292"/>
      <c r="D132" s="292"/>
      <c r="E132" s="292"/>
      <c r="F132" s="294"/>
      <c r="G132" s="295"/>
      <c r="H132" s="293"/>
      <c r="I132" s="295"/>
      <c r="J132" s="292"/>
      <c r="K132" s="292"/>
      <c r="L132" s="292"/>
      <c r="M132" s="292"/>
      <c r="N132" s="292"/>
      <c r="O132" s="292"/>
      <c r="P132" s="292"/>
      <c r="Q132" s="292"/>
      <c r="R132" s="292"/>
    </row>
    <row r="133" spans="1:18" ht="15.75" customHeight="1" x14ac:dyDescent="0.25">
      <c r="A133" s="292"/>
      <c r="B133" s="292"/>
      <c r="C133" s="292"/>
      <c r="D133" s="292"/>
      <c r="E133" s="292"/>
      <c r="F133" s="294"/>
      <c r="G133" s="295"/>
      <c r="H133" s="293"/>
      <c r="I133" s="295"/>
      <c r="J133" s="292"/>
      <c r="K133" s="292"/>
      <c r="L133" s="292"/>
      <c r="M133" s="292"/>
      <c r="N133" s="292"/>
      <c r="O133" s="292"/>
      <c r="P133" s="292"/>
      <c r="Q133" s="292"/>
      <c r="R133" s="292"/>
    </row>
    <row r="134" spans="1:18" ht="15.75" customHeight="1" x14ac:dyDescent="0.25">
      <c r="A134" s="292"/>
      <c r="B134" s="292"/>
      <c r="C134" s="292"/>
      <c r="D134" s="292"/>
      <c r="E134" s="292"/>
      <c r="F134" s="294"/>
      <c r="G134" s="295"/>
      <c r="H134" s="293"/>
      <c r="I134" s="295"/>
      <c r="J134" s="292"/>
      <c r="K134" s="292"/>
      <c r="L134" s="292"/>
      <c r="M134" s="292"/>
      <c r="N134" s="292"/>
      <c r="O134" s="292"/>
      <c r="P134" s="292"/>
      <c r="Q134" s="292"/>
      <c r="R134" s="292"/>
    </row>
    <row r="135" spans="1:18" ht="15.75" customHeight="1" x14ac:dyDescent="0.25">
      <c r="A135" s="292"/>
      <c r="B135" s="292"/>
      <c r="C135" s="292"/>
      <c r="D135" s="292"/>
      <c r="E135" s="292"/>
      <c r="F135" s="294"/>
      <c r="G135" s="295"/>
      <c r="H135" s="293"/>
      <c r="I135" s="295"/>
      <c r="J135" s="292"/>
      <c r="K135" s="292"/>
      <c r="L135" s="292"/>
      <c r="M135" s="292"/>
      <c r="N135" s="292"/>
      <c r="O135" s="292"/>
      <c r="P135" s="292"/>
      <c r="Q135" s="292"/>
      <c r="R135" s="292"/>
    </row>
    <row r="136" spans="1:18" ht="15.75" customHeight="1" x14ac:dyDescent="0.25">
      <c r="A136" s="292"/>
      <c r="B136" s="292"/>
      <c r="C136" s="292"/>
      <c r="D136" s="292"/>
      <c r="E136" s="292"/>
      <c r="F136" s="294"/>
      <c r="G136" s="295"/>
      <c r="H136" s="293"/>
      <c r="I136" s="295"/>
      <c r="J136" s="292"/>
      <c r="K136" s="292"/>
      <c r="L136" s="292"/>
      <c r="M136" s="292"/>
      <c r="N136" s="292"/>
      <c r="O136" s="292"/>
      <c r="P136" s="292"/>
      <c r="Q136" s="292"/>
      <c r="R136" s="292"/>
    </row>
    <row r="137" spans="1:18" ht="15.75" customHeight="1" x14ac:dyDescent="0.25">
      <c r="A137" s="292"/>
      <c r="B137" s="292"/>
      <c r="C137" s="292"/>
      <c r="D137" s="292"/>
      <c r="E137" s="292"/>
      <c r="F137" s="294"/>
      <c r="G137" s="295"/>
      <c r="H137" s="293"/>
      <c r="I137" s="295"/>
      <c r="J137" s="292"/>
      <c r="K137" s="292"/>
      <c r="L137" s="292"/>
      <c r="M137" s="292"/>
      <c r="N137" s="292"/>
      <c r="O137" s="292"/>
      <c r="P137" s="292"/>
      <c r="Q137" s="292"/>
      <c r="R137" s="292"/>
    </row>
    <row r="138" spans="1:18" ht="15.75" customHeight="1" x14ac:dyDescent="0.25">
      <c r="A138" s="292"/>
      <c r="B138" s="292"/>
      <c r="C138" s="292"/>
      <c r="D138" s="292"/>
      <c r="E138" s="292"/>
      <c r="F138" s="294"/>
      <c r="G138" s="295"/>
      <c r="H138" s="293"/>
      <c r="I138" s="295"/>
      <c r="J138" s="292"/>
      <c r="K138" s="292"/>
      <c r="L138" s="292"/>
      <c r="M138" s="292"/>
      <c r="N138" s="292"/>
      <c r="O138" s="292"/>
      <c r="P138" s="292"/>
      <c r="Q138" s="292"/>
      <c r="R138" s="292"/>
    </row>
    <row r="139" spans="1:18" ht="15.75" customHeight="1" x14ac:dyDescent="0.25">
      <c r="A139" s="292"/>
      <c r="B139" s="292"/>
      <c r="C139" s="292"/>
      <c r="D139" s="292"/>
      <c r="E139" s="292"/>
      <c r="F139" s="294"/>
      <c r="G139" s="295"/>
      <c r="H139" s="293"/>
      <c r="I139" s="295"/>
      <c r="J139" s="292"/>
      <c r="K139" s="292"/>
      <c r="L139" s="292"/>
      <c r="M139" s="292"/>
      <c r="N139" s="292"/>
      <c r="O139" s="292"/>
      <c r="P139" s="292"/>
      <c r="Q139" s="292"/>
      <c r="R139" s="292"/>
    </row>
    <row r="140" spans="1:18" ht="15.75" customHeight="1" x14ac:dyDescent="0.25">
      <c r="A140" s="292"/>
      <c r="B140" s="292"/>
      <c r="C140" s="292"/>
      <c r="D140" s="292"/>
      <c r="E140" s="292"/>
      <c r="F140" s="294"/>
      <c r="G140" s="295"/>
      <c r="H140" s="293"/>
      <c r="I140" s="295"/>
      <c r="J140" s="292"/>
      <c r="K140" s="292"/>
      <c r="L140" s="292"/>
      <c r="M140" s="292"/>
      <c r="N140" s="292"/>
      <c r="O140" s="292"/>
      <c r="P140" s="292"/>
      <c r="Q140" s="292"/>
      <c r="R140" s="292"/>
    </row>
    <row r="141" spans="1:18" ht="15.75" customHeight="1" x14ac:dyDescent="0.25">
      <c r="A141" s="292"/>
      <c r="B141" s="292"/>
      <c r="C141" s="292"/>
      <c r="D141" s="292"/>
      <c r="E141" s="292"/>
      <c r="F141" s="294"/>
      <c r="G141" s="295"/>
      <c r="H141" s="293"/>
      <c r="I141" s="295"/>
      <c r="J141" s="292"/>
      <c r="K141" s="292"/>
      <c r="L141" s="292"/>
      <c r="M141" s="292"/>
      <c r="N141" s="292"/>
      <c r="O141" s="292"/>
      <c r="P141" s="292"/>
      <c r="Q141" s="292"/>
      <c r="R141" s="292"/>
    </row>
    <row r="142" spans="1:18" ht="15.75" customHeight="1" x14ac:dyDescent="0.25">
      <c r="A142" s="292"/>
      <c r="B142" s="292"/>
      <c r="C142" s="292"/>
      <c r="D142" s="292"/>
      <c r="E142" s="292"/>
      <c r="F142" s="294"/>
      <c r="G142" s="295"/>
      <c r="H142" s="293"/>
      <c r="I142" s="295"/>
      <c r="J142" s="292"/>
      <c r="K142" s="292"/>
      <c r="L142" s="292"/>
      <c r="M142" s="292"/>
      <c r="N142" s="292"/>
      <c r="O142" s="292"/>
      <c r="P142" s="292"/>
      <c r="Q142" s="292"/>
      <c r="R142" s="292"/>
    </row>
    <row r="143" spans="1:18" ht="15.75" customHeight="1" x14ac:dyDescent="0.25">
      <c r="A143" s="292"/>
      <c r="B143" s="292"/>
      <c r="C143" s="292"/>
      <c r="D143" s="292"/>
      <c r="E143" s="292"/>
      <c r="F143" s="294"/>
      <c r="G143" s="295"/>
      <c r="H143" s="293"/>
      <c r="I143" s="295"/>
      <c r="J143" s="292"/>
      <c r="K143" s="292"/>
      <c r="L143" s="292"/>
      <c r="M143" s="292"/>
      <c r="N143" s="292"/>
      <c r="O143" s="292"/>
      <c r="P143" s="292"/>
      <c r="Q143" s="292"/>
      <c r="R143" s="292"/>
    </row>
    <row r="144" spans="1:18" ht="15.75" customHeight="1" x14ac:dyDescent="0.25">
      <c r="A144" s="292"/>
      <c r="B144" s="292"/>
      <c r="C144" s="292"/>
      <c r="D144" s="292"/>
      <c r="E144" s="292"/>
      <c r="F144" s="294"/>
      <c r="G144" s="295"/>
      <c r="H144" s="293"/>
      <c r="I144" s="295"/>
      <c r="J144" s="292"/>
      <c r="K144" s="292"/>
      <c r="L144" s="292"/>
      <c r="M144" s="292"/>
      <c r="N144" s="292"/>
      <c r="O144" s="292"/>
      <c r="P144" s="292"/>
      <c r="Q144" s="292"/>
      <c r="R144" s="292"/>
    </row>
    <row r="145" spans="1:18" ht="15.75" customHeight="1" x14ac:dyDescent="0.25">
      <c r="A145" s="292"/>
      <c r="B145" s="292"/>
      <c r="C145" s="292"/>
      <c r="D145" s="292"/>
      <c r="E145" s="292"/>
      <c r="F145" s="294"/>
      <c r="G145" s="295"/>
      <c r="H145" s="293"/>
      <c r="I145" s="295"/>
      <c r="J145" s="292"/>
      <c r="K145" s="292"/>
      <c r="L145" s="292"/>
      <c r="M145" s="292"/>
      <c r="N145" s="292"/>
      <c r="O145" s="292"/>
      <c r="P145" s="292"/>
      <c r="Q145" s="292"/>
      <c r="R145" s="292"/>
    </row>
    <row r="146" spans="1:18" ht="15.75" customHeight="1" x14ac:dyDescent="0.25">
      <c r="A146" s="292"/>
      <c r="B146" s="292"/>
      <c r="C146" s="292"/>
      <c r="D146" s="292"/>
      <c r="E146" s="292"/>
      <c r="F146" s="294"/>
      <c r="G146" s="295"/>
      <c r="H146" s="293"/>
      <c r="I146" s="295"/>
      <c r="J146" s="292"/>
      <c r="K146" s="292"/>
      <c r="L146" s="292"/>
      <c r="M146" s="292"/>
      <c r="N146" s="292"/>
      <c r="O146" s="292"/>
      <c r="P146" s="292"/>
      <c r="Q146" s="292"/>
      <c r="R146" s="292"/>
    </row>
    <row r="147" spans="1:18" ht="15.75" customHeight="1" x14ac:dyDescent="0.25">
      <c r="A147" s="292"/>
      <c r="B147" s="292"/>
      <c r="C147" s="292"/>
      <c r="D147" s="292"/>
      <c r="E147" s="292"/>
      <c r="F147" s="294"/>
      <c r="G147" s="295"/>
      <c r="H147" s="293"/>
      <c r="I147" s="295"/>
      <c r="J147" s="292"/>
      <c r="K147" s="292"/>
      <c r="L147" s="292"/>
      <c r="M147" s="292"/>
      <c r="N147" s="292"/>
      <c r="O147" s="292"/>
      <c r="P147" s="292"/>
      <c r="Q147" s="292"/>
      <c r="R147" s="292"/>
    </row>
    <row r="148" spans="1:18" ht="15.75" customHeight="1" x14ac:dyDescent="0.25">
      <c r="A148" s="292"/>
      <c r="B148" s="292"/>
      <c r="C148" s="292"/>
      <c r="D148" s="292"/>
      <c r="E148" s="292"/>
      <c r="F148" s="294"/>
      <c r="G148" s="295"/>
      <c r="H148" s="293"/>
      <c r="I148" s="295"/>
      <c r="J148" s="292"/>
      <c r="K148" s="292"/>
      <c r="L148" s="292"/>
      <c r="M148" s="292"/>
      <c r="N148" s="292"/>
      <c r="O148" s="292"/>
      <c r="P148" s="292"/>
      <c r="Q148" s="292"/>
      <c r="R148" s="292"/>
    </row>
    <row r="149" spans="1:18" ht="15.75" customHeight="1" x14ac:dyDescent="0.25">
      <c r="A149" s="292"/>
      <c r="B149" s="292"/>
      <c r="C149" s="292"/>
      <c r="D149" s="292"/>
      <c r="E149" s="292"/>
      <c r="F149" s="294"/>
      <c r="G149" s="295"/>
      <c r="H149" s="293"/>
      <c r="I149" s="295"/>
      <c r="J149" s="292"/>
      <c r="K149" s="292"/>
      <c r="L149" s="292"/>
      <c r="M149" s="292"/>
      <c r="N149" s="292"/>
      <c r="O149" s="292"/>
      <c r="P149" s="292"/>
      <c r="Q149" s="292"/>
      <c r="R149" s="292"/>
    </row>
    <row r="150" spans="1:18" ht="15.75" customHeight="1" x14ac:dyDescent="0.25">
      <c r="A150" s="292"/>
      <c r="B150" s="292"/>
      <c r="C150" s="292"/>
      <c r="D150" s="292"/>
      <c r="E150" s="292"/>
      <c r="F150" s="294"/>
      <c r="G150" s="295"/>
      <c r="H150" s="293"/>
      <c r="I150" s="295"/>
      <c r="J150" s="292"/>
      <c r="K150" s="292"/>
      <c r="L150" s="292"/>
      <c r="M150" s="292"/>
      <c r="N150" s="292"/>
      <c r="O150" s="292"/>
      <c r="P150" s="292"/>
      <c r="Q150" s="292"/>
      <c r="R150" s="292"/>
    </row>
    <row r="151" spans="1:18" ht="15.75" customHeight="1" x14ac:dyDescent="0.25">
      <c r="A151" s="292"/>
      <c r="B151" s="292"/>
      <c r="C151" s="292"/>
      <c r="D151" s="292"/>
      <c r="E151" s="292"/>
      <c r="F151" s="294"/>
      <c r="G151" s="295"/>
      <c r="H151" s="293"/>
      <c r="I151" s="295"/>
      <c r="J151" s="292"/>
      <c r="K151" s="292"/>
      <c r="L151" s="292"/>
      <c r="M151" s="292"/>
      <c r="N151" s="292"/>
      <c r="O151" s="292"/>
      <c r="P151" s="292"/>
      <c r="Q151" s="292"/>
      <c r="R151" s="292"/>
    </row>
    <row r="152" spans="1:18" ht="15.75" customHeight="1" x14ac:dyDescent="0.25">
      <c r="A152" s="292"/>
      <c r="B152" s="292"/>
      <c r="C152" s="292"/>
      <c r="D152" s="292"/>
      <c r="E152" s="292"/>
      <c r="F152" s="294"/>
      <c r="G152" s="295"/>
      <c r="H152" s="293"/>
      <c r="I152" s="295"/>
      <c r="J152" s="292"/>
      <c r="K152" s="292"/>
      <c r="L152" s="292"/>
      <c r="M152" s="292"/>
      <c r="N152" s="292"/>
      <c r="O152" s="292"/>
      <c r="P152" s="292"/>
      <c r="Q152" s="292"/>
      <c r="R152" s="292"/>
    </row>
    <row r="153" spans="1:18" ht="15.75" customHeight="1" x14ac:dyDescent="0.25">
      <c r="A153" s="292"/>
      <c r="B153" s="292"/>
      <c r="C153" s="292"/>
      <c r="D153" s="292"/>
      <c r="E153" s="292"/>
      <c r="F153" s="294"/>
      <c r="G153" s="295"/>
      <c r="H153" s="293"/>
      <c r="I153" s="295"/>
      <c r="J153" s="292"/>
      <c r="K153" s="292"/>
      <c r="L153" s="292"/>
      <c r="M153" s="292"/>
      <c r="N153" s="292"/>
      <c r="O153" s="292"/>
      <c r="P153" s="292"/>
      <c r="Q153" s="292"/>
      <c r="R153" s="292"/>
    </row>
    <row r="154" spans="1:18" ht="15.75" customHeight="1" x14ac:dyDescent="0.25">
      <c r="A154" s="292"/>
      <c r="B154" s="292"/>
      <c r="C154" s="292"/>
      <c r="D154" s="292"/>
      <c r="E154" s="292"/>
      <c r="F154" s="294"/>
      <c r="G154" s="295"/>
      <c r="H154" s="293"/>
      <c r="I154" s="295"/>
      <c r="J154" s="292"/>
      <c r="K154" s="292"/>
      <c r="L154" s="292"/>
      <c r="M154" s="292"/>
      <c r="N154" s="292"/>
      <c r="O154" s="292"/>
      <c r="P154" s="292"/>
      <c r="Q154" s="292"/>
      <c r="R154" s="292"/>
    </row>
    <row r="155" spans="1:18" ht="15.75" customHeight="1" x14ac:dyDescent="0.25">
      <c r="A155" s="292"/>
      <c r="B155" s="292"/>
      <c r="C155" s="292"/>
      <c r="D155" s="292"/>
      <c r="E155" s="292"/>
      <c r="F155" s="294"/>
      <c r="G155" s="295"/>
      <c r="H155" s="293"/>
      <c r="I155" s="295"/>
      <c r="J155" s="292"/>
      <c r="K155" s="292"/>
      <c r="L155" s="292"/>
      <c r="M155" s="292"/>
      <c r="N155" s="292"/>
      <c r="O155" s="292"/>
      <c r="P155" s="292"/>
      <c r="Q155" s="292"/>
      <c r="R155" s="292"/>
    </row>
    <row r="156" spans="1:18" ht="15.75" customHeight="1" x14ac:dyDescent="0.25">
      <c r="A156" s="292"/>
      <c r="B156" s="292"/>
      <c r="C156" s="292"/>
      <c r="D156" s="292"/>
      <c r="E156" s="292"/>
      <c r="F156" s="294"/>
      <c r="G156" s="295"/>
      <c r="H156" s="293"/>
      <c r="I156" s="295"/>
      <c r="J156" s="292"/>
      <c r="K156" s="292"/>
      <c r="L156" s="292"/>
      <c r="M156" s="292"/>
      <c r="N156" s="292"/>
      <c r="O156" s="292"/>
      <c r="P156" s="292"/>
      <c r="Q156" s="292"/>
      <c r="R156" s="292"/>
    </row>
    <row r="157" spans="1:18" ht="15.75" customHeight="1" x14ac:dyDescent="0.25">
      <c r="A157" s="292"/>
      <c r="B157" s="292"/>
      <c r="C157" s="292"/>
      <c r="D157" s="292"/>
      <c r="E157" s="292"/>
      <c r="F157" s="294"/>
      <c r="G157" s="295"/>
      <c r="H157" s="293"/>
      <c r="I157" s="295"/>
      <c r="J157" s="292"/>
      <c r="K157" s="292"/>
      <c r="L157" s="292"/>
      <c r="M157" s="292"/>
      <c r="N157" s="292"/>
      <c r="O157" s="292"/>
      <c r="P157" s="292"/>
      <c r="Q157" s="292"/>
      <c r="R157" s="292"/>
    </row>
    <row r="158" spans="1:18" ht="15.75" customHeight="1" x14ac:dyDescent="0.25">
      <c r="A158" s="292"/>
      <c r="B158" s="292"/>
      <c r="C158" s="292"/>
      <c r="D158" s="292"/>
      <c r="E158" s="292"/>
      <c r="F158" s="294"/>
      <c r="G158" s="295"/>
      <c r="H158" s="293"/>
      <c r="I158" s="295"/>
      <c r="J158" s="292"/>
      <c r="K158" s="292"/>
      <c r="L158" s="292"/>
      <c r="M158" s="292"/>
      <c r="N158" s="292"/>
      <c r="O158" s="292"/>
      <c r="P158" s="292"/>
      <c r="Q158" s="292"/>
      <c r="R158" s="292"/>
    </row>
    <row r="159" spans="1:18" ht="15.75" customHeight="1" x14ac:dyDescent="0.25">
      <c r="A159" s="292"/>
      <c r="B159" s="292"/>
      <c r="C159" s="292"/>
      <c r="D159" s="292"/>
      <c r="E159" s="292"/>
      <c r="F159" s="294"/>
      <c r="G159" s="295"/>
      <c r="H159" s="293"/>
      <c r="I159" s="295"/>
      <c r="J159" s="292"/>
      <c r="K159" s="292"/>
      <c r="L159" s="292"/>
      <c r="M159" s="292"/>
      <c r="N159" s="292"/>
      <c r="O159" s="292"/>
      <c r="P159" s="292"/>
      <c r="Q159" s="292"/>
      <c r="R159" s="292"/>
    </row>
    <row r="160" spans="1:18" ht="15.75" customHeight="1" x14ac:dyDescent="0.25">
      <c r="A160" s="292"/>
      <c r="B160" s="292"/>
      <c r="C160" s="292"/>
      <c r="D160" s="292"/>
      <c r="E160" s="292"/>
      <c r="F160" s="294"/>
      <c r="G160" s="295"/>
      <c r="H160" s="293"/>
      <c r="I160" s="295"/>
      <c r="J160" s="292"/>
      <c r="K160" s="292"/>
      <c r="L160" s="292"/>
      <c r="M160" s="292"/>
      <c r="N160" s="292"/>
      <c r="O160" s="292"/>
      <c r="P160" s="292"/>
      <c r="Q160" s="292"/>
      <c r="R160" s="292"/>
    </row>
    <row r="161" spans="1:18" ht="15.75" customHeight="1" x14ac:dyDescent="0.25">
      <c r="A161" s="292"/>
      <c r="B161" s="292"/>
      <c r="C161" s="292"/>
      <c r="D161" s="292"/>
      <c r="E161" s="292"/>
      <c r="F161" s="294"/>
      <c r="G161" s="295"/>
      <c r="H161" s="293"/>
      <c r="I161" s="295"/>
      <c r="J161" s="292"/>
      <c r="K161" s="292"/>
      <c r="L161" s="292"/>
      <c r="M161" s="292"/>
      <c r="N161" s="292"/>
      <c r="O161" s="292"/>
      <c r="P161" s="292"/>
      <c r="Q161" s="292"/>
      <c r="R161" s="292"/>
    </row>
    <row r="162" spans="1:18" ht="15.75" customHeight="1" x14ac:dyDescent="0.25">
      <c r="A162" s="292"/>
      <c r="B162" s="292"/>
      <c r="C162" s="292"/>
      <c r="D162" s="292"/>
      <c r="E162" s="292"/>
      <c r="F162" s="294"/>
      <c r="G162" s="295"/>
      <c r="H162" s="293"/>
      <c r="I162" s="295"/>
      <c r="J162" s="292"/>
      <c r="K162" s="292"/>
      <c r="L162" s="292"/>
      <c r="M162" s="292"/>
      <c r="N162" s="292"/>
      <c r="O162" s="292"/>
      <c r="P162" s="292"/>
      <c r="Q162" s="292"/>
      <c r="R162" s="292"/>
    </row>
    <row r="163" spans="1:18" ht="15.75" customHeight="1" x14ac:dyDescent="0.25">
      <c r="A163" s="292"/>
      <c r="B163" s="292"/>
      <c r="C163" s="292"/>
      <c r="D163" s="292"/>
      <c r="E163" s="292"/>
      <c r="F163" s="294"/>
      <c r="G163" s="295"/>
      <c r="H163" s="293"/>
      <c r="I163" s="295"/>
      <c r="J163" s="292"/>
      <c r="K163" s="292"/>
      <c r="L163" s="292"/>
      <c r="M163" s="292"/>
      <c r="N163" s="292"/>
      <c r="O163" s="292"/>
      <c r="P163" s="292"/>
      <c r="Q163" s="292"/>
      <c r="R163" s="292"/>
    </row>
    <row r="164" spans="1:18" ht="15.75" customHeight="1" x14ac:dyDescent="0.25">
      <c r="A164" s="292"/>
      <c r="B164" s="292"/>
      <c r="C164" s="292"/>
      <c r="D164" s="292"/>
      <c r="E164" s="292"/>
      <c r="F164" s="294"/>
      <c r="G164" s="295"/>
      <c r="H164" s="293"/>
      <c r="I164" s="295"/>
      <c r="J164" s="292"/>
      <c r="K164" s="292"/>
      <c r="L164" s="292"/>
      <c r="M164" s="292"/>
      <c r="N164" s="292"/>
      <c r="O164" s="292"/>
      <c r="P164" s="292"/>
      <c r="Q164" s="292"/>
      <c r="R164" s="292"/>
    </row>
    <row r="165" spans="1:18" ht="15.75" customHeight="1" x14ac:dyDescent="0.25">
      <c r="A165" s="292"/>
      <c r="B165" s="292"/>
      <c r="C165" s="292"/>
      <c r="D165" s="292"/>
      <c r="E165" s="292"/>
      <c r="F165" s="294"/>
      <c r="G165" s="295"/>
      <c r="H165" s="293"/>
      <c r="I165" s="295"/>
      <c r="J165" s="292"/>
      <c r="K165" s="292"/>
      <c r="L165" s="292"/>
      <c r="M165" s="292"/>
      <c r="N165" s="292"/>
      <c r="O165" s="292"/>
      <c r="P165" s="292"/>
      <c r="Q165" s="292"/>
      <c r="R165" s="292"/>
    </row>
    <row r="166" spans="1:18" ht="15.75" customHeight="1" x14ac:dyDescent="0.25">
      <c r="A166" s="292"/>
      <c r="B166" s="292"/>
      <c r="C166" s="292"/>
      <c r="D166" s="292"/>
      <c r="E166" s="292"/>
      <c r="F166" s="294"/>
      <c r="G166" s="295"/>
      <c r="H166" s="293"/>
      <c r="I166" s="295"/>
      <c r="J166" s="292"/>
      <c r="K166" s="292"/>
      <c r="L166" s="292"/>
      <c r="M166" s="292"/>
      <c r="N166" s="292"/>
      <c r="O166" s="292"/>
      <c r="P166" s="292"/>
      <c r="Q166" s="292"/>
      <c r="R166" s="292"/>
    </row>
    <row r="167" spans="1:18" ht="15.75" customHeight="1" x14ac:dyDescent="0.25">
      <c r="A167" s="292"/>
      <c r="B167" s="292"/>
      <c r="C167" s="292"/>
      <c r="D167" s="292"/>
      <c r="E167" s="292"/>
      <c r="F167" s="294"/>
      <c r="G167" s="295"/>
      <c r="H167" s="293"/>
      <c r="I167" s="295"/>
      <c r="J167" s="292"/>
      <c r="K167" s="292"/>
      <c r="L167" s="292"/>
      <c r="M167" s="292"/>
      <c r="N167" s="292"/>
      <c r="O167" s="292"/>
      <c r="P167" s="292"/>
      <c r="Q167" s="292"/>
      <c r="R167" s="292"/>
    </row>
    <row r="168" spans="1:18" ht="15.75" customHeight="1" x14ac:dyDescent="0.25">
      <c r="A168" s="292"/>
      <c r="B168" s="292"/>
      <c r="C168" s="292"/>
      <c r="D168" s="292"/>
      <c r="E168" s="292"/>
      <c r="F168" s="294"/>
      <c r="G168" s="295"/>
      <c r="H168" s="293"/>
      <c r="I168" s="295"/>
      <c r="J168" s="292"/>
      <c r="K168" s="292"/>
      <c r="L168" s="292"/>
      <c r="M168" s="292"/>
      <c r="N168" s="292"/>
      <c r="O168" s="292"/>
      <c r="P168" s="292"/>
      <c r="Q168" s="292"/>
      <c r="R168" s="292"/>
    </row>
    <row r="169" spans="1:18" ht="15.75" customHeight="1" x14ac:dyDescent="0.25">
      <c r="A169" s="292"/>
      <c r="B169" s="292"/>
      <c r="C169" s="292"/>
      <c r="D169" s="292"/>
      <c r="E169" s="292"/>
      <c r="F169" s="294"/>
      <c r="G169" s="295"/>
      <c r="H169" s="293"/>
      <c r="I169" s="295"/>
      <c r="J169" s="292"/>
      <c r="K169" s="292"/>
      <c r="L169" s="292"/>
      <c r="M169" s="292"/>
      <c r="N169" s="292"/>
      <c r="O169" s="292"/>
      <c r="P169" s="292"/>
      <c r="Q169" s="292"/>
      <c r="R169" s="292"/>
    </row>
    <row r="170" spans="1:18" ht="15.75" customHeight="1" x14ac:dyDescent="0.25">
      <c r="A170" s="292"/>
      <c r="B170" s="292"/>
      <c r="C170" s="292"/>
      <c r="D170" s="292"/>
      <c r="E170" s="292"/>
      <c r="F170" s="294"/>
      <c r="G170" s="295"/>
      <c r="H170" s="293"/>
      <c r="I170" s="295"/>
      <c r="J170" s="292"/>
      <c r="K170" s="292"/>
      <c r="L170" s="292"/>
      <c r="M170" s="292"/>
      <c r="N170" s="292"/>
      <c r="O170" s="292"/>
      <c r="P170" s="292"/>
      <c r="Q170" s="292"/>
      <c r="R170" s="292"/>
    </row>
    <row r="171" spans="1:18" ht="15.75" customHeight="1" x14ac:dyDescent="0.25">
      <c r="A171" s="292"/>
      <c r="B171" s="292"/>
      <c r="C171" s="292"/>
      <c r="D171" s="292"/>
      <c r="E171" s="292"/>
      <c r="F171" s="294"/>
      <c r="G171" s="295"/>
      <c r="H171" s="293"/>
      <c r="I171" s="295"/>
      <c r="J171" s="292"/>
      <c r="K171" s="292"/>
      <c r="L171" s="292"/>
      <c r="M171" s="292"/>
      <c r="N171" s="292"/>
      <c r="O171" s="292"/>
      <c r="P171" s="292"/>
      <c r="Q171" s="292"/>
      <c r="R171" s="292"/>
    </row>
    <row r="172" spans="1:18" ht="15.75" customHeight="1" x14ac:dyDescent="0.25">
      <c r="A172" s="292"/>
      <c r="B172" s="292"/>
      <c r="C172" s="292"/>
      <c r="D172" s="292"/>
      <c r="E172" s="292"/>
      <c r="F172" s="294"/>
      <c r="G172" s="295"/>
      <c r="H172" s="293"/>
      <c r="I172" s="295"/>
      <c r="J172" s="292"/>
      <c r="K172" s="292"/>
      <c r="L172" s="292"/>
      <c r="M172" s="292"/>
      <c r="N172" s="292"/>
      <c r="O172" s="292"/>
      <c r="P172" s="292"/>
      <c r="Q172" s="292"/>
      <c r="R172" s="292"/>
    </row>
    <row r="173" spans="1:18" ht="15.75" customHeight="1" x14ac:dyDescent="0.25">
      <c r="A173" s="292"/>
      <c r="B173" s="292"/>
      <c r="C173" s="292"/>
      <c r="D173" s="292"/>
      <c r="E173" s="292"/>
      <c r="F173" s="294"/>
      <c r="G173" s="295"/>
      <c r="H173" s="293"/>
      <c r="I173" s="295"/>
      <c r="J173" s="292"/>
      <c r="K173" s="292"/>
      <c r="L173" s="292"/>
      <c r="M173" s="292"/>
      <c r="N173" s="292"/>
      <c r="O173" s="292"/>
      <c r="P173" s="292"/>
      <c r="Q173" s="292"/>
      <c r="R173" s="292"/>
    </row>
    <row r="174" spans="1:18" ht="15.75" customHeight="1" x14ac:dyDescent="0.25">
      <c r="A174" s="292"/>
      <c r="B174" s="292"/>
      <c r="C174" s="292"/>
      <c r="D174" s="292"/>
      <c r="E174" s="292"/>
      <c r="F174" s="294"/>
      <c r="G174" s="295"/>
      <c r="H174" s="293"/>
      <c r="I174" s="295"/>
      <c r="J174" s="292"/>
      <c r="K174" s="292"/>
      <c r="L174" s="292"/>
      <c r="M174" s="292"/>
      <c r="N174" s="292"/>
      <c r="O174" s="292"/>
      <c r="P174" s="292"/>
      <c r="Q174" s="292"/>
      <c r="R174" s="292"/>
    </row>
    <row r="175" spans="1:18" ht="15.75" customHeight="1" x14ac:dyDescent="0.25">
      <c r="A175" s="292"/>
      <c r="B175" s="292"/>
      <c r="C175" s="292"/>
      <c r="D175" s="292"/>
      <c r="E175" s="292"/>
      <c r="F175" s="294"/>
      <c r="G175" s="295"/>
      <c r="H175" s="293"/>
      <c r="I175" s="295"/>
      <c r="J175" s="292"/>
      <c r="K175" s="292"/>
      <c r="L175" s="292"/>
      <c r="M175" s="292"/>
      <c r="N175" s="292"/>
      <c r="O175" s="292"/>
      <c r="P175" s="292"/>
      <c r="Q175" s="292"/>
      <c r="R175" s="292"/>
    </row>
    <row r="176" spans="1:18" ht="15.75" customHeight="1" x14ac:dyDescent="0.25">
      <c r="A176" s="292"/>
      <c r="B176" s="292"/>
      <c r="C176" s="292"/>
      <c r="D176" s="292"/>
      <c r="E176" s="292"/>
      <c r="F176" s="294"/>
      <c r="G176" s="295"/>
      <c r="H176" s="293"/>
      <c r="I176" s="295"/>
      <c r="J176" s="292"/>
      <c r="K176" s="292"/>
      <c r="L176" s="292"/>
      <c r="M176" s="292"/>
      <c r="N176" s="292"/>
      <c r="O176" s="292"/>
      <c r="P176" s="292"/>
      <c r="Q176" s="292"/>
      <c r="R176" s="292"/>
    </row>
    <row r="177" spans="1:18" ht="15.75" customHeight="1" x14ac:dyDescent="0.25">
      <c r="A177" s="292"/>
      <c r="B177" s="292"/>
      <c r="C177" s="292"/>
      <c r="D177" s="292"/>
      <c r="E177" s="292"/>
      <c r="F177" s="294"/>
      <c r="G177" s="295"/>
      <c r="H177" s="293"/>
      <c r="I177" s="295"/>
      <c r="J177" s="292"/>
      <c r="K177" s="292"/>
      <c r="L177" s="292"/>
      <c r="M177" s="292"/>
      <c r="N177" s="292"/>
      <c r="O177" s="292"/>
      <c r="P177" s="292"/>
      <c r="Q177" s="292"/>
      <c r="R177" s="292"/>
    </row>
    <row r="178" spans="1:18" ht="15.75" customHeight="1" x14ac:dyDescent="0.25">
      <c r="A178" s="292"/>
      <c r="B178" s="292"/>
      <c r="C178" s="292"/>
      <c r="D178" s="292"/>
      <c r="E178" s="292"/>
      <c r="F178" s="294"/>
      <c r="G178" s="295"/>
      <c r="H178" s="293"/>
      <c r="I178" s="295"/>
      <c r="J178" s="292"/>
      <c r="K178" s="292"/>
      <c r="L178" s="292"/>
      <c r="M178" s="292"/>
      <c r="N178" s="292"/>
      <c r="O178" s="292"/>
      <c r="P178" s="292"/>
      <c r="Q178" s="292"/>
      <c r="R178" s="292"/>
    </row>
    <row r="179" spans="1:18" ht="15.75" customHeight="1" x14ac:dyDescent="0.25">
      <c r="A179" s="292"/>
      <c r="B179" s="292"/>
      <c r="C179" s="292"/>
      <c r="D179" s="292"/>
      <c r="E179" s="292"/>
      <c r="F179" s="294"/>
      <c r="G179" s="295"/>
      <c r="H179" s="293"/>
      <c r="I179" s="295"/>
      <c r="J179" s="292"/>
      <c r="K179" s="292"/>
      <c r="L179" s="292"/>
      <c r="M179" s="292"/>
      <c r="N179" s="292"/>
      <c r="O179" s="292"/>
      <c r="P179" s="292"/>
      <c r="Q179" s="292"/>
      <c r="R179" s="292"/>
    </row>
    <row r="180" spans="1:18" ht="15.75" customHeight="1" x14ac:dyDescent="0.25">
      <c r="A180" s="292"/>
      <c r="B180" s="292"/>
      <c r="C180" s="292"/>
      <c r="D180" s="292"/>
      <c r="E180" s="292"/>
      <c r="F180" s="294"/>
      <c r="G180" s="295"/>
      <c r="H180" s="293"/>
      <c r="I180" s="295"/>
      <c r="J180" s="292"/>
      <c r="K180" s="292"/>
      <c r="L180" s="292"/>
      <c r="M180" s="292"/>
      <c r="N180" s="292"/>
      <c r="O180" s="292"/>
      <c r="P180" s="292"/>
      <c r="Q180" s="292"/>
      <c r="R180" s="292"/>
    </row>
    <row r="181" spans="1:18" ht="15.75" customHeight="1" x14ac:dyDescent="0.25">
      <c r="A181" s="292"/>
      <c r="B181" s="292"/>
      <c r="C181" s="292"/>
      <c r="D181" s="292"/>
      <c r="E181" s="292"/>
      <c r="F181" s="294"/>
      <c r="G181" s="295"/>
      <c r="H181" s="293"/>
      <c r="I181" s="295"/>
      <c r="J181" s="292"/>
      <c r="K181" s="292"/>
      <c r="L181" s="292"/>
      <c r="M181" s="292"/>
      <c r="N181" s="292"/>
      <c r="O181" s="292"/>
      <c r="P181" s="292"/>
      <c r="Q181" s="292"/>
      <c r="R181" s="292"/>
    </row>
    <row r="182" spans="1:18" ht="15.75" customHeight="1" x14ac:dyDescent="0.25">
      <c r="A182" s="292"/>
      <c r="B182" s="292"/>
      <c r="C182" s="292"/>
      <c r="D182" s="292"/>
      <c r="E182" s="292"/>
      <c r="F182" s="294"/>
      <c r="G182" s="295"/>
      <c r="H182" s="293"/>
      <c r="I182" s="295"/>
      <c r="J182" s="292"/>
      <c r="K182" s="292"/>
      <c r="L182" s="292"/>
      <c r="M182" s="292"/>
      <c r="N182" s="292"/>
      <c r="O182" s="292"/>
      <c r="P182" s="292"/>
      <c r="Q182" s="292"/>
      <c r="R182" s="292"/>
    </row>
    <row r="183" spans="1:18" ht="15.75" customHeight="1" x14ac:dyDescent="0.25">
      <c r="A183" s="292"/>
      <c r="B183" s="292"/>
      <c r="C183" s="292"/>
      <c r="D183" s="292"/>
      <c r="E183" s="292"/>
      <c r="F183" s="294"/>
      <c r="G183" s="295"/>
      <c r="H183" s="293"/>
      <c r="I183" s="295"/>
      <c r="J183" s="292"/>
      <c r="K183" s="292"/>
      <c r="L183" s="292"/>
      <c r="M183" s="292"/>
      <c r="N183" s="292"/>
      <c r="O183" s="292"/>
      <c r="P183" s="292"/>
      <c r="Q183" s="292"/>
      <c r="R183" s="292"/>
    </row>
    <row r="184" spans="1:18" ht="15.75" customHeight="1" x14ac:dyDescent="0.25">
      <c r="A184" s="292"/>
      <c r="B184" s="292"/>
      <c r="C184" s="292"/>
      <c r="D184" s="292"/>
      <c r="E184" s="292"/>
      <c r="F184" s="294"/>
      <c r="G184" s="295"/>
      <c r="H184" s="293"/>
      <c r="I184" s="295"/>
      <c r="J184" s="292"/>
      <c r="K184" s="292"/>
      <c r="L184" s="292"/>
      <c r="M184" s="292"/>
      <c r="N184" s="292"/>
      <c r="O184" s="292"/>
      <c r="P184" s="292"/>
      <c r="Q184" s="292"/>
      <c r="R184" s="292"/>
    </row>
    <row r="185" spans="1:18" ht="15.75" customHeight="1" x14ac:dyDescent="0.25">
      <c r="A185" s="292"/>
      <c r="B185" s="292"/>
      <c r="C185" s="292"/>
      <c r="D185" s="292"/>
      <c r="E185" s="292"/>
      <c r="F185" s="294"/>
      <c r="G185" s="295"/>
      <c r="H185" s="293"/>
      <c r="I185" s="295"/>
      <c r="J185" s="292"/>
      <c r="K185" s="292"/>
      <c r="L185" s="292"/>
      <c r="M185" s="292"/>
      <c r="N185" s="292"/>
      <c r="O185" s="292"/>
      <c r="P185" s="292"/>
      <c r="Q185" s="292"/>
      <c r="R185" s="292"/>
    </row>
    <row r="186" spans="1:18" ht="15.75" customHeight="1" x14ac:dyDescent="0.25">
      <c r="A186" s="292"/>
      <c r="B186" s="292"/>
      <c r="C186" s="292"/>
      <c r="D186" s="292"/>
      <c r="E186" s="292"/>
      <c r="F186" s="294"/>
      <c r="G186" s="295"/>
      <c r="H186" s="293"/>
      <c r="I186" s="295"/>
      <c r="J186" s="292"/>
      <c r="K186" s="292"/>
      <c r="L186" s="292"/>
      <c r="M186" s="292"/>
      <c r="N186" s="292"/>
      <c r="O186" s="292"/>
      <c r="P186" s="292"/>
      <c r="Q186" s="292"/>
      <c r="R186" s="292"/>
    </row>
    <row r="187" spans="1:18" ht="15.75" customHeight="1" x14ac:dyDescent="0.25">
      <c r="A187" s="292"/>
      <c r="B187" s="292"/>
      <c r="C187" s="292"/>
      <c r="D187" s="292"/>
      <c r="E187" s="292"/>
      <c r="F187" s="294"/>
      <c r="G187" s="295"/>
      <c r="H187" s="293"/>
      <c r="I187" s="295"/>
      <c r="J187" s="292"/>
      <c r="K187" s="292"/>
      <c r="L187" s="292"/>
      <c r="M187" s="292"/>
      <c r="N187" s="292"/>
      <c r="O187" s="292"/>
      <c r="P187" s="292"/>
      <c r="Q187" s="292"/>
      <c r="R187" s="292"/>
    </row>
    <row r="188" spans="1:18" ht="15.75" customHeight="1" x14ac:dyDescent="0.25">
      <c r="A188" s="292"/>
      <c r="B188" s="292"/>
      <c r="C188" s="292"/>
      <c r="D188" s="292"/>
      <c r="E188" s="292"/>
      <c r="F188" s="294"/>
      <c r="G188" s="295"/>
      <c r="H188" s="293"/>
      <c r="I188" s="295"/>
      <c r="J188" s="292"/>
      <c r="K188" s="292"/>
      <c r="L188" s="292"/>
      <c r="M188" s="292"/>
      <c r="N188" s="292"/>
      <c r="O188" s="292"/>
      <c r="P188" s="292"/>
      <c r="Q188" s="292"/>
      <c r="R188" s="292"/>
    </row>
    <row r="189" spans="1:18" ht="15.75" customHeight="1" x14ac:dyDescent="0.25">
      <c r="A189" s="292"/>
      <c r="B189" s="292"/>
      <c r="C189" s="292"/>
      <c r="D189" s="292"/>
      <c r="E189" s="292"/>
      <c r="F189" s="294"/>
      <c r="G189" s="295"/>
      <c r="H189" s="293"/>
      <c r="I189" s="295"/>
      <c r="J189" s="292"/>
      <c r="K189" s="292"/>
      <c r="L189" s="292"/>
      <c r="M189" s="292"/>
      <c r="N189" s="292"/>
      <c r="O189" s="292"/>
      <c r="P189" s="292"/>
      <c r="Q189" s="292"/>
      <c r="R189" s="292"/>
    </row>
    <row r="190" spans="1:18" ht="15.75" customHeight="1" x14ac:dyDescent="0.25">
      <c r="A190" s="292"/>
      <c r="B190" s="292"/>
      <c r="C190" s="292"/>
      <c r="D190" s="292"/>
      <c r="E190" s="292"/>
      <c r="F190" s="294"/>
      <c r="G190" s="295"/>
      <c r="H190" s="293"/>
      <c r="I190" s="295"/>
      <c r="J190" s="292"/>
      <c r="K190" s="292"/>
      <c r="L190" s="292"/>
      <c r="M190" s="292"/>
      <c r="N190" s="292"/>
      <c r="O190" s="292"/>
      <c r="P190" s="292"/>
      <c r="Q190" s="292"/>
      <c r="R190" s="292"/>
    </row>
    <row r="191" spans="1:18" ht="15.75" customHeight="1" x14ac:dyDescent="0.25">
      <c r="A191" s="292"/>
      <c r="B191" s="292"/>
      <c r="C191" s="292"/>
      <c r="D191" s="292"/>
      <c r="E191" s="292"/>
      <c r="F191" s="294"/>
      <c r="G191" s="295"/>
      <c r="H191" s="293"/>
      <c r="I191" s="295"/>
      <c r="J191" s="292"/>
      <c r="K191" s="292"/>
      <c r="L191" s="292"/>
      <c r="M191" s="292"/>
      <c r="N191" s="292"/>
      <c r="O191" s="292"/>
      <c r="P191" s="292"/>
      <c r="Q191" s="292"/>
      <c r="R191" s="292"/>
    </row>
    <row r="192" spans="1:18" ht="15.75" customHeight="1" x14ac:dyDescent="0.25">
      <c r="A192" s="292"/>
      <c r="B192" s="292"/>
      <c r="C192" s="292"/>
      <c r="D192" s="292"/>
      <c r="E192" s="292"/>
      <c r="F192" s="294"/>
      <c r="G192" s="295"/>
      <c r="H192" s="293"/>
      <c r="I192" s="295"/>
      <c r="J192" s="292"/>
      <c r="K192" s="292"/>
      <c r="L192" s="292"/>
      <c r="M192" s="292"/>
      <c r="N192" s="292"/>
      <c r="O192" s="292"/>
      <c r="P192" s="292"/>
      <c r="Q192" s="292"/>
      <c r="R192" s="292"/>
    </row>
    <row r="193" spans="1:18" ht="15.75" customHeight="1" x14ac:dyDescent="0.25">
      <c r="A193" s="292"/>
      <c r="B193" s="292"/>
      <c r="C193" s="292"/>
      <c r="D193" s="292"/>
      <c r="E193" s="292"/>
      <c r="F193" s="294"/>
      <c r="G193" s="295"/>
      <c r="H193" s="293"/>
      <c r="I193" s="295"/>
      <c r="J193" s="292"/>
      <c r="K193" s="292"/>
      <c r="L193" s="292"/>
      <c r="M193" s="292"/>
      <c r="N193" s="292"/>
      <c r="O193" s="292"/>
      <c r="P193" s="292"/>
      <c r="Q193" s="292"/>
      <c r="R193" s="292"/>
    </row>
    <row r="194" spans="1:18" ht="15.75" customHeight="1" x14ac:dyDescent="0.25">
      <c r="A194" s="292"/>
      <c r="B194" s="292"/>
      <c r="C194" s="292"/>
      <c r="D194" s="292"/>
      <c r="E194" s="292"/>
      <c r="F194" s="294"/>
      <c r="G194" s="295"/>
      <c r="H194" s="293"/>
      <c r="I194" s="295"/>
      <c r="J194" s="292"/>
      <c r="K194" s="292"/>
      <c r="L194" s="292"/>
      <c r="M194" s="292"/>
      <c r="N194" s="292"/>
      <c r="O194" s="292"/>
      <c r="P194" s="292"/>
      <c r="Q194" s="292"/>
      <c r="R194" s="292"/>
    </row>
    <row r="195" spans="1:18" ht="15.75" customHeight="1" x14ac:dyDescent="0.25">
      <c r="A195" s="292"/>
      <c r="B195" s="292"/>
      <c r="C195" s="292"/>
      <c r="D195" s="292"/>
      <c r="E195" s="292"/>
      <c r="F195" s="294"/>
      <c r="G195" s="295"/>
      <c r="H195" s="293"/>
      <c r="I195" s="295"/>
      <c r="J195" s="292"/>
      <c r="K195" s="292"/>
      <c r="L195" s="292"/>
      <c r="M195" s="292"/>
      <c r="N195" s="292"/>
      <c r="O195" s="292"/>
      <c r="P195" s="292"/>
      <c r="Q195" s="292"/>
      <c r="R195" s="292"/>
    </row>
    <row r="196" spans="1:18" ht="15.75" customHeight="1" x14ac:dyDescent="0.25">
      <c r="A196" s="292"/>
      <c r="B196" s="292"/>
      <c r="C196" s="292"/>
      <c r="D196" s="292"/>
      <c r="E196" s="292"/>
      <c r="F196" s="294"/>
      <c r="G196" s="295"/>
      <c r="H196" s="293"/>
      <c r="I196" s="295"/>
      <c r="J196" s="292"/>
      <c r="K196" s="292"/>
      <c r="L196" s="292"/>
      <c r="M196" s="292"/>
      <c r="N196" s="292"/>
      <c r="O196" s="292"/>
      <c r="P196" s="292"/>
      <c r="Q196" s="292"/>
      <c r="R196" s="292"/>
    </row>
    <row r="197" spans="1:18" ht="15.75" customHeight="1" x14ac:dyDescent="0.25">
      <c r="A197" s="292"/>
      <c r="B197" s="292"/>
      <c r="C197" s="292"/>
      <c r="D197" s="292"/>
      <c r="E197" s="292"/>
      <c r="F197" s="294"/>
      <c r="G197" s="295"/>
      <c r="H197" s="293"/>
      <c r="I197" s="295"/>
      <c r="J197" s="292"/>
      <c r="K197" s="292"/>
      <c r="L197" s="292"/>
      <c r="M197" s="292"/>
      <c r="N197" s="292"/>
      <c r="O197" s="292"/>
      <c r="P197" s="292"/>
      <c r="Q197" s="292"/>
      <c r="R197" s="292"/>
    </row>
    <row r="198" spans="1:18" ht="15.75" customHeight="1" x14ac:dyDescent="0.25">
      <c r="A198" s="292"/>
      <c r="B198" s="292"/>
      <c r="C198" s="292"/>
      <c r="D198" s="292"/>
      <c r="E198" s="292"/>
      <c r="F198" s="294"/>
      <c r="G198" s="295"/>
      <c r="H198" s="293"/>
      <c r="I198" s="295"/>
      <c r="J198" s="292"/>
      <c r="K198" s="292"/>
      <c r="L198" s="292"/>
      <c r="M198" s="292"/>
      <c r="N198" s="292"/>
      <c r="O198" s="292"/>
      <c r="P198" s="292"/>
      <c r="Q198" s="292"/>
      <c r="R198" s="292"/>
    </row>
    <row r="199" spans="1:18" ht="15.75" customHeight="1" x14ac:dyDescent="0.25">
      <c r="A199" s="292"/>
      <c r="B199" s="292"/>
      <c r="C199" s="292"/>
      <c r="D199" s="292"/>
      <c r="E199" s="292"/>
      <c r="F199" s="294"/>
      <c r="G199" s="295"/>
      <c r="H199" s="293"/>
      <c r="I199" s="295"/>
      <c r="J199" s="292"/>
      <c r="K199" s="292"/>
      <c r="L199" s="292"/>
      <c r="M199" s="292"/>
      <c r="N199" s="292"/>
      <c r="O199" s="292"/>
      <c r="P199" s="292"/>
      <c r="Q199" s="292"/>
      <c r="R199" s="292"/>
    </row>
    <row r="200" spans="1:18" ht="15.75" customHeight="1" x14ac:dyDescent="0.25">
      <c r="A200" s="292"/>
      <c r="B200" s="292"/>
      <c r="C200" s="292"/>
      <c r="D200" s="292"/>
      <c r="E200" s="292"/>
      <c r="F200" s="294"/>
      <c r="G200" s="295"/>
      <c r="H200" s="293"/>
      <c r="I200" s="295"/>
      <c r="J200" s="292"/>
      <c r="K200" s="292"/>
      <c r="L200" s="292"/>
      <c r="M200" s="292"/>
      <c r="N200" s="292"/>
      <c r="O200" s="292"/>
      <c r="P200" s="292"/>
      <c r="Q200" s="292"/>
      <c r="R200" s="292"/>
    </row>
    <row r="201" spans="1:18" ht="15.75" customHeight="1" x14ac:dyDescent="0.25">
      <c r="A201" s="292"/>
      <c r="B201" s="292"/>
      <c r="C201" s="292"/>
      <c r="D201" s="292"/>
      <c r="E201" s="292"/>
      <c r="F201" s="294"/>
      <c r="G201" s="295"/>
      <c r="H201" s="293"/>
      <c r="I201" s="295"/>
      <c r="J201" s="292"/>
      <c r="K201" s="292"/>
      <c r="L201" s="292"/>
      <c r="M201" s="292"/>
      <c r="N201" s="292"/>
      <c r="O201" s="292"/>
      <c r="P201" s="292"/>
      <c r="Q201" s="292"/>
      <c r="R201" s="292"/>
    </row>
    <row r="202" spans="1:18" ht="15.75" customHeight="1" x14ac:dyDescent="0.25">
      <c r="A202" s="292"/>
      <c r="B202" s="292"/>
      <c r="C202" s="292"/>
      <c r="D202" s="292"/>
      <c r="E202" s="292"/>
      <c r="F202" s="294"/>
      <c r="G202" s="295"/>
      <c r="H202" s="293"/>
      <c r="I202" s="295"/>
      <c r="J202" s="292"/>
      <c r="K202" s="292"/>
      <c r="L202" s="292"/>
      <c r="M202" s="292"/>
      <c r="N202" s="292"/>
      <c r="O202" s="292"/>
      <c r="P202" s="292"/>
      <c r="Q202" s="292"/>
      <c r="R202" s="292"/>
    </row>
    <row r="203" spans="1:18" ht="15.75" customHeight="1" x14ac:dyDescent="0.25">
      <c r="A203" s="292"/>
      <c r="B203" s="292"/>
      <c r="C203" s="292"/>
      <c r="D203" s="292"/>
      <c r="E203" s="292"/>
      <c r="F203" s="294"/>
      <c r="G203" s="295"/>
      <c r="H203" s="293"/>
      <c r="I203" s="295"/>
      <c r="J203" s="292"/>
      <c r="K203" s="292"/>
      <c r="L203" s="292"/>
      <c r="M203" s="292"/>
      <c r="N203" s="292"/>
      <c r="O203" s="292"/>
      <c r="P203" s="292"/>
      <c r="Q203" s="292"/>
      <c r="R203" s="292"/>
    </row>
    <row r="204" spans="1:18" ht="15.75" customHeight="1" x14ac:dyDescent="0.25">
      <c r="A204" s="292"/>
      <c r="B204" s="292"/>
      <c r="C204" s="292"/>
      <c r="D204" s="292"/>
      <c r="E204" s="292"/>
      <c r="F204" s="294"/>
      <c r="G204" s="295"/>
      <c r="H204" s="293"/>
      <c r="I204" s="295"/>
      <c r="J204" s="292"/>
      <c r="K204" s="292"/>
      <c r="L204" s="292"/>
      <c r="M204" s="292"/>
      <c r="N204" s="292"/>
      <c r="O204" s="292"/>
      <c r="P204" s="292"/>
      <c r="Q204" s="292"/>
      <c r="R204" s="292"/>
    </row>
    <row r="205" spans="1:18" ht="15.75" customHeight="1" x14ac:dyDescent="0.25">
      <c r="A205" s="292"/>
      <c r="B205" s="292"/>
      <c r="C205" s="292"/>
      <c r="D205" s="292"/>
      <c r="E205" s="292"/>
      <c r="F205" s="294"/>
      <c r="G205" s="292"/>
      <c r="H205" s="293"/>
      <c r="I205" s="292"/>
      <c r="J205" s="292"/>
      <c r="K205" s="292"/>
      <c r="L205" s="292"/>
      <c r="M205" s="292"/>
      <c r="N205" s="292"/>
      <c r="O205" s="292"/>
      <c r="P205" s="292"/>
      <c r="Q205" s="292"/>
      <c r="R205" s="292"/>
    </row>
    <row r="206" spans="1:18" ht="15.75" customHeight="1" x14ac:dyDescent="0.25">
      <c r="A206" s="292"/>
      <c r="B206" s="292"/>
      <c r="C206" s="292"/>
      <c r="D206" s="292"/>
      <c r="E206" s="292"/>
      <c r="F206" s="294"/>
      <c r="G206" s="292"/>
      <c r="H206" s="293"/>
      <c r="I206" s="292"/>
      <c r="J206" s="292"/>
      <c r="K206" s="292"/>
      <c r="L206" s="292"/>
      <c r="M206" s="292"/>
      <c r="N206" s="292"/>
      <c r="O206" s="292"/>
      <c r="P206" s="292"/>
      <c r="Q206" s="292"/>
      <c r="R206" s="292"/>
    </row>
    <row r="207" spans="1:18" ht="15.75" customHeight="1" x14ac:dyDescent="0.25">
      <c r="A207" s="292"/>
      <c r="B207" s="292"/>
      <c r="C207" s="292"/>
      <c r="D207" s="292"/>
      <c r="E207" s="292"/>
      <c r="F207" s="294"/>
      <c r="G207" s="292"/>
      <c r="H207" s="293"/>
      <c r="I207" s="292"/>
      <c r="J207" s="292"/>
      <c r="K207" s="292"/>
      <c r="L207" s="292"/>
      <c r="M207" s="292"/>
      <c r="N207" s="292"/>
      <c r="O207" s="292"/>
      <c r="P207" s="292"/>
      <c r="Q207" s="292"/>
      <c r="R207" s="292"/>
    </row>
    <row r="208" spans="1:18" ht="15.75" customHeight="1" x14ac:dyDescent="0.25">
      <c r="A208" s="292"/>
      <c r="B208" s="292"/>
      <c r="C208" s="292"/>
      <c r="D208" s="292"/>
      <c r="E208" s="292"/>
      <c r="F208" s="294"/>
      <c r="G208" s="292"/>
      <c r="H208" s="293"/>
      <c r="I208" s="292"/>
      <c r="J208" s="292"/>
      <c r="K208" s="292"/>
      <c r="L208" s="292"/>
      <c r="M208" s="292"/>
      <c r="N208" s="292"/>
      <c r="O208" s="292"/>
      <c r="P208" s="292"/>
      <c r="Q208" s="292"/>
      <c r="R208" s="292"/>
    </row>
    <row r="209" spans="1:18" ht="15.75" customHeight="1" x14ac:dyDescent="0.25">
      <c r="A209" s="292"/>
      <c r="B209" s="292"/>
      <c r="C209" s="292"/>
      <c r="D209" s="292"/>
      <c r="E209" s="292"/>
      <c r="F209" s="294"/>
      <c r="G209" s="292"/>
      <c r="H209" s="293"/>
      <c r="I209" s="292"/>
      <c r="J209" s="292"/>
      <c r="K209" s="292"/>
      <c r="L209" s="292"/>
      <c r="M209" s="292"/>
      <c r="N209" s="292"/>
      <c r="O209" s="292"/>
      <c r="P209" s="292"/>
      <c r="Q209" s="292"/>
      <c r="R209" s="292"/>
    </row>
    <row r="210" spans="1:18" ht="15.75" customHeight="1" x14ac:dyDescent="0.25">
      <c r="A210" s="292"/>
      <c r="B210" s="292"/>
      <c r="C210" s="292"/>
      <c r="D210" s="292"/>
      <c r="E210" s="292"/>
      <c r="F210" s="294"/>
      <c r="G210" s="292"/>
      <c r="H210" s="293"/>
      <c r="I210" s="292"/>
      <c r="J210" s="292"/>
      <c r="K210" s="292"/>
      <c r="L210" s="292"/>
      <c r="M210" s="292"/>
      <c r="N210" s="292"/>
      <c r="O210" s="292"/>
      <c r="P210" s="292"/>
      <c r="Q210" s="292"/>
      <c r="R210" s="292"/>
    </row>
    <row r="211" spans="1:18" ht="15.75" customHeight="1" x14ac:dyDescent="0.25">
      <c r="A211" s="292"/>
      <c r="B211" s="292"/>
      <c r="C211" s="292"/>
      <c r="D211" s="292"/>
      <c r="E211" s="292"/>
      <c r="F211" s="294"/>
      <c r="G211" s="292"/>
      <c r="H211" s="293"/>
      <c r="I211" s="292"/>
      <c r="J211" s="292"/>
      <c r="K211" s="292"/>
      <c r="L211" s="292"/>
      <c r="M211" s="292"/>
      <c r="N211" s="292"/>
      <c r="O211" s="292"/>
      <c r="P211" s="292"/>
      <c r="Q211" s="292"/>
      <c r="R211" s="292"/>
    </row>
    <row r="212" spans="1:18" ht="15.75" customHeight="1" x14ac:dyDescent="0.25">
      <c r="A212" s="292"/>
      <c r="B212" s="292"/>
      <c r="C212" s="292"/>
      <c r="D212" s="292"/>
      <c r="E212" s="292"/>
      <c r="F212" s="294"/>
      <c r="G212" s="292"/>
      <c r="H212" s="293"/>
      <c r="I212" s="292"/>
      <c r="J212" s="292"/>
      <c r="K212" s="292"/>
      <c r="L212" s="292"/>
      <c r="M212" s="292"/>
      <c r="N212" s="292"/>
      <c r="O212" s="292"/>
      <c r="P212" s="292"/>
      <c r="Q212" s="292"/>
      <c r="R212" s="292"/>
    </row>
    <row r="213" spans="1:18" ht="15.75" customHeight="1" x14ac:dyDescent="0.25">
      <c r="A213" s="292"/>
      <c r="B213" s="292"/>
      <c r="C213" s="292"/>
      <c r="D213" s="292"/>
      <c r="E213" s="292"/>
      <c r="F213" s="294"/>
      <c r="G213" s="292"/>
      <c r="H213" s="293"/>
      <c r="I213" s="292"/>
      <c r="J213" s="292"/>
      <c r="K213" s="292"/>
      <c r="L213" s="292"/>
      <c r="M213" s="292"/>
      <c r="N213" s="292"/>
      <c r="O213" s="292"/>
      <c r="P213" s="292"/>
      <c r="Q213" s="292"/>
      <c r="R213" s="292"/>
    </row>
    <row r="214" spans="1:18" ht="15.75" customHeight="1" x14ac:dyDescent="0.25">
      <c r="A214" s="292"/>
      <c r="B214" s="292"/>
      <c r="C214" s="292"/>
      <c r="D214" s="292"/>
      <c r="E214" s="292"/>
      <c r="F214" s="294"/>
      <c r="G214" s="292"/>
      <c r="H214" s="293"/>
      <c r="I214" s="292"/>
      <c r="J214" s="292"/>
      <c r="K214" s="292"/>
      <c r="L214" s="292"/>
      <c r="M214" s="292"/>
      <c r="N214" s="292"/>
      <c r="O214" s="292"/>
      <c r="P214" s="292"/>
      <c r="Q214" s="292"/>
      <c r="R214" s="292"/>
    </row>
    <row r="215" spans="1:18" ht="15.75" customHeight="1" x14ac:dyDescent="0.25">
      <c r="A215" s="292"/>
      <c r="B215" s="292"/>
      <c r="C215" s="292"/>
      <c r="D215" s="292"/>
      <c r="E215" s="292"/>
      <c r="F215" s="294"/>
      <c r="G215" s="292"/>
      <c r="H215" s="293"/>
      <c r="I215" s="292"/>
      <c r="J215" s="292"/>
      <c r="K215" s="292"/>
      <c r="L215" s="292"/>
      <c r="M215" s="292"/>
      <c r="N215" s="292"/>
      <c r="O215" s="292"/>
      <c r="P215" s="292"/>
      <c r="Q215" s="292"/>
      <c r="R215" s="292"/>
    </row>
    <row r="216" spans="1:18" ht="15.75" customHeight="1" x14ac:dyDescent="0.25">
      <c r="A216" s="292"/>
      <c r="B216" s="292"/>
      <c r="C216" s="292"/>
      <c r="D216" s="292"/>
      <c r="E216" s="292"/>
      <c r="F216" s="294"/>
      <c r="G216" s="292"/>
      <c r="H216" s="293"/>
      <c r="I216" s="292"/>
      <c r="J216" s="292"/>
      <c r="K216" s="292"/>
      <c r="L216" s="292"/>
      <c r="M216" s="292"/>
      <c r="N216" s="292"/>
      <c r="O216" s="292"/>
      <c r="P216" s="292"/>
      <c r="Q216" s="292"/>
      <c r="R216" s="292"/>
    </row>
    <row r="217" spans="1:18" ht="15.75" customHeight="1" x14ac:dyDescent="0.25">
      <c r="A217" s="292"/>
      <c r="B217" s="292"/>
      <c r="C217" s="292"/>
      <c r="D217" s="292"/>
      <c r="E217" s="292"/>
      <c r="F217" s="294"/>
      <c r="G217" s="292"/>
      <c r="H217" s="293"/>
      <c r="I217" s="292"/>
      <c r="J217" s="292"/>
      <c r="K217" s="292"/>
      <c r="L217" s="292"/>
      <c r="M217" s="292"/>
      <c r="N217" s="292"/>
      <c r="O217" s="292"/>
      <c r="P217" s="292"/>
      <c r="Q217" s="292"/>
      <c r="R217" s="292"/>
    </row>
    <row r="218" spans="1:18" ht="15.75" customHeight="1" x14ac:dyDescent="0.25">
      <c r="A218" s="292"/>
      <c r="B218" s="292"/>
      <c r="C218" s="292"/>
      <c r="D218" s="292"/>
      <c r="E218" s="292"/>
      <c r="F218" s="294"/>
      <c r="G218" s="292"/>
      <c r="H218" s="293"/>
      <c r="I218" s="292"/>
      <c r="J218" s="292"/>
      <c r="K218" s="292"/>
      <c r="L218" s="292"/>
      <c r="M218" s="292"/>
      <c r="N218" s="292"/>
      <c r="O218" s="292"/>
      <c r="P218" s="292"/>
      <c r="Q218" s="292"/>
      <c r="R218" s="292"/>
    </row>
    <row r="219" spans="1:18" ht="15.75" customHeight="1" x14ac:dyDescent="0.25">
      <c r="A219" s="292"/>
      <c r="B219" s="292"/>
      <c r="C219" s="292"/>
      <c r="D219" s="292"/>
      <c r="E219" s="292"/>
      <c r="F219" s="294"/>
      <c r="G219" s="292"/>
      <c r="H219" s="293"/>
      <c r="I219" s="292"/>
      <c r="J219" s="292"/>
      <c r="K219" s="292"/>
      <c r="L219" s="292"/>
      <c r="M219" s="292"/>
      <c r="N219" s="292"/>
      <c r="O219" s="292"/>
      <c r="P219" s="292"/>
      <c r="Q219" s="292"/>
      <c r="R219" s="292"/>
    </row>
    <row r="220" spans="1:18" ht="15.75" customHeight="1" x14ac:dyDescent="0.25">
      <c r="A220" s="292"/>
      <c r="B220" s="292"/>
      <c r="C220" s="292"/>
      <c r="D220" s="292"/>
      <c r="E220" s="292"/>
      <c r="F220" s="294"/>
      <c r="G220" s="292"/>
      <c r="H220" s="293"/>
      <c r="I220" s="292"/>
      <c r="J220" s="292"/>
      <c r="K220" s="292"/>
      <c r="L220" s="292"/>
      <c r="M220" s="292"/>
      <c r="N220" s="292"/>
      <c r="O220" s="292"/>
      <c r="P220" s="292"/>
      <c r="Q220" s="292"/>
      <c r="R220" s="292"/>
    </row>
    <row r="221" spans="1:18" ht="15.75" customHeight="1" x14ac:dyDescent="0.25">
      <c r="A221" s="292"/>
      <c r="B221" s="292"/>
      <c r="C221" s="292"/>
      <c r="D221" s="292"/>
      <c r="E221" s="292"/>
      <c r="F221" s="294"/>
      <c r="G221" s="292"/>
      <c r="H221" s="293"/>
      <c r="I221" s="292"/>
      <c r="J221" s="292"/>
      <c r="K221" s="292"/>
      <c r="L221" s="292"/>
      <c r="M221" s="292"/>
      <c r="N221" s="292"/>
      <c r="O221" s="292"/>
      <c r="P221" s="292"/>
      <c r="Q221" s="292"/>
      <c r="R221" s="292"/>
    </row>
    <row r="222" spans="1:18" ht="15.75" customHeight="1" x14ac:dyDescent="0.25">
      <c r="A222" s="292"/>
      <c r="B222" s="292"/>
      <c r="C222" s="292"/>
      <c r="D222" s="292"/>
      <c r="E222" s="292"/>
      <c r="F222" s="294"/>
      <c r="G222" s="292"/>
      <c r="H222" s="293"/>
      <c r="I222" s="292"/>
      <c r="J222" s="292"/>
      <c r="K222" s="292"/>
      <c r="L222" s="292"/>
      <c r="M222" s="292"/>
      <c r="N222" s="292"/>
      <c r="O222" s="292"/>
      <c r="P222" s="292"/>
      <c r="Q222" s="292"/>
      <c r="R222" s="292"/>
    </row>
    <row r="223" spans="1:18" ht="15.75" customHeight="1" x14ac:dyDescent="0.25">
      <c r="A223" s="292"/>
      <c r="B223" s="292"/>
      <c r="C223" s="292"/>
      <c r="D223" s="292"/>
      <c r="E223" s="292"/>
      <c r="F223" s="294"/>
      <c r="G223" s="292"/>
      <c r="H223" s="293"/>
      <c r="I223" s="292"/>
      <c r="J223" s="292"/>
      <c r="K223" s="292"/>
      <c r="L223" s="292"/>
      <c r="M223" s="292"/>
      <c r="N223" s="292"/>
      <c r="O223" s="292"/>
      <c r="P223" s="292"/>
      <c r="Q223" s="292"/>
      <c r="R223" s="292"/>
    </row>
    <row r="224" spans="1:18" ht="15.75" customHeight="1" x14ac:dyDescent="0.25">
      <c r="A224" s="292"/>
      <c r="B224" s="292"/>
      <c r="C224" s="292"/>
      <c r="D224" s="292"/>
      <c r="E224" s="292"/>
      <c r="F224" s="294"/>
      <c r="G224" s="292"/>
      <c r="H224" s="293"/>
      <c r="I224" s="292"/>
      <c r="J224" s="292"/>
      <c r="K224" s="292"/>
      <c r="L224" s="292"/>
      <c r="M224" s="292"/>
      <c r="N224" s="292"/>
      <c r="O224" s="292"/>
      <c r="P224" s="292"/>
      <c r="Q224" s="292"/>
      <c r="R224" s="292"/>
    </row>
    <row r="225" spans="1:18" ht="15.75" customHeight="1" x14ac:dyDescent="0.25">
      <c r="A225" s="292"/>
      <c r="B225" s="292"/>
      <c r="C225" s="292"/>
      <c r="D225" s="292"/>
      <c r="E225" s="292"/>
      <c r="F225" s="294"/>
      <c r="G225" s="292"/>
      <c r="H225" s="293"/>
      <c r="I225" s="292"/>
      <c r="J225" s="292"/>
      <c r="K225" s="292"/>
      <c r="L225" s="292"/>
      <c r="M225" s="292"/>
      <c r="N225" s="292"/>
      <c r="O225" s="292"/>
      <c r="P225" s="292"/>
      <c r="Q225" s="292"/>
      <c r="R225" s="292"/>
    </row>
    <row r="226" spans="1:18" ht="15.75" customHeight="1" x14ac:dyDescent="0.25">
      <c r="A226" s="292"/>
      <c r="B226" s="292"/>
      <c r="C226" s="292"/>
      <c r="D226" s="292"/>
      <c r="E226" s="292"/>
      <c r="F226" s="294"/>
      <c r="G226" s="292"/>
      <c r="H226" s="293"/>
      <c r="I226" s="292"/>
      <c r="J226" s="292"/>
      <c r="K226" s="292"/>
      <c r="L226" s="292"/>
      <c r="M226" s="292"/>
      <c r="N226" s="292"/>
      <c r="O226" s="292"/>
      <c r="P226" s="292"/>
      <c r="Q226" s="292"/>
      <c r="R226" s="292"/>
    </row>
    <row r="227" spans="1:18" ht="15.75" customHeight="1" x14ac:dyDescent="0.25">
      <c r="A227" s="292"/>
      <c r="B227" s="292"/>
      <c r="C227" s="292"/>
      <c r="D227" s="292"/>
      <c r="E227" s="292"/>
      <c r="F227" s="294"/>
      <c r="G227" s="292"/>
      <c r="H227" s="293"/>
      <c r="I227" s="292"/>
      <c r="J227" s="292"/>
      <c r="K227" s="292"/>
      <c r="L227" s="292"/>
      <c r="M227" s="292"/>
      <c r="N227" s="292"/>
      <c r="O227" s="292"/>
      <c r="P227" s="292"/>
      <c r="Q227" s="292"/>
      <c r="R227" s="292"/>
    </row>
    <row r="228" spans="1:18" ht="15.75" customHeight="1" x14ac:dyDescent="0.25">
      <c r="A228" s="292"/>
      <c r="B228" s="292"/>
      <c r="C228" s="292"/>
      <c r="D228" s="292"/>
      <c r="E228" s="292"/>
      <c r="F228" s="294"/>
      <c r="G228" s="292"/>
      <c r="H228" s="293"/>
      <c r="I228" s="292"/>
      <c r="J228" s="292"/>
      <c r="K228" s="292"/>
      <c r="L228" s="292"/>
      <c r="M228" s="292"/>
      <c r="N228" s="292"/>
      <c r="O228" s="292"/>
      <c r="P228" s="292"/>
      <c r="Q228" s="292"/>
      <c r="R228" s="292"/>
    </row>
    <row r="229" spans="1:18" ht="15.75" customHeight="1" x14ac:dyDescent="0.25">
      <c r="A229" s="292"/>
      <c r="B229" s="292"/>
      <c r="C229" s="292"/>
      <c r="D229" s="292"/>
      <c r="E229" s="292"/>
      <c r="F229" s="294"/>
      <c r="G229" s="292"/>
      <c r="H229" s="293"/>
      <c r="I229" s="292"/>
      <c r="J229" s="292"/>
      <c r="K229" s="292"/>
      <c r="L229" s="292"/>
      <c r="M229" s="292"/>
      <c r="N229" s="292"/>
      <c r="O229" s="292"/>
      <c r="P229" s="292"/>
      <c r="Q229" s="292"/>
      <c r="R229" s="292"/>
    </row>
    <row r="230" spans="1:18" ht="15.75" customHeight="1" x14ac:dyDescent="0.25">
      <c r="A230" s="292"/>
      <c r="B230" s="292"/>
      <c r="C230" s="292"/>
      <c r="D230" s="292"/>
      <c r="E230" s="292"/>
      <c r="F230" s="294"/>
      <c r="G230" s="292"/>
      <c r="H230" s="293"/>
      <c r="I230" s="292"/>
      <c r="J230" s="292"/>
      <c r="K230" s="292"/>
      <c r="L230" s="292"/>
      <c r="M230" s="292"/>
      <c r="N230" s="292"/>
      <c r="O230" s="292"/>
      <c r="P230" s="292"/>
      <c r="Q230" s="292"/>
      <c r="R230" s="292"/>
    </row>
    <row r="231" spans="1:18" ht="15.75" customHeight="1" x14ac:dyDescent="0.25">
      <c r="A231" s="292"/>
      <c r="B231" s="292"/>
      <c r="C231" s="292"/>
      <c r="D231" s="292"/>
      <c r="E231" s="292"/>
      <c r="F231" s="294"/>
      <c r="G231" s="292"/>
      <c r="H231" s="293"/>
      <c r="I231" s="292"/>
      <c r="J231" s="292"/>
      <c r="K231" s="292"/>
      <c r="L231" s="292"/>
      <c r="M231" s="292"/>
      <c r="N231" s="292"/>
      <c r="O231" s="292"/>
      <c r="P231" s="292"/>
      <c r="Q231" s="292"/>
      <c r="R231" s="292"/>
    </row>
    <row r="232" spans="1:18" ht="15.75" customHeight="1" x14ac:dyDescent="0.25">
      <c r="A232" s="292"/>
      <c r="B232" s="292"/>
      <c r="C232" s="292"/>
      <c r="D232" s="292"/>
      <c r="E232" s="292"/>
      <c r="F232" s="294"/>
      <c r="G232" s="292"/>
      <c r="H232" s="293"/>
      <c r="I232" s="292"/>
      <c r="J232" s="292"/>
      <c r="K232" s="292"/>
      <c r="L232" s="292"/>
      <c r="M232" s="292"/>
      <c r="N232" s="292"/>
      <c r="O232" s="292"/>
      <c r="P232" s="292"/>
      <c r="Q232" s="292"/>
      <c r="R232" s="292"/>
    </row>
    <row r="233" spans="1:18" ht="15.75" customHeight="1" x14ac:dyDescent="0.25">
      <c r="A233" s="292"/>
      <c r="B233" s="292"/>
      <c r="C233" s="292"/>
      <c r="D233" s="292"/>
      <c r="E233" s="292"/>
      <c r="F233" s="294"/>
      <c r="G233" s="292"/>
      <c r="H233" s="293"/>
      <c r="I233" s="292"/>
      <c r="J233" s="292"/>
      <c r="K233" s="292"/>
      <c r="L233" s="292"/>
      <c r="M233" s="292"/>
      <c r="N233" s="292"/>
      <c r="O233" s="292"/>
      <c r="P233" s="292"/>
      <c r="Q233" s="292"/>
      <c r="R233" s="292"/>
    </row>
    <row r="234" spans="1:18" ht="15.75" customHeight="1" x14ac:dyDescent="0.25">
      <c r="A234" s="292"/>
      <c r="B234" s="292"/>
      <c r="C234" s="292"/>
      <c r="D234" s="292"/>
      <c r="E234" s="292"/>
      <c r="F234" s="294"/>
      <c r="G234" s="292"/>
      <c r="H234" s="293"/>
      <c r="I234" s="292"/>
      <c r="J234" s="292"/>
      <c r="K234" s="292"/>
      <c r="L234" s="292"/>
      <c r="M234" s="292"/>
      <c r="N234" s="292"/>
      <c r="O234" s="292"/>
      <c r="P234" s="292"/>
      <c r="Q234" s="292"/>
      <c r="R234" s="292"/>
    </row>
    <row r="235" spans="1:18" ht="15.75" customHeight="1" x14ac:dyDescent="0.25">
      <c r="A235" s="292"/>
      <c r="B235" s="292"/>
      <c r="C235" s="292"/>
      <c r="D235" s="292"/>
      <c r="E235" s="292"/>
      <c r="F235" s="294"/>
      <c r="G235" s="292"/>
      <c r="H235" s="293"/>
      <c r="I235" s="292"/>
      <c r="J235" s="292"/>
      <c r="K235" s="292"/>
      <c r="L235" s="292"/>
      <c r="M235" s="292"/>
      <c r="N235" s="292"/>
      <c r="O235" s="292"/>
      <c r="P235" s="292"/>
      <c r="Q235" s="292"/>
      <c r="R235" s="292"/>
    </row>
    <row r="236" spans="1:18" ht="15.75" customHeight="1" x14ac:dyDescent="0.25">
      <c r="A236" s="292"/>
      <c r="B236" s="292"/>
      <c r="C236" s="292"/>
      <c r="D236" s="292"/>
      <c r="E236" s="292"/>
      <c r="F236" s="294"/>
      <c r="G236" s="292"/>
      <c r="H236" s="293"/>
      <c r="I236" s="292"/>
      <c r="J236" s="292"/>
      <c r="K236" s="292"/>
      <c r="L236" s="292"/>
      <c r="M236" s="292"/>
      <c r="N236" s="292"/>
      <c r="O236" s="292"/>
      <c r="P236" s="292"/>
      <c r="Q236" s="292"/>
      <c r="R236" s="292"/>
    </row>
    <row r="237" spans="1:18" ht="15.75" customHeight="1" x14ac:dyDescent="0.25">
      <c r="A237" s="292"/>
      <c r="B237" s="292"/>
      <c r="C237" s="292"/>
      <c r="D237" s="292"/>
      <c r="E237" s="292"/>
      <c r="F237" s="294"/>
      <c r="G237" s="292"/>
      <c r="H237" s="293"/>
      <c r="I237" s="292"/>
      <c r="J237" s="292"/>
      <c r="K237" s="292"/>
      <c r="L237" s="292"/>
      <c r="M237" s="292"/>
      <c r="N237" s="292"/>
      <c r="O237" s="292"/>
      <c r="P237" s="292"/>
      <c r="Q237" s="292"/>
      <c r="R237" s="292"/>
    </row>
    <row r="238" spans="1:18" ht="15.75" customHeight="1" x14ac:dyDescent="0.25">
      <c r="A238" s="292"/>
      <c r="B238" s="292"/>
      <c r="C238" s="292"/>
      <c r="D238" s="292"/>
      <c r="E238" s="292"/>
      <c r="F238" s="294"/>
      <c r="G238" s="292"/>
      <c r="H238" s="293"/>
      <c r="I238" s="292"/>
      <c r="J238" s="292"/>
      <c r="K238" s="292"/>
      <c r="L238" s="292"/>
      <c r="M238" s="292"/>
      <c r="N238" s="292"/>
      <c r="O238" s="292"/>
      <c r="P238" s="292"/>
      <c r="Q238" s="292"/>
      <c r="R238" s="292"/>
    </row>
    <row r="239" spans="1:18" ht="15.75" customHeight="1" x14ac:dyDescent="0.25">
      <c r="A239" s="292"/>
      <c r="B239" s="292"/>
      <c r="C239" s="292"/>
      <c r="D239" s="292"/>
      <c r="E239" s="292"/>
      <c r="F239" s="294"/>
      <c r="G239" s="292"/>
      <c r="H239" s="293"/>
      <c r="I239" s="292"/>
      <c r="J239" s="292"/>
      <c r="K239" s="292"/>
      <c r="L239" s="292"/>
      <c r="M239" s="292"/>
      <c r="N239" s="292"/>
      <c r="O239" s="292"/>
      <c r="P239" s="292"/>
      <c r="Q239" s="292"/>
      <c r="R239" s="292"/>
    </row>
    <row r="240" spans="1:18" ht="15.75" customHeight="1" x14ac:dyDescent="0.25">
      <c r="A240" s="292"/>
      <c r="B240" s="292"/>
      <c r="C240" s="292"/>
      <c r="D240" s="292"/>
      <c r="E240" s="292"/>
      <c r="F240" s="294"/>
      <c r="G240" s="292"/>
      <c r="H240" s="293"/>
      <c r="I240" s="292"/>
      <c r="J240" s="292"/>
      <c r="K240" s="292"/>
      <c r="L240" s="292"/>
      <c r="M240" s="292"/>
      <c r="N240" s="292"/>
      <c r="O240" s="292"/>
      <c r="P240" s="292"/>
      <c r="Q240" s="292"/>
      <c r="R240" s="292"/>
    </row>
    <row r="241" spans="1:18" ht="15.75" customHeight="1" x14ac:dyDescent="0.25">
      <c r="A241" s="292"/>
      <c r="B241" s="292"/>
      <c r="C241" s="292"/>
      <c r="D241" s="292"/>
      <c r="E241" s="292"/>
      <c r="F241" s="294"/>
      <c r="G241" s="292"/>
      <c r="H241" s="293"/>
      <c r="I241" s="292"/>
      <c r="J241" s="292"/>
      <c r="K241" s="292"/>
      <c r="L241" s="292"/>
      <c r="M241" s="292"/>
      <c r="N241" s="292"/>
      <c r="O241" s="292"/>
      <c r="P241" s="292"/>
      <c r="Q241" s="292"/>
      <c r="R241" s="292"/>
    </row>
    <row r="242" spans="1:18" ht="15.75" customHeight="1" x14ac:dyDescent="0.25">
      <c r="A242" s="292"/>
      <c r="B242" s="292"/>
      <c r="C242" s="292"/>
      <c r="D242" s="292"/>
      <c r="E242" s="292"/>
      <c r="F242" s="294"/>
      <c r="G242" s="292"/>
      <c r="H242" s="293"/>
      <c r="I242" s="292"/>
      <c r="J242" s="292"/>
      <c r="K242" s="292"/>
      <c r="L242" s="292"/>
      <c r="M242" s="292"/>
      <c r="N242" s="292"/>
      <c r="O242" s="292"/>
      <c r="P242" s="292"/>
      <c r="Q242" s="292"/>
      <c r="R242" s="292"/>
    </row>
    <row r="243" spans="1:18" ht="15.75" customHeight="1" x14ac:dyDescent="0.25">
      <c r="A243" s="292"/>
      <c r="B243" s="292"/>
      <c r="C243" s="292"/>
      <c r="D243" s="292"/>
      <c r="E243" s="292"/>
      <c r="F243" s="294"/>
      <c r="G243" s="292"/>
      <c r="H243" s="293"/>
      <c r="I243" s="292"/>
      <c r="J243" s="292"/>
      <c r="K243" s="292"/>
      <c r="L243" s="292"/>
      <c r="M243" s="292"/>
      <c r="N243" s="292"/>
      <c r="O243" s="292"/>
      <c r="P243" s="292"/>
      <c r="Q243" s="292"/>
      <c r="R243" s="292"/>
    </row>
    <row r="244" spans="1:18" ht="15.75" customHeight="1" x14ac:dyDescent="0.25">
      <c r="A244" s="292"/>
      <c r="B244" s="292"/>
      <c r="C244" s="292"/>
      <c r="D244" s="292"/>
      <c r="E244" s="292"/>
      <c r="F244" s="294"/>
      <c r="G244" s="292"/>
      <c r="H244" s="293"/>
      <c r="I244" s="292"/>
      <c r="J244" s="292"/>
      <c r="K244" s="292"/>
      <c r="L244" s="292"/>
      <c r="M244" s="292"/>
      <c r="N244" s="292"/>
      <c r="O244" s="292"/>
      <c r="P244" s="292"/>
      <c r="Q244" s="292"/>
      <c r="R244" s="292"/>
    </row>
    <row r="245" spans="1:18" ht="15.75" customHeight="1" x14ac:dyDescent="0.25">
      <c r="A245" s="292"/>
      <c r="B245" s="292"/>
      <c r="C245" s="292"/>
      <c r="D245" s="292"/>
      <c r="E245" s="292"/>
      <c r="F245" s="294"/>
      <c r="G245" s="292"/>
      <c r="H245" s="293"/>
      <c r="I245" s="292"/>
      <c r="J245" s="292"/>
      <c r="K245" s="292"/>
      <c r="L245" s="292"/>
      <c r="M245" s="292"/>
      <c r="N245" s="292"/>
      <c r="O245" s="292"/>
      <c r="P245" s="292"/>
      <c r="Q245" s="292"/>
      <c r="R245" s="292"/>
    </row>
    <row r="246" spans="1:18" ht="15.75" customHeight="1" x14ac:dyDescent="0.25">
      <c r="A246" s="292"/>
      <c r="B246" s="292"/>
      <c r="C246" s="292"/>
      <c r="D246" s="292"/>
      <c r="E246" s="292"/>
      <c r="F246" s="294"/>
      <c r="G246" s="292"/>
      <c r="H246" s="293"/>
      <c r="I246" s="292"/>
      <c r="J246" s="292"/>
      <c r="K246" s="292"/>
      <c r="L246" s="292"/>
      <c r="M246" s="292"/>
      <c r="N246" s="292"/>
      <c r="O246" s="292"/>
      <c r="P246" s="292"/>
      <c r="Q246" s="292"/>
      <c r="R246" s="292"/>
    </row>
    <row r="247" spans="1:18" ht="15.75" customHeight="1" x14ac:dyDescent="0.25">
      <c r="A247" s="292"/>
      <c r="B247" s="292"/>
      <c r="C247" s="292"/>
      <c r="D247" s="292"/>
      <c r="E247" s="292"/>
      <c r="F247" s="294"/>
      <c r="G247" s="292"/>
      <c r="H247" s="293"/>
      <c r="I247" s="292"/>
      <c r="J247" s="292"/>
      <c r="K247" s="292"/>
      <c r="L247" s="292"/>
      <c r="M247" s="292"/>
      <c r="N247" s="292"/>
      <c r="O247" s="292"/>
      <c r="P247" s="292"/>
      <c r="Q247" s="292"/>
      <c r="R247" s="292"/>
    </row>
    <row r="248" spans="1:18" ht="15.75" customHeight="1" x14ac:dyDescent="0.25">
      <c r="A248" s="292"/>
      <c r="B248" s="292"/>
      <c r="C248" s="292"/>
      <c r="D248" s="292"/>
      <c r="E248" s="292"/>
      <c r="F248" s="294"/>
      <c r="G248" s="292"/>
      <c r="H248" s="293"/>
      <c r="I248" s="292"/>
      <c r="J248" s="292"/>
      <c r="K248" s="292"/>
      <c r="L248" s="292"/>
      <c r="M248" s="292"/>
      <c r="N248" s="292"/>
      <c r="O248" s="292"/>
      <c r="P248" s="292"/>
      <c r="Q248" s="292"/>
      <c r="R248" s="292"/>
    </row>
    <row r="249" spans="1:18" ht="15.75" customHeight="1" x14ac:dyDescent="0.25">
      <c r="A249" s="292"/>
      <c r="B249" s="292"/>
      <c r="C249" s="292"/>
      <c r="D249" s="292"/>
      <c r="E249" s="292"/>
      <c r="F249" s="294"/>
      <c r="G249" s="292"/>
      <c r="H249" s="293"/>
      <c r="I249" s="292"/>
      <c r="J249" s="292"/>
      <c r="K249" s="292"/>
      <c r="L249" s="292"/>
      <c r="M249" s="292"/>
      <c r="N249" s="292"/>
      <c r="O249" s="292"/>
      <c r="P249" s="292"/>
      <c r="Q249" s="292"/>
      <c r="R249" s="292"/>
    </row>
    <row r="250" spans="1:18" ht="15.75" customHeight="1" x14ac:dyDescent="0.25">
      <c r="A250" s="292"/>
      <c r="B250" s="292"/>
      <c r="C250" s="292"/>
      <c r="D250" s="292"/>
      <c r="E250" s="292"/>
      <c r="F250" s="294"/>
      <c r="G250" s="292"/>
      <c r="H250" s="293"/>
      <c r="I250" s="292"/>
      <c r="J250" s="292"/>
      <c r="K250" s="292"/>
      <c r="L250" s="292"/>
      <c r="M250" s="292"/>
      <c r="N250" s="292"/>
      <c r="O250" s="292"/>
      <c r="P250" s="292"/>
      <c r="Q250" s="292"/>
      <c r="R250" s="292"/>
    </row>
    <row r="251" spans="1:18" ht="15.75" customHeight="1" x14ac:dyDescent="0.25">
      <c r="A251" s="292"/>
      <c r="B251" s="292"/>
      <c r="C251" s="292"/>
      <c r="D251" s="292"/>
      <c r="E251" s="292"/>
      <c r="F251" s="294"/>
      <c r="G251" s="292"/>
      <c r="H251" s="293"/>
      <c r="I251" s="292"/>
      <c r="J251" s="292"/>
      <c r="K251" s="292"/>
      <c r="L251" s="292"/>
      <c r="M251" s="292"/>
      <c r="N251" s="292"/>
      <c r="O251" s="292"/>
      <c r="P251" s="292"/>
      <c r="Q251" s="292"/>
      <c r="R251" s="292"/>
    </row>
    <row r="252" spans="1:18" ht="15.75" customHeight="1" x14ac:dyDescent="0.25">
      <c r="A252" s="292"/>
      <c r="B252" s="292"/>
      <c r="C252" s="292"/>
      <c r="D252" s="292"/>
      <c r="E252" s="292"/>
      <c r="F252" s="294"/>
      <c r="G252" s="292"/>
      <c r="H252" s="293"/>
      <c r="I252" s="292"/>
      <c r="J252" s="292"/>
      <c r="K252" s="292"/>
      <c r="L252" s="292"/>
      <c r="M252" s="292"/>
      <c r="N252" s="292"/>
      <c r="O252" s="292"/>
      <c r="P252" s="292"/>
      <c r="Q252" s="292"/>
      <c r="R252" s="292"/>
    </row>
    <row r="253" spans="1:18" ht="15.75" customHeight="1" x14ac:dyDescent="0.25">
      <c r="A253" s="292"/>
      <c r="B253" s="292"/>
      <c r="C253" s="292"/>
      <c r="D253" s="292"/>
      <c r="E253" s="292"/>
      <c r="F253" s="294"/>
      <c r="G253" s="292"/>
      <c r="H253" s="293"/>
      <c r="I253" s="292"/>
      <c r="J253" s="292"/>
      <c r="K253" s="292"/>
      <c r="L253" s="292"/>
      <c r="M253" s="292"/>
      <c r="N253" s="292"/>
      <c r="O253" s="292"/>
      <c r="P253" s="292"/>
      <c r="Q253" s="292"/>
      <c r="R253" s="292"/>
    </row>
    <row r="254" spans="1:18" ht="15.75" customHeight="1" x14ac:dyDescent="0.25">
      <c r="A254" s="292"/>
      <c r="B254" s="292"/>
      <c r="C254" s="292"/>
      <c r="D254" s="292"/>
      <c r="E254" s="292"/>
      <c r="F254" s="294"/>
      <c r="G254" s="292"/>
      <c r="H254" s="293"/>
      <c r="I254" s="292"/>
      <c r="J254" s="292"/>
      <c r="K254" s="292"/>
      <c r="L254" s="292"/>
      <c r="M254" s="292"/>
      <c r="N254" s="292"/>
      <c r="O254" s="292"/>
      <c r="P254" s="292"/>
      <c r="Q254" s="292"/>
      <c r="R254" s="292"/>
    </row>
    <row r="255" spans="1:18" ht="15.75" customHeight="1" x14ac:dyDescent="0.25">
      <c r="A255" s="292"/>
      <c r="B255" s="292"/>
      <c r="C255" s="292"/>
      <c r="D255" s="292"/>
      <c r="E255" s="292"/>
      <c r="F255" s="294"/>
      <c r="G255" s="292"/>
      <c r="H255" s="293"/>
      <c r="I255" s="292"/>
      <c r="J255" s="292"/>
      <c r="K255" s="292"/>
      <c r="L255" s="292"/>
      <c r="M255" s="292"/>
      <c r="N255" s="292"/>
      <c r="O255" s="292"/>
      <c r="P255" s="292"/>
      <c r="Q255" s="292"/>
      <c r="R255" s="292"/>
    </row>
    <row r="256" spans="1:18" ht="15.75" customHeight="1" x14ac:dyDescent="0.25">
      <c r="A256" s="292"/>
      <c r="B256" s="292"/>
      <c r="C256" s="292"/>
      <c r="D256" s="292"/>
      <c r="E256" s="292"/>
      <c r="F256" s="294"/>
      <c r="G256" s="292"/>
      <c r="H256" s="293"/>
      <c r="I256" s="292"/>
      <c r="J256" s="292"/>
      <c r="K256" s="292"/>
      <c r="L256" s="292"/>
      <c r="M256" s="292"/>
      <c r="N256" s="292"/>
      <c r="O256" s="292"/>
      <c r="P256" s="292"/>
      <c r="Q256" s="292"/>
      <c r="R256" s="292"/>
    </row>
    <row r="257" spans="1:18" ht="15.75" customHeight="1" x14ac:dyDescent="0.25">
      <c r="A257" s="292"/>
      <c r="B257" s="292"/>
      <c r="C257" s="292"/>
      <c r="D257" s="292"/>
      <c r="E257" s="292"/>
      <c r="F257" s="294"/>
      <c r="G257" s="292"/>
      <c r="H257" s="293"/>
      <c r="I257" s="292"/>
      <c r="J257" s="292"/>
      <c r="K257" s="292"/>
      <c r="L257" s="292"/>
      <c r="M257" s="292"/>
      <c r="N257" s="292"/>
      <c r="O257" s="292"/>
      <c r="P257" s="292"/>
      <c r="Q257" s="292"/>
      <c r="R257" s="292"/>
    </row>
    <row r="258" spans="1:18" ht="15.75" customHeight="1" x14ac:dyDescent="0.25">
      <c r="A258" s="292"/>
      <c r="B258" s="292"/>
      <c r="C258" s="292"/>
      <c r="D258" s="292"/>
      <c r="E258" s="292"/>
      <c r="F258" s="294"/>
      <c r="G258" s="292"/>
      <c r="H258" s="293"/>
      <c r="I258" s="292"/>
      <c r="J258" s="292"/>
      <c r="K258" s="292"/>
      <c r="L258" s="292"/>
      <c r="M258" s="292"/>
      <c r="N258" s="292"/>
      <c r="O258" s="292"/>
      <c r="P258" s="292"/>
      <c r="Q258" s="292"/>
      <c r="R258" s="292"/>
    </row>
    <row r="259" spans="1:18" ht="15.75" customHeight="1" x14ac:dyDescent="0.25">
      <c r="A259" s="292"/>
      <c r="B259" s="292"/>
      <c r="C259" s="292"/>
      <c r="D259" s="292"/>
      <c r="E259" s="292"/>
      <c r="F259" s="294"/>
      <c r="G259" s="292"/>
      <c r="H259" s="293"/>
      <c r="I259" s="292"/>
      <c r="J259" s="292"/>
      <c r="K259" s="292"/>
      <c r="L259" s="292"/>
      <c r="M259" s="292"/>
      <c r="N259" s="292"/>
      <c r="O259" s="292"/>
      <c r="P259" s="292"/>
      <c r="Q259" s="292"/>
      <c r="R259" s="292"/>
    </row>
    <row r="260" spans="1:18" ht="15.75" customHeight="1" x14ac:dyDescent="0.25">
      <c r="A260" s="292"/>
      <c r="B260" s="292"/>
      <c r="C260" s="292"/>
      <c r="D260" s="292"/>
      <c r="E260" s="292"/>
      <c r="F260" s="294"/>
      <c r="G260" s="292"/>
      <c r="H260" s="293"/>
      <c r="I260" s="292"/>
      <c r="J260" s="292"/>
      <c r="K260" s="292"/>
      <c r="L260" s="292"/>
      <c r="M260" s="292"/>
      <c r="N260" s="292"/>
      <c r="O260" s="292"/>
      <c r="P260" s="292"/>
      <c r="Q260" s="292"/>
      <c r="R260" s="292"/>
    </row>
    <row r="261" spans="1:18" ht="15.75" customHeight="1" x14ac:dyDescent="0.25">
      <c r="A261" s="292"/>
      <c r="B261" s="292"/>
      <c r="C261" s="292"/>
      <c r="D261" s="292"/>
      <c r="E261" s="292"/>
      <c r="F261" s="294"/>
      <c r="G261" s="292"/>
      <c r="H261" s="293"/>
      <c r="I261" s="292"/>
      <c r="J261" s="292"/>
      <c r="K261" s="292"/>
      <c r="L261" s="292"/>
      <c r="M261" s="292"/>
      <c r="N261" s="292"/>
      <c r="O261" s="292"/>
      <c r="P261" s="292"/>
      <c r="Q261" s="292"/>
      <c r="R261" s="292"/>
    </row>
    <row r="262" spans="1:18" ht="15.75" customHeight="1" x14ac:dyDescent="0.25">
      <c r="A262" s="292"/>
      <c r="B262" s="292"/>
      <c r="C262" s="292"/>
      <c r="D262" s="292"/>
      <c r="E262" s="292"/>
      <c r="F262" s="294"/>
      <c r="G262" s="292"/>
      <c r="H262" s="293"/>
      <c r="I262" s="292"/>
      <c r="J262" s="292"/>
      <c r="K262" s="292"/>
      <c r="L262" s="292"/>
      <c r="M262" s="292"/>
      <c r="N262" s="292"/>
      <c r="O262" s="292"/>
      <c r="P262" s="292"/>
      <c r="Q262" s="292"/>
      <c r="R262" s="292"/>
    </row>
    <row r="263" spans="1:18" ht="15.75" customHeight="1" x14ac:dyDescent="0.25">
      <c r="A263" s="292"/>
      <c r="B263" s="292"/>
      <c r="C263" s="292"/>
      <c r="D263" s="292"/>
      <c r="E263" s="292"/>
      <c r="F263" s="294"/>
      <c r="G263" s="292"/>
      <c r="H263" s="293"/>
      <c r="I263" s="292"/>
      <c r="J263" s="292"/>
      <c r="K263" s="292"/>
      <c r="L263" s="292"/>
      <c r="M263" s="292"/>
      <c r="N263" s="292"/>
      <c r="O263" s="292"/>
      <c r="P263" s="292"/>
      <c r="Q263" s="292"/>
      <c r="R263" s="292"/>
    </row>
    <row r="264" spans="1:18" ht="15.75" customHeight="1" x14ac:dyDescent="0.25">
      <c r="A264" s="292"/>
      <c r="B264" s="292"/>
      <c r="C264" s="292"/>
      <c r="D264" s="292"/>
      <c r="E264" s="292"/>
      <c r="F264" s="294"/>
      <c r="G264" s="292"/>
      <c r="H264" s="293"/>
      <c r="I264" s="292"/>
      <c r="J264" s="292"/>
      <c r="K264" s="292"/>
      <c r="L264" s="292"/>
      <c r="M264" s="292"/>
      <c r="N264" s="292"/>
      <c r="O264" s="292"/>
      <c r="P264" s="292"/>
      <c r="Q264" s="292"/>
      <c r="R264" s="292"/>
    </row>
    <row r="265" spans="1:18" ht="15.75" customHeight="1" x14ac:dyDescent="0.25">
      <c r="A265" s="292"/>
      <c r="B265" s="292"/>
      <c r="C265" s="292"/>
      <c r="D265" s="292"/>
      <c r="E265" s="292"/>
      <c r="F265" s="294"/>
      <c r="G265" s="292"/>
      <c r="H265" s="293"/>
      <c r="I265" s="292"/>
      <c r="J265" s="292"/>
      <c r="K265" s="292"/>
      <c r="L265" s="292"/>
      <c r="M265" s="292"/>
      <c r="N265" s="292"/>
      <c r="O265" s="292"/>
      <c r="P265" s="292"/>
      <c r="Q265" s="292"/>
      <c r="R265" s="292"/>
    </row>
    <row r="266" spans="1:18" ht="15.75" customHeight="1" x14ac:dyDescent="0.25">
      <c r="A266" s="292"/>
      <c r="B266" s="292"/>
      <c r="C266" s="292"/>
      <c r="D266" s="292"/>
      <c r="E266" s="292"/>
      <c r="F266" s="294"/>
      <c r="G266" s="292"/>
      <c r="H266" s="293"/>
      <c r="I266" s="292"/>
      <c r="J266" s="292"/>
      <c r="K266" s="292"/>
      <c r="L266" s="292"/>
      <c r="M266" s="292"/>
      <c r="N266" s="292"/>
      <c r="O266" s="292"/>
      <c r="P266" s="292"/>
      <c r="Q266" s="292"/>
      <c r="R266" s="292"/>
    </row>
    <row r="267" spans="1:18" ht="15.75" customHeight="1" x14ac:dyDescent="0.25">
      <c r="A267" s="292"/>
      <c r="B267" s="292"/>
      <c r="C267" s="292"/>
      <c r="D267" s="292"/>
      <c r="E267" s="292"/>
      <c r="F267" s="294"/>
      <c r="G267" s="292"/>
      <c r="H267" s="293"/>
      <c r="I267" s="292"/>
      <c r="J267" s="292"/>
      <c r="K267" s="292"/>
      <c r="L267" s="292"/>
      <c r="M267" s="292"/>
      <c r="N267" s="292"/>
      <c r="O267" s="292"/>
      <c r="P267" s="292"/>
      <c r="Q267" s="292"/>
      <c r="R267" s="292"/>
    </row>
    <row r="268" spans="1:18" ht="15.75" customHeight="1" x14ac:dyDescent="0.25">
      <c r="A268" s="292"/>
      <c r="B268" s="292"/>
      <c r="C268" s="292"/>
      <c r="D268" s="292"/>
      <c r="E268" s="292"/>
      <c r="F268" s="294"/>
      <c r="G268" s="292"/>
      <c r="H268" s="293"/>
      <c r="I268" s="292"/>
      <c r="J268" s="292"/>
      <c r="K268" s="292"/>
      <c r="L268" s="292"/>
      <c r="M268" s="292"/>
      <c r="N268" s="292"/>
      <c r="O268" s="292"/>
      <c r="P268" s="292"/>
      <c r="Q268" s="292"/>
      <c r="R268" s="292"/>
    </row>
    <row r="269" spans="1:18" ht="15.75" customHeight="1" x14ac:dyDescent="0.25">
      <c r="A269" s="292"/>
      <c r="B269" s="292"/>
      <c r="C269" s="292"/>
      <c r="D269" s="292"/>
      <c r="E269" s="292"/>
      <c r="F269" s="294"/>
      <c r="G269" s="292"/>
      <c r="H269" s="293"/>
      <c r="I269" s="292"/>
      <c r="J269" s="292"/>
      <c r="K269" s="292"/>
      <c r="L269" s="292"/>
      <c r="M269" s="292"/>
      <c r="N269" s="292"/>
      <c r="O269" s="292"/>
      <c r="P269" s="292"/>
      <c r="Q269" s="292"/>
      <c r="R269" s="292"/>
    </row>
    <row r="270" spans="1:18" ht="15.75" customHeight="1" x14ac:dyDescent="0.25">
      <c r="A270" s="292"/>
      <c r="B270" s="292"/>
      <c r="C270" s="292"/>
      <c r="D270" s="292"/>
      <c r="E270" s="292"/>
      <c r="F270" s="294"/>
      <c r="G270" s="292"/>
      <c r="H270" s="293"/>
      <c r="I270" s="292"/>
      <c r="J270" s="292"/>
      <c r="K270" s="292"/>
      <c r="L270" s="292"/>
      <c r="M270" s="292"/>
      <c r="N270" s="292"/>
      <c r="O270" s="292"/>
      <c r="P270" s="292"/>
      <c r="Q270" s="292"/>
      <c r="R270" s="292"/>
    </row>
    <row r="271" spans="1:18" ht="15.75" customHeight="1" x14ac:dyDescent="0.25">
      <c r="A271" s="292"/>
      <c r="B271" s="292"/>
      <c r="C271" s="292"/>
      <c r="D271" s="292"/>
      <c r="E271" s="292"/>
      <c r="F271" s="294"/>
      <c r="G271" s="292"/>
      <c r="H271" s="293"/>
      <c r="I271" s="292"/>
      <c r="J271" s="292"/>
      <c r="K271" s="292"/>
      <c r="L271" s="292"/>
      <c r="M271" s="292"/>
      <c r="N271" s="292"/>
      <c r="O271" s="292"/>
      <c r="P271" s="292"/>
      <c r="Q271" s="292"/>
      <c r="R271" s="292"/>
    </row>
    <row r="272" spans="1:18" ht="15.75" customHeight="1" x14ac:dyDescent="0.25">
      <c r="A272" s="292"/>
      <c r="B272" s="292"/>
      <c r="C272" s="292"/>
      <c r="D272" s="292"/>
      <c r="E272" s="292"/>
      <c r="F272" s="294"/>
      <c r="G272" s="292"/>
      <c r="H272" s="293"/>
      <c r="I272" s="292"/>
      <c r="J272" s="292"/>
      <c r="K272" s="292"/>
      <c r="L272" s="292"/>
      <c r="M272" s="292"/>
      <c r="N272" s="292"/>
      <c r="O272" s="292"/>
      <c r="P272" s="292"/>
      <c r="Q272" s="292"/>
      <c r="R272" s="292"/>
    </row>
    <row r="273" spans="1:18" ht="15.75" customHeight="1" x14ac:dyDescent="0.25">
      <c r="A273" s="292"/>
      <c r="B273" s="292"/>
      <c r="C273" s="292"/>
      <c r="D273" s="292"/>
      <c r="E273" s="292"/>
      <c r="F273" s="294"/>
      <c r="G273" s="292"/>
      <c r="H273" s="293"/>
      <c r="I273" s="292"/>
      <c r="J273" s="292"/>
      <c r="K273" s="292"/>
      <c r="L273" s="292"/>
      <c r="M273" s="292"/>
      <c r="N273" s="292"/>
      <c r="O273" s="292"/>
      <c r="P273" s="292"/>
      <c r="Q273" s="292"/>
      <c r="R273" s="292"/>
    </row>
    <row r="274" spans="1:18" ht="15.75" customHeight="1" x14ac:dyDescent="0.25">
      <c r="A274" s="292"/>
      <c r="B274" s="292"/>
      <c r="C274" s="292"/>
      <c r="D274" s="292"/>
      <c r="E274" s="292"/>
      <c r="F274" s="294"/>
      <c r="G274" s="292"/>
      <c r="H274" s="293"/>
      <c r="I274" s="292"/>
      <c r="J274" s="292"/>
      <c r="K274" s="292"/>
      <c r="L274" s="292"/>
      <c r="M274" s="292"/>
      <c r="N274" s="292"/>
      <c r="O274" s="292"/>
      <c r="P274" s="292"/>
      <c r="Q274" s="292"/>
      <c r="R274" s="292"/>
    </row>
    <row r="275" spans="1:18" ht="15.75" customHeight="1" x14ac:dyDescent="0.25">
      <c r="A275" s="292"/>
      <c r="B275" s="292"/>
      <c r="C275" s="292"/>
      <c r="D275" s="292"/>
      <c r="E275" s="292"/>
      <c r="F275" s="294"/>
      <c r="G275" s="292"/>
      <c r="H275" s="293"/>
      <c r="I275" s="292"/>
      <c r="J275" s="292"/>
      <c r="K275" s="292"/>
      <c r="L275" s="292"/>
      <c r="M275" s="292"/>
      <c r="N275" s="292"/>
      <c r="O275" s="292"/>
      <c r="P275" s="292"/>
      <c r="Q275" s="292"/>
      <c r="R275" s="292"/>
    </row>
    <row r="276" spans="1:18" ht="15.75" customHeight="1" x14ac:dyDescent="0.25">
      <c r="A276" s="292"/>
      <c r="B276" s="292"/>
      <c r="C276" s="292"/>
      <c r="D276" s="292"/>
      <c r="E276" s="292"/>
      <c r="F276" s="294"/>
      <c r="G276" s="292"/>
      <c r="H276" s="293"/>
      <c r="I276" s="292"/>
      <c r="J276" s="292"/>
      <c r="K276" s="292"/>
      <c r="L276" s="292"/>
      <c r="M276" s="292"/>
      <c r="N276" s="292"/>
      <c r="O276" s="292"/>
      <c r="P276" s="292"/>
      <c r="Q276" s="292"/>
      <c r="R276" s="292"/>
    </row>
    <row r="277" spans="1:18" ht="15.75" customHeight="1" x14ac:dyDescent="0.25">
      <c r="A277" s="292"/>
      <c r="B277" s="292"/>
      <c r="C277" s="292"/>
      <c r="D277" s="292"/>
      <c r="E277" s="292"/>
      <c r="F277" s="294"/>
      <c r="G277" s="292"/>
      <c r="H277" s="293"/>
      <c r="I277" s="292"/>
      <c r="J277" s="292"/>
      <c r="K277" s="292"/>
      <c r="L277" s="292"/>
      <c r="M277" s="292"/>
      <c r="N277" s="292"/>
      <c r="O277" s="292"/>
      <c r="P277" s="292"/>
      <c r="Q277" s="292"/>
      <c r="R277" s="292"/>
    </row>
    <row r="278" spans="1:18" ht="15.75" customHeight="1" x14ac:dyDescent="0.25">
      <c r="A278" s="292"/>
      <c r="B278" s="292"/>
      <c r="C278" s="292"/>
      <c r="D278" s="292"/>
      <c r="E278" s="292"/>
      <c r="F278" s="294"/>
      <c r="G278" s="292"/>
      <c r="H278" s="293"/>
      <c r="I278" s="292"/>
      <c r="J278" s="292"/>
      <c r="K278" s="292"/>
      <c r="L278" s="292"/>
      <c r="M278" s="292"/>
      <c r="N278" s="292"/>
      <c r="O278" s="292"/>
      <c r="P278" s="292"/>
      <c r="Q278" s="292"/>
      <c r="R278" s="292"/>
    </row>
    <row r="279" spans="1:18" ht="15.75" customHeight="1" x14ac:dyDescent="0.25">
      <c r="A279" s="292"/>
      <c r="B279" s="292"/>
      <c r="C279" s="292"/>
      <c r="D279" s="292"/>
      <c r="E279" s="292"/>
      <c r="F279" s="294"/>
      <c r="G279" s="292"/>
      <c r="H279" s="293"/>
      <c r="I279" s="292"/>
      <c r="J279" s="292"/>
      <c r="K279" s="292"/>
      <c r="L279" s="292"/>
      <c r="M279" s="292"/>
      <c r="N279" s="292"/>
      <c r="O279" s="292"/>
      <c r="P279" s="292"/>
      <c r="Q279" s="292"/>
      <c r="R279" s="292"/>
    </row>
    <row r="280" spans="1:18" ht="15.75" customHeight="1" x14ac:dyDescent="0.25">
      <c r="A280" s="292"/>
      <c r="B280" s="292"/>
      <c r="C280" s="292"/>
      <c r="D280" s="292"/>
      <c r="E280" s="292"/>
      <c r="F280" s="294"/>
      <c r="G280" s="292"/>
      <c r="H280" s="293"/>
      <c r="I280" s="292"/>
      <c r="J280" s="292"/>
      <c r="K280" s="292"/>
      <c r="L280" s="292"/>
      <c r="M280" s="292"/>
      <c r="N280" s="292"/>
      <c r="O280" s="292"/>
      <c r="P280" s="292"/>
      <c r="Q280" s="292"/>
      <c r="R280" s="292"/>
    </row>
    <row r="281" spans="1:18" ht="15.75" customHeight="1" x14ac:dyDescent="0.25">
      <c r="A281" s="292"/>
      <c r="B281" s="292"/>
      <c r="C281" s="292"/>
      <c r="D281" s="292"/>
      <c r="E281" s="292"/>
      <c r="F281" s="294"/>
      <c r="G281" s="292"/>
      <c r="H281" s="293"/>
      <c r="I281" s="292"/>
      <c r="J281" s="292"/>
      <c r="K281" s="292"/>
      <c r="L281" s="292"/>
      <c r="M281" s="292"/>
      <c r="N281" s="292"/>
      <c r="O281" s="292"/>
      <c r="P281" s="292"/>
      <c r="Q281" s="292"/>
      <c r="R281" s="292"/>
    </row>
    <row r="282" spans="1:18" ht="15.75" customHeight="1" x14ac:dyDescent="0.25">
      <c r="A282" s="292"/>
      <c r="B282" s="292"/>
      <c r="C282" s="292"/>
      <c r="D282" s="292"/>
      <c r="E282" s="292"/>
      <c r="F282" s="294"/>
      <c r="G282" s="292"/>
      <c r="H282" s="293"/>
      <c r="I282" s="292"/>
      <c r="J282" s="292"/>
      <c r="K282" s="292"/>
      <c r="L282" s="292"/>
      <c r="M282" s="292"/>
      <c r="N282" s="292"/>
      <c r="O282" s="292"/>
      <c r="P282" s="292"/>
      <c r="Q282" s="292"/>
      <c r="R282" s="292"/>
    </row>
    <row r="283" spans="1:18" ht="15.75" customHeight="1" x14ac:dyDescent="0.25">
      <c r="A283" s="292"/>
      <c r="B283" s="292"/>
      <c r="C283" s="292"/>
      <c r="D283" s="292"/>
      <c r="E283" s="292"/>
      <c r="F283" s="294"/>
      <c r="G283" s="292"/>
      <c r="H283" s="293"/>
      <c r="I283" s="292"/>
      <c r="J283" s="292"/>
      <c r="K283" s="292"/>
      <c r="L283" s="292"/>
      <c r="M283" s="292"/>
      <c r="N283" s="292"/>
      <c r="O283" s="292"/>
      <c r="P283" s="292"/>
      <c r="Q283" s="292"/>
      <c r="R283" s="292"/>
    </row>
    <row r="284" spans="1:18" ht="15.75" customHeight="1" x14ac:dyDescent="0.25">
      <c r="A284" s="292"/>
      <c r="B284" s="292"/>
      <c r="C284" s="292"/>
      <c r="D284" s="292"/>
      <c r="E284" s="292"/>
      <c r="F284" s="294"/>
      <c r="G284" s="292"/>
      <c r="H284" s="293"/>
      <c r="I284" s="292"/>
      <c r="J284" s="292"/>
      <c r="K284" s="292"/>
      <c r="L284" s="292"/>
      <c r="M284" s="292"/>
      <c r="N284" s="292"/>
      <c r="O284" s="292"/>
      <c r="P284" s="292"/>
      <c r="Q284" s="292"/>
      <c r="R284" s="292"/>
    </row>
    <row r="285" spans="1:18" ht="15.75" customHeight="1" x14ac:dyDescent="0.25">
      <c r="A285" s="292"/>
      <c r="B285" s="292"/>
      <c r="C285" s="292"/>
      <c r="D285" s="292"/>
      <c r="E285" s="292"/>
      <c r="F285" s="294"/>
      <c r="G285" s="292"/>
      <c r="H285" s="293"/>
      <c r="I285" s="292"/>
      <c r="J285" s="292"/>
      <c r="K285" s="292"/>
      <c r="L285" s="292"/>
      <c r="M285" s="292"/>
      <c r="N285" s="292"/>
      <c r="O285" s="292"/>
      <c r="P285" s="292"/>
      <c r="Q285" s="292"/>
      <c r="R285" s="292"/>
    </row>
    <row r="286" spans="1:18" ht="15.75" customHeight="1" x14ac:dyDescent="0.25">
      <c r="A286" s="292"/>
      <c r="B286" s="292"/>
      <c r="C286" s="292"/>
      <c r="D286" s="292"/>
      <c r="E286" s="292"/>
      <c r="F286" s="294"/>
      <c r="G286" s="292"/>
      <c r="H286" s="293"/>
      <c r="I286" s="292"/>
      <c r="J286" s="292"/>
      <c r="K286" s="292"/>
      <c r="L286" s="292"/>
      <c r="M286" s="292"/>
      <c r="N286" s="292"/>
      <c r="O286" s="292"/>
      <c r="P286" s="292"/>
      <c r="Q286" s="292"/>
      <c r="R286" s="292"/>
    </row>
    <row r="287" spans="1:18" ht="15.75" customHeight="1" x14ac:dyDescent="0.25">
      <c r="A287" s="292"/>
      <c r="B287" s="292"/>
      <c r="C287" s="292"/>
      <c r="D287" s="292"/>
      <c r="E287" s="292"/>
      <c r="F287" s="294"/>
      <c r="G287" s="292"/>
      <c r="H287" s="293"/>
      <c r="I287" s="292"/>
      <c r="J287" s="292"/>
      <c r="K287" s="292"/>
      <c r="L287" s="292"/>
      <c r="M287" s="292"/>
      <c r="N287" s="292"/>
      <c r="O287" s="292"/>
      <c r="P287" s="292"/>
      <c r="Q287" s="292"/>
      <c r="R287" s="292"/>
    </row>
    <row r="288" spans="1:18" ht="15.75" customHeight="1" x14ac:dyDescent="0.25">
      <c r="A288" s="292"/>
      <c r="B288" s="292"/>
      <c r="C288" s="292"/>
      <c r="D288" s="292"/>
      <c r="E288" s="292"/>
      <c r="F288" s="294"/>
      <c r="G288" s="292"/>
      <c r="H288" s="293"/>
      <c r="I288" s="292"/>
      <c r="J288" s="292"/>
      <c r="K288" s="292"/>
      <c r="L288" s="292"/>
      <c r="M288" s="292"/>
      <c r="N288" s="292"/>
      <c r="O288" s="292"/>
      <c r="P288" s="292"/>
      <c r="Q288" s="292"/>
      <c r="R288" s="292"/>
    </row>
    <row r="289" spans="1:18" ht="15.75" customHeight="1" x14ac:dyDescent="0.25">
      <c r="A289" s="292"/>
      <c r="B289" s="292"/>
      <c r="C289" s="292"/>
      <c r="D289" s="292"/>
      <c r="E289" s="292"/>
      <c r="F289" s="294"/>
      <c r="G289" s="292"/>
      <c r="H289" s="293"/>
      <c r="I289" s="292"/>
      <c r="J289" s="292"/>
      <c r="K289" s="292"/>
      <c r="L289" s="292"/>
      <c r="M289" s="292"/>
      <c r="N289" s="292"/>
      <c r="O289" s="292"/>
      <c r="P289" s="292"/>
      <c r="Q289" s="292"/>
      <c r="R289" s="292"/>
    </row>
    <row r="290" spans="1:18" ht="15.75" customHeight="1" x14ac:dyDescent="0.25">
      <c r="A290" s="292"/>
      <c r="B290" s="292"/>
      <c r="C290" s="292"/>
      <c r="D290" s="292"/>
      <c r="E290" s="292"/>
      <c r="F290" s="294"/>
      <c r="G290" s="292"/>
      <c r="H290" s="293"/>
      <c r="I290" s="292"/>
      <c r="J290" s="292"/>
      <c r="K290" s="292"/>
      <c r="L290" s="292"/>
      <c r="M290" s="292"/>
      <c r="N290" s="292"/>
      <c r="O290" s="292"/>
      <c r="P290" s="292"/>
      <c r="Q290" s="292"/>
      <c r="R290" s="292"/>
    </row>
    <row r="291" spans="1:18" ht="15.75" customHeight="1" x14ac:dyDescent="0.25">
      <c r="A291" s="292"/>
      <c r="B291" s="292"/>
      <c r="C291" s="292"/>
      <c r="D291" s="292"/>
      <c r="E291" s="292"/>
      <c r="F291" s="294"/>
      <c r="G291" s="292"/>
      <c r="H291" s="293"/>
      <c r="I291" s="292"/>
      <c r="J291" s="292"/>
      <c r="K291" s="292"/>
      <c r="L291" s="292"/>
      <c r="M291" s="292"/>
      <c r="N291" s="292"/>
      <c r="O291" s="292"/>
      <c r="P291" s="292"/>
      <c r="Q291" s="292"/>
      <c r="R291" s="292"/>
    </row>
    <row r="292" spans="1:18" ht="15.75" customHeight="1" x14ac:dyDescent="0.25">
      <c r="A292" s="292"/>
      <c r="B292" s="292"/>
      <c r="C292" s="292"/>
      <c r="D292" s="292"/>
      <c r="E292" s="292"/>
      <c r="F292" s="294"/>
      <c r="G292" s="292"/>
      <c r="H292" s="293"/>
      <c r="I292" s="292"/>
      <c r="J292" s="292"/>
      <c r="K292" s="292"/>
      <c r="L292" s="292"/>
      <c r="M292" s="292"/>
      <c r="N292" s="292"/>
      <c r="O292" s="292"/>
      <c r="P292" s="292"/>
      <c r="Q292" s="292"/>
      <c r="R292" s="292"/>
    </row>
    <row r="293" spans="1:18" ht="15.75" customHeight="1" x14ac:dyDescent="0.25">
      <c r="A293" s="292"/>
      <c r="B293" s="292"/>
      <c r="C293" s="292"/>
      <c r="D293" s="292"/>
      <c r="E293" s="292"/>
      <c r="F293" s="294"/>
      <c r="G293" s="292"/>
      <c r="H293" s="293"/>
      <c r="I293" s="292"/>
      <c r="J293" s="292"/>
      <c r="K293" s="292"/>
      <c r="L293" s="292"/>
      <c r="M293" s="292"/>
      <c r="N293" s="292"/>
      <c r="O293" s="292"/>
      <c r="P293" s="292"/>
      <c r="Q293" s="292"/>
      <c r="R293" s="292"/>
    </row>
    <row r="294" spans="1:18" ht="15.75" customHeight="1" x14ac:dyDescent="0.25">
      <c r="A294" s="292"/>
      <c r="B294" s="292"/>
      <c r="C294" s="292"/>
      <c r="D294" s="292"/>
      <c r="E294" s="292"/>
      <c r="F294" s="294"/>
      <c r="G294" s="292"/>
      <c r="H294" s="293"/>
      <c r="I294" s="292"/>
      <c r="J294" s="292"/>
      <c r="K294" s="292"/>
      <c r="L294" s="292"/>
      <c r="M294" s="292"/>
      <c r="N294" s="292"/>
      <c r="O294" s="292"/>
      <c r="P294" s="292"/>
      <c r="Q294" s="292"/>
      <c r="R294" s="292"/>
    </row>
    <row r="295" spans="1:18" ht="15.75" customHeight="1" x14ac:dyDescent="0.25">
      <c r="A295" s="292"/>
      <c r="B295" s="292"/>
      <c r="C295" s="292"/>
      <c r="D295" s="292"/>
      <c r="E295" s="292"/>
      <c r="F295" s="294"/>
      <c r="G295" s="292"/>
      <c r="H295" s="293"/>
      <c r="I295" s="292"/>
      <c r="J295" s="292"/>
      <c r="K295" s="292"/>
      <c r="L295" s="292"/>
      <c r="M295" s="292"/>
      <c r="N295" s="292"/>
      <c r="O295" s="292"/>
      <c r="P295" s="292"/>
      <c r="Q295" s="292"/>
      <c r="R295" s="292"/>
    </row>
    <row r="296" spans="1:18" ht="15.75" customHeight="1" x14ac:dyDescent="0.25">
      <c r="A296" s="292"/>
      <c r="B296" s="292"/>
      <c r="C296" s="292"/>
      <c r="D296" s="292"/>
      <c r="E296" s="292"/>
      <c r="F296" s="294"/>
      <c r="G296" s="292"/>
      <c r="H296" s="293"/>
      <c r="I296" s="292"/>
      <c r="J296" s="292"/>
      <c r="K296" s="292"/>
      <c r="L296" s="292"/>
      <c r="M296" s="292"/>
      <c r="N296" s="292"/>
      <c r="O296" s="292"/>
      <c r="P296" s="292"/>
      <c r="Q296" s="292"/>
      <c r="R296" s="292"/>
    </row>
    <row r="297" spans="1:18" ht="15.75" customHeight="1" x14ac:dyDescent="0.25">
      <c r="A297" s="292"/>
      <c r="B297" s="292"/>
      <c r="C297" s="292"/>
      <c r="D297" s="292"/>
      <c r="E297" s="292"/>
      <c r="F297" s="294"/>
      <c r="G297" s="292"/>
      <c r="H297" s="293"/>
      <c r="I297" s="292"/>
      <c r="J297" s="292"/>
      <c r="K297" s="292"/>
      <c r="L297" s="292"/>
      <c r="M297" s="292"/>
      <c r="N297" s="292"/>
      <c r="O297" s="292"/>
      <c r="P297" s="292"/>
      <c r="Q297" s="292"/>
      <c r="R297" s="292"/>
    </row>
    <row r="298" spans="1:18" ht="15.75" customHeight="1" x14ac:dyDescent="0.25">
      <c r="A298" s="292"/>
      <c r="B298" s="292"/>
      <c r="C298" s="292"/>
      <c r="D298" s="292"/>
      <c r="E298" s="292"/>
      <c r="F298" s="294"/>
      <c r="G298" s="292"/>
      <c r="H298" s="293"/>
      <c r="I298" s="292"/>
      <c r="J298" s="292"/>
      <c r="K298" s="292"/>
      <c r="L298" s="292"/>
      <c r="M298" s="292"/>
      <c r="N298" s="292"/>
      <c r="O298" s="292"/>
      <c r="P298" s="292"/>
      <c r="Q298" s="292"/>
      <c r="R298" s="292"/>
    </row>
    <row r="299" spans="1:18" ht="15.75" customHeight="1" x14ac:dyDescent="0.25">
      <c r="A299" s="292"/>
      <c r="B299" s="292"/>
      <c r="C299" s="292"/>
      <c r="D299" s="292"/>
      <c r="E299" s="292"/>
      <c r="F299" s="294"/>
      <c r="G299" s="292"/>
      <c r="H299" s="293"/>
      <c r="I299" s="292"/>
      <c r="J299" s="292"/>
      <c r="K299" s="292"/>
      <c r="L299" s="292"/>
      <c r="M299" s="292"/>
      <c r="N299" s="292"/>
      <c r="O299" s="292"/>
      <c r="P299" s="292"/>
      <c r="Q299" s="292"/>
      <c r="R299" s="292"/>
    </row>
    <row r="300" spans="1:18" ht="15.75" customHeight="1" x14ac:dyDescent="0.25">
      <c r="A300" s="292"/>
      <c r="B300" s="292"/>
      <c r="C300" s="292"/>
      <c r="D300" s="292"/>
      <c r="E300" s="292"/>
      <c r="F300" s="294"/>
      <c r="G300" s="292"/>
      <c r="H300" s="293"/>
      <c r="I300" s="292"/>
      <c r="J300" s="292"/>
      <c r="K300" s="292"/>
      <c r="L300" s="292"/>
      <c r="M300" s="292"/>
      <c r="N300" s="292"/>
      <c r="O300" s="292"/>
      <c r="P300" s="292"/>
      <c r="Q300" s="292"/>
      <c r="R300" s="292"/>
    </row>
    <row r="301" spans="1:18" ht="15.75" customHeight="1" x14ac:dyDescent="0.25">
      <c r="A301" s="292"/>
      <c r="B301" s="292"/>
      <c r="C301" s="292"/>
      <c r="D301" s="292"/>
      <c r="E301" s="292"/>
      <c r="F301" s="294"/>
      <c r="G301" s="292"/>
      <c r="H301" s="293"/>
      <c r="I301" s="292"/>
      <c r="J301" s="292"/>
      <c r="K301" s="292"/>
      <c r="L301" s="292"/>
      <c r="M301" s="292"/>
      <c r="N301" s="292"/>
      <c r="O301" s="292"/>
      <c r="P301" s="292"/>
      <c r="Q301" s="292"/>
      <c r="R301" s="292"/>
    </row>
    <row r="302" spans="1:18" ht="15.75" customHeight="1" x14ac:dyDescent="0.25">
      <c r="A302" s="292"/>
      <c r="B302" s="292"/>
      <c r="C302" s="292"/>
      <c r="D302" s="292"/>
      <c r="E302" s="292"/>
      <c r="F302" s="294"/>
      <c r="G302" s="292"/>
      <c r="H302" s="293"/>
      <c r="I302" s="292"/>
      <c r="J302" s="292"/>
      <c r="K302" s="292"/>
      <c r="L302" s="292"/>
      <c r="M302" s="292"/>
      <c r="N302" s="292"/>
      <c r="O302" s="292"/>
      <c r="P302" s="292"/>
      <c r="Q302" s="292"/>
      <c r="R302" s="292"/>
    </row>
    <row r="303" spans="1:18" ht="15.75" customHeight="1" x14ac:dyDescent="0.25">
      <c r="A303" s="292"/>
      <c r="B303" s="292"/>
      <c r="C303" s="292"/>
      <c r="D303" s="292"/>
      <c r="E303" s="292"/>
      <c r="F303" s="294"/>
      <c r="G303" s="292"/>
      <c r="H303" s="293"/>
      <c r="I303" s="292"/>
      <c r="J303" s="292"/>
      <c r="K303" s="292"/>
      <c r="L303" s="292"/>
      <c r="M303" s="292"/>
      <c r="N303" s="292"/>
      <c r="O303" s="292"/>
      <c r="P303" s="292"/>
      <c r="Q303" s="292"/>
      <c r="R303" s="292"/>
    </row>
    <row r="304" spans="1:18" ht="15.75" customHeight="1" x14ac:dyDescent="0.25">
      <c r="A304" s="292"/>
      <c r="B304" s="292"/>
      <c r="C304" s="292"/>
      <c r="D304" s="292"/>
      <c r="E304" s="292"/>
      <c r="F304" s="294"/>
      <c r="G304" s="292"/>
      <c r="H304" s="293"/>
      <c r="I304" s="292"/>
      <c r="J304" s="292"/>
      <c r="K304" s="292"/>
      <c r="L304" s="292"/>
      <c r="M304" s="292"/>
      <c r="N304" s="292"/>
      <c r="O304" s="292"/>
      <c r="P304" s="292"/>
      <c r="Q304" s="292"/>
      <c r="R304" s="292"/>
    </row>
    <row r="305" spans="1:18" ht="15.75" customHeight="1" x14ac:dyDescent="0.25">
      <c r="A305" s="292"/>
      <c r="B305" s="292"/>
      <c r="C305" s="292"/>
      <c r="D305" s="292"/>
      <c r="E305" s="292"/>
      <c r="F305" s="294"/>
      <c r="G305" s="292"/>
      <c r="H305" s="293"/>
      <c r="I305" s="292"/>
      <c r="J305" s="292"/>
      <c r="K305" s="292"/>
      <c r="L305" s="292"/>
      <c r="M305" s="292"/>
      <c r="N305" s="292"/>
      <c r="O305" s="292"/>
      <c r="P305" s="292"/>
      <c r="Q305" s="292"/>
      <c r="R305" s="292"/>
    </row>
    <row r="306" spans="1:18" ht="15.75" customHeight="1" x14ac:dyDescent="0.25">
      <c r="A306" s="292"/>
      <c r="B306" s="292"/>
      <c r="C306" s="292"/>
      <c r="D306" s="292"/>
      <c r="E306" s="292"/>
      <c r="F306" s="294"/>
      <c r="G306" s="292"/>
      <c r="H306" s="293"/>
      <c r="I306" s="292"/>
      <c r="J306" s="292"/>
      <c r="K306" s="292"/>
      <c r="L306" s="292"/>
      <c r="M306" s="292"/>
      <c r="N306" s="292"/>
      <c r="O306" s="292"/>
      <c r="P306" s="292"/>
      <c r="Q306" s="292"/>
      <c r="R306" s="292"/>
    </row>
    <row r="307" spans="1:18" ht="15.75" customHeight="1" x14ac:dyDescent="0.25">
      <c r="A307" s="292"/>
      <c r="B307" s="292"/>
      <c r="C307" s="292"/>
      <c r="D307" s="292"/>
      <c r="E307" s="292"/>
      <c r="F307" s="294"/>
      <c r="G307" s="292"/>
      <c r="H307" s="293"/>
      <c r="I307" s="292"/>
      <c r="J307" s="292"/>
      <c r="K307" s="292"/>
      <c r="L307" s="292"/>
      <c r="M307" s="292"/>
      <c r="N307" s="292"/>
      <c r="O307" s="292"/>
      <c r="P307" s="292"/>
      <c r="Q307" s="292"/>
      <c r="R307" s="292"/>
    </row>
    <row r="308" spans="1:18" ht="15.75" customHeight="1" x14ac:dyDescent="0.25">
      <c r="A308" s="292"/>
      <c r="B308" s="292"/>
      <c r="C308" s="292"/>
      <c r="D308" s="292"/>
      <c r="E308" s="292"/>
      <c r="F308" s="294"/>
      <c r="G308" s="292"/>
      <c r="H308" s="293"/>
      <c r="I308" s="292"/>
      <c r="J308" s="292"/>
      <c r="K308" s="292"/>
      <c r="L308" s="292"/>
      <c r="M308" s="292"/>
      <c r="N308" s="292"/>
      <c r="O308" s="292"/>
      <c r="P308" s="292"/>
      <c r="Q308" s="292"/>
      <c r="R308" s="292"/>
    </row>
    <row r="309" spans="1:18" ht="15.75" customHeight="1" x14ac:dyDescent="0.25">
      <c r="A309" s="292"/>
      <c r="B309" s="292"/>
      <c r="C309" s="292"/>
      <c r="D309" s="292"/>
      <c r="E309" s="292"/>
      <c r="F309" s="294"/>
      <c r="G309" s="292"/>
      <c r="H309" s="293"/>
      <c r="I309" s="292"/>
      <c r="J309" s="292"/>
      <c r="K309" s="292"/>
      <c r="L309" s="292"/>
      <c r="M309" s="292"/>
      <c r="N309" s="292"/>
      <c r="O309" s="292"/>
      <c r="P309" s="292"/>
      <c r="Q309" s="292"/>
      <c r="R309" s="292"/>
    </row>
    <row r="310" spans="1:18" ht="15.75" customHeight="1" x14ac:dyDescent="0.25">
      <c r="A310" s="292"/>
      <c r="B310" s="292"/>
      <c r="C310" s="292"/>
      <c r="D310" s="292"/>
      <c r="E310" s="292"/>
      <c r="F310" s="294"/>
      <c r="G310" s="292"/>
      <c r="H310" s="293"/>
      <c r="I310" s="292"/>
      <c r="J310" s="292"/>
      <c r="K310" s="292"/>
      <c r="L310" s="292"/>
      <c r="M310" s="292"/>
      <c r="N310" s="292"/>
      <c r="O310" s="292"/>
      <c r="P310" s="292"/>
      <c r="Q310" s="292"/>
      <c r="R310" s="292"/>
    </row>
    <row r="311" spans="1:18" ht="15.75" customHeight="1" x14ac:dyDescent="0.25">
      <c r="A311" s="292"/>
      <c r="B311" s="292"/>
      <c r="C311" s="292"/>
      <c r="D311" s="292"/>
      <c r="E311" s="292"/>
      <c r="F311" s="294"/>
      <c r="G311" s="292"/>
      <c r="H311" s="293"/>
      <c r="I311" s="292"/>
      <c r="J311" s="292"/>
      <c r="K311" s="292"/>
      <c r="L311" s="292"/>
      <c r="M311" s="292"/>
      <c r="N311" s="292"/>
      <c r="O311" s="292"/>
      <c r="P311" s="292"/>
      <c r="Q311" s="292"/>
      <c r="R311" s="292"/>
    </row>
    <row r="312" spans="1:18" ht="15.75" customHeight="1" x14ac:dyDescent="0.25">
      <c r="A312" s="292"/>
      <c r="B312" s="292"/>
      <c r="C312" s="292"/>
      <c r="D312" s="292"/>
      <c r="E312" s="292"/>
      <c r="F312" s="294"/>
      <c r="G312" s="292"/>
      <c r="H312" s="293"/>
      <c r="I312" s="292"/>
      <c r="J312" s="292"/>
      <c r="K312" s="292"/>
      <c r="L312" s="292"/>
      <c r="M312" s="292"/>
      <c r="N312" s="292"/>
      <c r="O312" s="292"/>
      <c r="P312" s="292"/>
      <c r="Q312" s="292"/>
      <c r="R312" s="292"/>
    </row>
    <row r="313" spans="1:18" ht="15.75" customHeight="1" x14ac:dyDescent="0.25">
      <c r="A313" s="292"/>
      <c r="B313" s="292"/>
      <c r="C313" s="292"/>
      <c r="D313" s="292"/>
      <c r="E313" s="292"/>
      <c r="F313" s="294"/>
      <c r="G313" s="292"/>
      <c r="H313" s="293"/>
      <c r="I313" s="292"/>
      <c r="J313" s="292"/>
      <c r="K313" s="292"/>
      <c r="L313" s="292"/>
      <c r="M313" s="292"/>
      <c r="N313" s="292"/>
      <c r="O313" s="292"/>
      <c r="P313" s="292"/>
      <c r="Q313" s="292"/>
      <c r="R313" s="292"/>
    </row>
    <row r="314" spans="1:18" ht="15.75" customHeight="1" x14ac:dyDescent="0.25">
      <c r="A314" s="292"/>
      <c r="B314" s="292"/>
      <c r="C314" s="292"/>
      <c r="D314" s="292"/>
      <c r="E314" s="292"/>
      <c r="F314" s="294"/>
      <c r="G314" s="292"/>
      <c r="H314" s="293"/>
      <c r="I314" s="292"/>
      <c r="J314" s="292"/>
      <c r="K314" s="292"/>
      <c r="L314" s="292"/>
      <c r="M314" s="292"/>
      <c r="N314" s="292"/>
      <c r="O314" s="292"/>
      <c r="P314" s="292"/>
      <c r="Q314" s="292"/>
      <c r="R314" s="292"/>
    </row>
    <row r="315" spans="1:18" ht="15.75" customHeight="1" x14ac:dyDescent="0.25">
      <c r="A315" s="292"/>
      <c r="B315" s="292"/>
      <c r="C315" s="292"/>
      <c r="D315" s="292"/>
      <c r="E315" s="292"/>
      <c r="F315" s="294"/>
      <c r="G315" s="292"/>
      <c r="H315" s="293"/>
      <c r="I315" s="292"/>
      <c r="J315" s="292"/>
      <c r="K315" s="292"/>
      <c r="L315" s="292"/>
      <c r="M315" s="292"/>
      <c r="N315" s="292"/>
      <c r="O315" s="292"/>
      <c r="P315" s="292"/>
      <c r="Q315" s="292"/>
      <c r="R315" s="292"/>
    </row>
    <row r="316" spans="1:18" ht="15.75" customHeight="1" x14ac:dyDescent="0.25">
      <c r="A316" s="292"/>
      <c r="B316" s="292"/>
      <c r="C316" s="292"/>
      <c r="D316" s="292"/>
      <c r="E316" s="292"/>
      <c r="F316" s="294"/>
      <c r="G316" s="292"/>
      <c r="H316" s="293"/>
      <c r="I316" s="292"/>
      <c r="J316" s="292"/>
      <c r="K316" s="292"/>
      <c r="L316" s="292"/>
      <c r="M316" s="292"/>
      <c r="N316" s="292"/>
      <c r="O316" s="292"/>
      <c r="P316" s="292"/>
      <c r="Q316" s="292"/>
      <c r="R316" s="292"/>
    </row>
    <row r="317" spans="1:18" ht="15.75" customHeight="1" x14ac:dyDescent="0.25">
      <c r="A317" s="292"/>
      <c r="B317" s="292"/>
      <c r="C317" s="292"/>
      <c r="D317" s="292"/>
      <c r="E317" s="292"/>
      <c r="F317" s="294"/>
      <c r="G317" s="292"/>
      <c r="H317" s="293"/>
      <c r="I317" s="292"/>
      <c r="J317" s="292"/>
      <c r="K317" s="292"/>
      <c r="L317" s="292"/>
      <c r="M317" s="292"/>
      <c r="N317" s="292"/>
      <c r="O317" s="292"/>
      <c r="P317" s="292"/>
      <c r="Q317" s="292"/>
      <c r="R317" s="292"/>
    </row>
    <row r="318" spans="1:18" ht="15.75" customHeight="1" x14ac:dyDescent="0.25">
      <c r="A318" s="292"/>
      <c r="B318" s="292"/>
      <c r="C318" s="292"/>
      <c r="D318" s="292"/>
      <c r="E318" s="292"/>
      <c r="F318" s="294"/>
      <c r="G318" s="292"/>
      <c r="H318" s="293"/>
      <c r="I318" s="292"/>
      <c r="J318" s="292"/>
      <c r="K318" s="292"/>
      <c r="L318" s="292"/>
      <c r="M318" s="292"/>
      <c r="N318" s="292"/>
      <c r="O318" s="292"/>
      <c r="P318" s="292"/>
      <c r="Q318" s="292"/>
      <c r="R318" s="292"/>
    </row>
    <row r="319" spans="1:18" ht="15.75" customHeight="1" x14ac:dyDescent="0.25">
      <c r="A319" s="292"/>
      <c r="B319" s="292"/>
      <c r="C319" s="292"/>
      <c r="D319" s="292"/>
      <c r="E319" s="292"/>
      <c r="F319" s="294"/>
      <c r="G319" s="292"/>
      <c r="H319" s="293"/>
      <c r="I319" s="292"/>
      <c r="J319" s="292"/>
      <c r="K319" s="292"/>
      <c r="L319" s="292"/>
      <c r="M319" s="292"/>
      <c r="N319" s="292"/>
      <c r="O319" s="292"/>
      <c r="P319" s="292"/>
      <c r="Q319" s="292"/>
      <c r="R319" s="292"/>
    </row>
    <row r="320" spans="1:18" ht="15.75" customHeight="1" x14ac:dyDescent="0.25">
      <c r="A320" s="292"/>
      <c r="B320" s="292"/>
      <c r="C320" s="292"/>
      <c r="D320" s="292"/>
      <c r="E320" s="292"/>
      <c r="F320" s="294"/>
      <c r="G320" s="292"/>
      <c r="H320" s="293"/>
      <c r="I320" s="292"/>
      <c r="J320" s="292"/>
      <c r="K320" s="292"/>
      <c r="L320" s="292"/>
      <c r="M320" s="292"/>
      <c r="N320" s="292"/>
      <c r="O320" s="292"/>
      <c r="P320" s="292"/>
      <c r="Q320" s="292"/>
      <c r="R320" s="292"/>
    </row>
    <row r="321" spans="1:18" ht="15.75" customHeight="1" x14ac:dyDescent="0.25">
      <c r="A321" s="292"/>
      <c r="B321" s="292"/>
      <c r="C321" s="292"/>
      <c r="D321" s="292"/>
      <c r="E321" s="292"/>
      <c r="F321" s="294"/>
      <c r="G321" s="292"/>
      <c r="H321" s="293"/>
      <c r="I321" s="292"/>
      <c r="J321" s="292"/>
      <c r="K321" s="292"/>
      <c r="L321" s="292"/>
      <c r="M321" s="292"/>
      <c r="N321" s="292"/>
      <c r="O321" s="292"/>
      <c r="P321" s="292"/>
      <c r="Q321" s="292"/>
      <c r="R321" s="292"/>
    </row>
    <row r="322" spans="1:18" ht="15.75" customHeight="1" x14ac:dyDescent="0.25">
      <c r="A322" s="292"/>
      <c r="B322" s="292"/>
      <c r="C322" s="292"/>
      <c r="D322" s="292"/>
      <c r="E322" s="292"/>
      <c r="F322" s="294"/>
      <c r="G322" s="292"/>
      <c r="H322" s="293"/>
      <c r="I322" s="292"/>
      <c r="J322" s="292"/>
      <c r="K322" s="292"/>
      <c r="L322" s="292"/>
      <c r="M322" s="292"/>
      <c r="N322" s="292"/>
      <c r="O322" s="292"/>
      <c r="P322" s="292"/>
      <c r="Q322" s="292"/>
      <c r="R322" s="292"/>
    </row>
    <row r="323" spans="1:18" ht="15.75" customHeight="1" x14ac:dyDescent="0.25">
      <c r="A323" s="292"/>
      <c r="B323" s="292"/>
      <c r="C323" s="292"/>
      <c r="D323" s="292"/>
      <c r="E323" s="292"/>
      <c r="F323" s="294"/>
      <c r="G323" s="292"/>
      <c r="H323" s="293"/>
      <c r="I323" s="292"/>
      <c r="J323" s="292"/>
      <c r="K323" s="292"/>
      <c r="L323" s="292"/>
      <c r="M323" s="292"/>
      <c r="N323" s="292"/>
      <c r="O323" s="292"/>
      <c r="P323" s="292"/>
      <c r="Q323" s="292"/>
      <c r="R323" s="292"/>
    </row>
    <row r="324" spans="1:18" ht="15.75" customHeight="1" x14ac:dyDescent="0.25">
      <c r="A324" s="292"/>
      <c r="B324" s="292"/>
      <c r="C324" s="292"/>
      <c r="D324" s="292"/>
      <c r="E324" s="292"/>
      <c r="F324" s="294"/>
      <c r="G324" s="292"/>
      <c r="H324" s="293"/>
      <c r="I324" s="292"/>
      <c r="J324" s="292"/>
      <c r="K324" s="292"/>
      <c r="L324" s="292"/>
      <c r="M324" s="292"/>
      <c r="N324" s="292"/>
      <c r="O324" s="292"/>
      <c r="P324" s="292"/>
      <c r="Q324" s="292"/>
      <c r="R324" s="292"/>
    </row>
    <row r="325" spans="1:18" ht="15.75" customHeight="1" x14ac:dyDescent="0.25">
      <c r="A325" s="292"/>
      <c r="B325" s="292"/>
      <c r="C325" s="292"/>
      <c r="D325" s="292"/>
      <c r="E325" s="292"/>
      <c r="F325" s="294"/>
      <c r="G325" s="292"/>
      <c r="H325" s="293"/>
      <c r="I325" s="292"/>
      <c r="J325" s="292"/>
      <c r="K325" s="292"/>
      <c r="L325" s="292"/>
      <c r="M325" s="292"/>
      <c r="N325" s="292"/>
      <c r="O325" s="292"/>
      <c r="P325" s="292"/>
      <c r="Q325" s="292"/>
      <c r="R325" s="292"/>
    </row>
    <row r="326" spans="1:18" ht="15.75" customHeight="1" x14ac:dyDescent="0.25">
      <c r="A326" s="292"/>
      <c r="B326" s="292"/>
      <c r="C326" s="292"/>
      <c r="D326" s="292"/>
      <c r="E326" s="292"/>
      <c r="F326" s="294"/>
      <c r="G326" s="292"/>
      <c r="H326" s="293"/>
      <c r="I326" s="292"/>
      <c r="J326" s="292"/>
      <c r="K326" s="292"/>
      <c r="L326" s="292"/>
      <c r="M326" s="292"/>
      <c r="N326" s="292"/>
      <c r="O326" s="292"/>
      <c r="P326" s="292"/>
      <c r="Q326" s="292"/>
      <c r="R326" s="292"/>
    </row>
    <row r="327" spans="1:18" ht="15.75" customHeight="1" x14ac:dyDescent="0.25">
      <c r="A327" s="292"/>
      <c r="B327" s="292"/>
      <c r="C327" s="292"/>
      <c r="D327" s="292"/>
      <c r="E327" s="292"/>
      <c r="F327" s="294"/>
      <c r="G327" s="292"/>
      <c r="H327" s="293"/>
      <c r="I327" s="292"/>
      <c r="J327" s="292"/>
      <c r="K327" s="292"/>
      <c r="L327" s="292"/>
      <c r="M327" s="292"/>
      <c r="N327" s="292"/>
      <c r="O327" s="292"/>
      <c r="P327" s="292"/>
      <c r="Q327" s="292"/>
      <c r="R327" s="292"/>
    </row>
    <row r="328" spans="1:18" ht="15.75" customHeight="1" x14ac:dyDescent="0.25">
      <c r="A328" s="292"/>
      <c r="B328" s="292"/>
      <c r="C328" s="292"/>
      <c r="D328" s="292"/>
      <c r="E328" s="292"/>
      <c r="F328" s="294"/>
      <c r="G328" s="292"/>
      <c r="H328" s="293"/>
      <c r="I328" s="292"/>
      <c r="J328" s="292"/>
      <c r="K328" s="292"/>
      <c r="L328" s="292"/>
      <c r="M328" s="292"/>
      <c r="N328" s="292"/>
      <c r="O328" s="292"/>
      <c r="P328" s="292"/>
      <c r="Q328" s="292"/>
      <c r="R328" s="292"/>
    </row>
    <row r="329" spans="1:18" ht="15.75" customHeight="1" x14ac:dyDescent="0.25">
      <c r="A329" s="292"/>
      <c r="B329" s="292"/>
      <c r="C329" s="292"/>
      <c r="D329" s="292"/>
      <c r="E329" s="292"/>
      <c r="F329" s="294"/>
      <c r="G329" s="292"/>
      <c r="H329" s="293"/>
      <c r="I329" s="292"/>
      <c r="J329" s="292"/>
      <c r="K329" s="292"/>
      <c r="L329" s="292"/>
      <c r="M329" s="292"/>
      <c r="N329" s="292"/>
      <c r="O329" s="292"/>
      <c r="P329" s="292"/>
      <c r="Q329" s="292"/>
      <c r="R329" s="292"/>
    </row>
    <row r="330" spans="1:18" ht="15.75" customHeight="1" x14ac:dyDescent="0.25">
      <c r="A330" s="292"/>
      <c r="B330" s="292"/>
      <c r="C330" s="292"/>
      <c r="D330" s="292"/>
      <c r="E330" s="292"/>
      <c r="F330" s="294"/>
      <c r="G330" s="292"/>
      <c r="H330" s="293"/>
      <c r="I330" s="292"/>
      <c r="J330" s="292"/>
      <c r="K330" s="292"/>
      <c r="L330" s="292"/>
      <c r="M330" s="292"/>
      <c r="N330" s="292"/>
      <c r="O330" s="292"/>
      <c r="P330" s="292"/>
      <c r="Q330" s="292"/>
      <c r="R330" s="292"/>
    </row>
    <row r="331" spans="1:18" ht="15.75" customHeight="1" x14ac:dyDescent="0.25">
      <c r="A331" s="292"/>
      <c r="B331" s="292"/>
      <c r="C331" s="292"/>
      <c r="D331" s="292"/>
      <c r="E331" s="292"/>
      <c r="F331" s="294"/>
      <c r="G331" s="292"/>
      <c r="H331" s="293"/>
      <c r="I331" s="292"/>
      <c r="J331" s="292"/>
      <c r="K331" s="292"/>
      <c r="L331" s="292"/>
      <c r="M331" s="292"/>
      <c r="N331" s="292"/>
      <c r="O331" s="292"/>
      <c r="P331" s="292"/>
      <c r="Q331" s="292"/>
      <c r="R331" s="292"/>
    </row>
    <row r="332" spans="1:18" ht="15.75" customHeight="1" x14ac:dyDescent="0.25">
      <c r="A332" s="292"/>
      <c r="B332" s="292"/>
      <c r="C332" s="292"/>
      <c r="D332" s="292"/>
      <c r="E332" s="292"/>
      <c r="F332" s="294"/>
      <c r="G332" s="292"/>
      <c r="H332" s="293"/>
      <c r="I332" s="292"/>
      <c r="J332" s="292"/>
      <c r="K332" s="292"/>
      <c r="L332" s="292"/>
      <c r="M332" s="292"/>
      <c r="N332" s="292"/>
      <c r="O332" s="292"/>
      <c r="P332" s="292"/>
      <c r="Q332" s="292"/>
      <c r="R332" s="292"/>
    </row>
    <row r="333" spans="1:18" ht="15.75" customHeight="1" x14ac:dyDescent="0.25">
      <c r="A333" s="292"/>
      <c r="B333" s="292"/>
      <c r="C333" s="292"/>
      <c r="D333" s="292"/>
      <c r="E333" s="292"/>
      <c r="F333" s="294"/>
      <c r="G333" s="292"/>
      <c r="H333" s="293"/>
      <c r="I333" s="292"/>
      <c r="J333" s="292"/>
      <c r="K333" s="292"/>
      <c r="L333" s="292"/>
      <c r="M333" s="292"/>
      <c r="N333" s="292"/>
      <c r="O333" s="292"/>
      <c r="P333" s="292"/>
      <c r="Q333" s="292"/>
      <c r="R333" s="292"/>
    </row>
    <row r="334" spans="1:18" ht="15.75" customHeight="1" x14ac:dyDescent="0.25">
      <c r="A334" s="292"/>
      <c r="B334" s="292"/>
      <c r="C334" s="292"/>
      <c r="D334" s="292"/>
      <c r="E334" s="292"/>
      <c r="F334" s="294"/>
      <c r="G334" s="292"/>
      <c r="H334" s="293"/>
      <c r="I334" s="292"/>
      <c r="J334" s="292"/>
      <c r="K334" s="292"/>
      <c r="L334" s="292"/>
      <c r="M334" s="292"/>
      <c r="N334" s="292"/>
      <c r="O334" s="292"/>
      <c r="P334" s="292"/>
      <c r="Q334" s="292"/>
      <c r="R334" s="292"/>
    </row>
    <row r="335" spans="1:18" ht="15.75" customHeight="1" x14ac:dyDescent="0.25">
      <c r="A335" s="292"/>
      <c r="B335" s="292"/>
      <c r="C335" s="292"/>
      <c r="D335" s="292"/>
      <c r="E335" s="292"/>
      <c r="F335" s="294"/>
      <c r="G335" s="292"/>
      <c r="H335" s="293"/>
      <c r="I335" s="292"/>
      <c r="J335" s="292"/>
      <c r="K335" s="292"/>
      <c r="L335" s="292"/>
      <c r="M335" s="292"/>
      <c r="N335" s="292"/>
      <c r="O335" s="292"/>
      <c r="P335" s="292"/>
      <c r="Q335" s="292"/>
      <c r="R335" s="292"/>
    </row>
    <row r="336" spans="1:18" ht="15.75" customHeight="1" x14ac:dyDescent="0.25">
      <c r="A336" s="292"/>
      <c r="B336" s="292"/>
      <c r="C336" s="292"/>
      <c r="D336" s="292"/>
      <c r="E336" s="292"/>
      <c r="F336" s="294"/>
      <c r="G336" s="292"/>
      <c r="H336" s="293"/>
      <c r="I336" s="292"/>
      <c r="J336" s="292"/>
      <c r="K336" s="292"/>
      <c r="L336" s="292"/>
      <c r="M336" s="292"/>
      <c r="N336" s="292"/>
      <c r="O336" s="292"/>
      <c r="P336" s="292"/>
      <c r="Q336" s="292"/>
      <c r="R336" s="292"/>
    </row>
    <row r="337" spans="1:18" ht="15.75" customHeight="1" x14ac:dyDescent="0.25">
      <c r="A337" s="292"/>
      <c r="B337" s="292"/>
      <c r="C337" s="292"/>
      <c r="D337" s="292"/>
      <c r="E337" s="292"/>
      <c r="F337" s="294"/>
      <c r="G337" s="292"/>
      <c r="H337" s="293"/>
      <c r="I337" s="292"/>
      <c r="J337" s="292"/>
      <c r="K337" s="292"/>
      <c r="L337" s="292"/>
      <c r="M337" s="292"/>
      <c r="N337" s="292"/>
      <c r="O337" s="292"/>
      <c r="P337" s="292"/>
      <c r="Q337" s="292"/>
      <c r="R337" s="292"/>
    </row>
    <row r="338" spans="1:18" ht="15.75" customHeight="1" x14ac:dyDescent="0.25">
      <c r="A338" s="292"/>
      <c r="B338" s="292"/>
      <c r="C338" s="292"/>
      <c r="D338" s="292"/>
      <c r="E338" s="292"/>
      <c r="F338" s="294"/>
      <c r="G338" s="292"/>
      <c r="H338" s="293"/>
      <c r="I338" s="292"/>
      <c r="J338" s="292"/>
      <c r="K338" s="292"/>
      <c r="L338" s="292"/>
      <c r="M338" s="292"/>
      <c r="N338" s="292"/>
      <c r="O338" s="292"/>
      <c r="P338" s="292"/>
      <c r="Q338" s="292"/>
      <c r="R338" s="292"/>
    </row>
    <row r="339" spans="1:18" ht="15.75" customHeight="1" x14ac:dyDescent="0.25">
      <c r="A339" s="292"/>
      <c r="B339" s="292"/>
      <c r="C339" s="292"/>
      <c r="D339" s="292"/>
      <c r="E339" s="292"/>
      <c r="F339" s="294"/>
      <c r="G339" s="292"/>
      <c r="H339" s="293"/>
      <c r="I339" s="292"/>
      <c r="J339" s="292"/>
      <c r="K339" s="292"/>
      <c r="L339" s="292"/>
      <c r="M339" s="292"/>
      <c r="N339" s="292"/>
      <c r="O339" s="292"/>
      <c r="P339" s="292"/>
      <c r="Q339" s="292"/>
      <c r="R339" s="292"/>
    </row>
    <row r="340" spans="1:18" ht="15.75" customHeight="1" x14ac:dyDescent="0.25">
      <c r="A340" s="292"/>
      <c r="B340" s="292"/>
      <c r="C340" s="292"/>
      <c r="D340" s="292"/>
      <c r="E340" s="292"/>
      <c r="F340" s="294"/>
      <c r="G340" s="292"/>
      <c r="H340" s="293"/>
      <c r="I340" s="292"/>
      <c r="J340" s="292"/>
      <c r="K340" s="292"/>
      <c r="L340" s="292"/>
      <c r="M340" s="292"/>
      <c r="N340" s="292"/>
      <c r="O340" s="292"/>
      <c r="P340" s="292"/>
      <c r="Q340" s="292"/>
      <c r="R340" s="292"/>
    </row>
    <row r="341" spans="1:18" ht="15.75" customHeight="1" x14ac:dyDescent="0.25">
      <c r="A341" s="292"/>
      <c r="B341" s="292"/>
      <c r="C341" s="292"/>
      <c r="D341" s="292"/>
      <c r="E341" s="292"/>
      <c r="F341" s="294"/>
      <c r="G341" s="292"/>
      <c r="H341" s="293"/>
      <c r="I341" s="292"/>
      <c r="J341" s="292"/>
      <c r="K341" s="292"/>
      <c r="L341" s="292"/>
      <c r="M341" s="292"/>
      <c r="N341" s="292"/>
      <c r="O341" s="292"/>
      <c r="P341" s="292"/>
      <c r="Q341" s="292"/>
      <c r="R341" s="292"/>
    </row>
    <row r="342" spans="1:18" ht="15.75" customHeight="1" x14ac:dyDescent="0.25">
      <c r="A342" s="292"/>
      <c r="B342" s="292"/>
      <c r="C342" s="292"/>
      <c r="D342" s="292"/>
      <c r="E342" s="292"/>
      <c r="F342" s="294"/>
      <c r="G342" s="292"/>
      <c r="H342" s="293"/>
      <c r="I342" s="292"/>
      <c r="J342" s="292"/>
      <c r="K342" s="292"/>
      <c r="L342" s="292"/>
      <c r="M342" s="292"/>
      <c r="N342" s="292"/>
      <c r="O342" s="292"/>
      <c r="P342" s="292"/>
      <c r="Q342" s="292"/>
      <c r="R342" s="292"/>
    </row>
    <row r="343" spans="1:18" ht="15.75" customHeight="1" x14ac:dyDescent="0.25">
      <c r="A343" s="292"/>
      <c r="B343" s="292"/>
      <c r="C343" s="292"/>
      <c r="D343" s="292"/>
      <c r="E343" s="292"/>
      <c r="F343" s="294"/>
      <c r="G343" s="292"/>
      <c r="H343" s="293"/>
      <c r="I343" s="292"/>
      <c r="J343" s="292"/>
      <c r="K343" s="292"/>
      <c r="L343" s="292"/>
      <c r="M343" s="292"/>
      <c r="N343" s="292"/>
      <c r="O343" s="292"/>
      <c r="P343" s="292"/>
      <c r="Q343" s="292"/>
      <c r="R343" s="292"/>
    </row>
    <row r="344" spans="1:18" ht="15.75" customHeight="1" x14ac:dyDescent="0.25">
      <c r="A344" s="292"/>
      <c r="B344" s="292"/>
      <c r="C344" s="292"/>
      <c r="D344" s="292"/>
      <c r="E344" s="292"/>
      <c r="F344" s="294"/>
      <c r="G344" s="292"/>
      <c r="H344" s="293"/>
      <c r="I344" s="292"/>
      <c r="J344" s="292"/>
      <c r="K344" s="292"/>
      <c r="L344" s="292"/>
      <c r="M344" s="292"/>
      <c r="N344" s="292"/>
      <c r="O344" s="292"/>
      <c r="P344" s="292"/>
      <c r="Q344" s="292"/>
      <c r="R344" s="292"/>
    </row>
    <row r="345" spans="1:18" ht="15.75" customHeight="1" x14ac:dyDescent="0.25">
      <c r="A345" s="292"/>
      <c r="B345" s="292"/>
      <c r="C345" s="292"/>
      <c r="D345" s="292"/>
      <c r="E345" s="292"/>
      <c r="F345" s="294"/>
      <c r="G345" s="292"/>
      <c r="H345" s="293"/>
      <c r="I345" s="292"/>
      <c r="J345" s="292"/>
      <c r="K345" s="292"/>
      <c r="L345" s="292"/>
      <c r="M345" s="292"/>
      <c r="N345" s="292"/>
      <c r="O345" s="292"/>
      <c r="P345" s="292"/>
      <c r="Q345" s="292"/>
      <c r="R345" s="292"/>
    </row>
    <row r="346" spans="1:18" ht="15.75" customHeight="1" x14ac:dyDescent="0.25">
      <c r="A346" s="292"/>
      <c r="B346" s="292"/>
      <c r="C346" s="292"/>
      <c r="D346" s="292"/>
      <c r="E346" s="292"/>
      <c r="F346" s="294"/>
      <c r="G346" s="292"/>
      <c r="H346" s="293"/>
      <c r="I346" s="292"/>
      <c r="J346" s="292"/>
      <c r="K346" s="292"/>
      <c r="L346" s="292"/>
      <c r="M346" s="292"/>
      <c r="N346" s="292"/>
      <c r="O346" s="292"/>
      <c r="P346" s="292"/>
      <c r="Q346" s="292"/>
      <c r="R346" s="292"/>
    </row>
    <row r="347" spans="1:18" ht="15.75" customHeight="1" x14ac:dyDescent="0.25">
      <c r="A347" s="292"/>
      <c r="B347" s="292"/>
      <c r="C347" s="292"/>
      <c r="D347" s="292"/>
      <c r="E347" s="292"/>
      <c r="F347" s="294"/>
      <c r="G347" s="292"/>
      <c r="H347" s="293"/>
      <c r="I347" s="292"/>
      <c r="J347" s="292"/>
      <c r="K347" s="292"/>
      <c r="L347" s="292"/>
      <c r="M347" s="292"/>
      <c r="N347" s="292"/>
      <c r="O347" s="292"/>
      <c r="P347" s="292"/>
      <c r="Q347" s="292"/>
      <c r="R347" s="292"/>
    </row>
    <row r="348" spans="1:18" ht="15.75" customHeight="1" x14ac:dyDescent="0.25">
      <c r="A348" s="292"/>
      <c r="B348" s="292"/>
      <c r="C348" s="292"/>
      <c r="D348" s="292"/>
      <c r="E348" s="292"/>
      <c r="F348" s="294"/>
      <c r="G348" s="292"/>
      <c r="H348" s="293"/>
      <c r="I348" s="292"/>
      <c r="J348" s="292"/>
      <c r="K348" s="292"/>
      <c r="L348" s="292"/>
      <c r="M348" s="292"/>
      <c r="N348" s="292"/>
      <c r="O348" s="292"/>
      <c r="P348" s="292"/>
      <c r="Q348" s="292"/>
      <c r="R348" s="292"/>
    </row>
    <row r="349" spans="1:18" ht="15.75" customHeight="1" x14ac:dyDescent="0.25">
      <c r="A349" s="292"/>
      <c r="B349" s="292"/>
      <c r="C349" s="292"/>
      <c r="D349" s="292"/>
      <c r="E349" s="292"/>
      <c r="F349" s="294"/>
      <c r="G349" s="292"/>
      <c r="H349" s="293"/>
      <c r="I349" s="292"/>
      <c r="J349" s="292"/>
      <c r="K349" s="292"/>
      <c r="L349" s="292"/>
      <c r="M349" s="292"/>
      <c r="N349" s="292"/>
      <c r="O349" s="292"/>
      <c r="P349" s="292"/>
      <c r="Q349" s="292"/>
      <c r="R349" s="292"/>
    </row>
    <row r="350" spans="1:18" ht="15.75" customHeight="1" x14ac:dyDescent="0.25">
      <c r="A350" s="292"/>
      <c r="B350" s="292"/>
      <c r="C350" s="292"/>
      <c r="D350" s="292"/>
      <c r="E350" s="292"/>
      <c r="F350" s="294"/>
      <c r="G350" s="292"/>
      <c r="H350" s="293"/>
      <c r="I350" s="292"/>
      <c r="J350" s="292"/>
      <c r="K350" s="292"/>
      <c r="L350" s="292"/>
      <c r="M350" s="292"/>
      <c r="N350" s="292"/>
      <c r="O350" s="292"/>
      <c r="P350" s="292"/>
      <c r="Q350" s="292"/>
      <c r="R350" s="292"/>
    </row>
    <row r="351" spans="1:18" ht="15.75" customHeight="1" x14ac:dyDescent="0.25">
      <c r="A351" s="292"/>
      <c r="B351" s="292"/>
      <c r="C351" s="292"/>
      <c r="D351" s="292"/>
      <c r="E351" s="292"/>
      <c r="F351" s="294"/>
      <c r="G351" s="292"/>
      <c r="H351" s="293"/>
      <c r="I351" s="292"/>
      <c r="J351" s="292"/>
      <c r="K351" s="292"/>
      <c r="L351" s="292"/>
      <c r="M351" s="292"/>
      <c r="N351" s="292"/>
      <c r="O351" s="292"/>
      <c r="P351" s="292"/>
      <c r="Q351" s="292"/>
      <c r="R351" s="292"/>
    </row>
    <row r="352" spans="1:18" ht="15.75" customHeight="1" x14ac:dyDescent="0.25">
      <c r="A352" s="292"/>
      <c r="B352" s="292"/>
      <c r="C352" s="292"/>
      <c r="D352" s="292"/>
      <c r="E352" s="292"/>
      <c r="F352" s="294"/>
      <c r="G352" s="292"/>
      <c r="H352" s="293"/>
      <c r="I352" s="292"/>
      <c r="J352" s="292"/>
      <c r="K352" s="292"/>
      <c r="L352" s="292"/>
      <c r="M352" s="292"/>
      <c r="N352" s="292"/>
      <c r="O352" s="292"/>
      <c r="P352" s="292"/>
      <c r="Q352" s="292"/>
      <c r="R352" s="292"/>
    </row>
    <row r="353" spans="1:18" ht="15.75" customHeight="1" x14ac:dyDescent="0.25">
      <c r="A353" s="292"/>
      <c r="B353" s="292"/>
      <c r="C353" s="292"/>
      <c r="D353" s="292"/>
      <c r="E353" s="292"/>
      <c r="F353" s="294"/>
      <c r="G353" s="292"/>
      <c r="H353" s="293"/>
      <c r="I353" s="292"/>
      <c r="J353" s="292"/>
      <c r="K353" s="292"/>
      <c r="L353" s="292"/>
      <c r="M353" s="292"/>
      <c r="N353" s="292"/>
      <c r="O353" s="292"/>
      <c r="P353" s="292"/>
      <c r="Q353" s="292"/>
      <c r="R353" s="292"/>
    </row>
    <row r="354" spans="1:18" ht="15.75" customHeight="1" x14ac:dyDescent="0.25">
      <c r="A354" s="292"/>
      <c r="B354" s="292"/>
      <c r="C354" s="292"/>
      <c r="D354" s="292"/>
      <c r="E354" s="292"/>
      <c r="F354" s="294"/>
      <c r="G354" s="292"/>
      <c r="H354" s="293"/>
      <c r="I354" s="292"/>
      <c r="J354" s="292"/>
      <c r="K354" s="292"/>
      <c r="L354" s="292"/>
      <c r="M354" s="292"/>
      <c r="N354" s="292"/>
      <c r="O354" s="292"/>
      <c r="P354" s="292"/>
      <c r="Q354" s="292"/>
      <c r="R354" s="292"/>
    </row>
    <row r="355" spans="1:18" ht="15.75" customHeight="1" x14ac:dyDescent="0.25">
      <c r="A355" s="292"/>
      <c r="B355" s="292"/>
      <c r="C355" s="292"/>
      <c r="D355" s="292"/>
      <c r="E355" s="292"/>
      <c r="F355" s="294"/>
      <c r="G355" s="292"/>
      <c r="H355" s="293"/>
      <c r="I355" s="292"/>
      <c r="J355" s="292"/>
      <c r="K355" s="292"/>
      <c r="L355" s="292"/>
      <c r="M355" s="292"/>
      <c r="N355" s="292"/>
      <c r="O355" s="292"/>
      <c r="P355" s="292"/>
      <c r="Q355" s="292"/>
      <c r="R355" s="292"/>
    </row>
    <row r="356" spans="1:18" ht="15.75" customHeight="1" x14ac:dyDescent="0.25">
      <c r="A356" s="292"/>
      <c r="B356" s="292"/>
      <c r="C356" s="292"/>
      <c r="D356" s="292"/>
      <c r="E356" s="292"/>
      <c r="F356" s="294"/>
      <c r="G356" s="292"/>
      <c r="H356" s="293"/>
      <c r="I356" s="292"/>
      <c r="J356" s="292"/>
      <c r="K356" s="292"/>
      <c r="L356" s="292"/>
      <c r="M356" s="292"/>
      <c r="N356" s="292"/>
      <c r="O356" s="292"/>
      <c r="P356" s="292"/>
      <c r="Q356" s="292"/>
      <c r="R356" s="292"/>
    </row>
    <row r="357" spans="1:18" ht="15.75" customHeight="1" x14ac:dyDescent="0.25">
      <c r="A357" s="292"/>
      <c r="B357" s="292"/>
      <c r="C357" s="292"/>
      <c r="D357" s="292"/>
      <c r="E357" s="292"/>
      <c r="F357" s="294"/>
      <c r="G357" s="292"/>
      <c r="H357" s="293"/>
      <c r="I357" s="292"/>
      <c r="J357" s="292"/>
      <c r="K357" s="292"/>
      <c r="L357" s="292"/>
      <c r="M357" s="292"/>
      <c r="N357" s="292"/>
      <c r="O357" s="292"/>
      <c r="P357" s="292"/>
      <c r="Q357" s="292"/>
      <c r="R357" s="292"/>
    </row>
    <row r="358" spans="1:18" ht="15.75" customHeight="1" x14ac:dyDescent="0.25">
      <c r="A358" s="292"/>
      <c r="B358" s="292"/>
      <c r="C358" s="292"/>
      <c r="D358" s="292"/>
      <c r="E358" s="292"/>
      <c r="F358" s="294"/>
      <c r="G358" s="292"/>
      <c r="H358" s="293"/>
      <c r="I358" s="292"/>
      <c r="J358" s="292"/>
      <c r="K358" s="292"/>
      <c r="L358" s="292"/>
      <c r="M358" s="292"/>
      <c r="N358" s="292"/>
      <c r="O358" s="292"/>
      <c r="P358" s="292"/>
      <c r="Q358" s="292"/>
      <c r="R358" s="292"/>
    </row>
    <row r="359" spans="1:18" ht="15.75" customHeight="1" x14ac:dyDescent="0.25">
      <c r="A359" s="292"/>
      <c r="B359" s="292"/>
      <c r="C359" s="292"/>
      <c r="D359" s="292"/>
      <c r="E359" s="292"/>
      <c r="F359" s="294"/>
      <c r="G359" s="292"/>
      <c r="H359" s="293"/>
      <c r="I359" s="292"/>
      <c r="J359" s="292"/>
      <c r="K359" s="292"/>
      <c r="L359" s="292"/>
      <c r="M359" s="292"/>
      <c r="N359" s="292"/>
      <c r="O359" s="292"/>
      <c r="P359" s="292"/>
      <c r="Q359" s="292"/>
      <c r="R359" s="292"/>
    </row>
    <row r="360" spans="1:18" ht="15.75" customHeight="1" x14ac:dyDescent="0.25">
      <c r="A360" s="292"/>
      <c r="B360" s="292"/>
      <c r="C360" s="292"/>
      <c r="D360" s="292"/>
      <c r="E360" s="292"/>
      <c r="F360" s="294"/>
      <c r="G360" s="292"/>
      <c r="H360" s="293"/>
      <c r="I360" s="292"/>
      <c r="J360" s="292"/>
      <c r="K360" s="292"/>
      <c r="L360" s="292"/>
      <c r="M360" s="292"/>
      <c r="N360" s="292"/>
      <c r="O360" s="292"/>
      <c r="P360" s="292"/>
      <c r="Q360" s="292"/>
      <c r="R360" s="292"/>
    </row>
    <row r="361" spans="1:18" ht="15.75" customHeight="1" x14ac:dyDescent="0.25">
      <c r="A361" s="292"/>
      <c r="B361" s="292"/>
      <c r="C361" s="292"/>
      <c r="D361" s="292"/>
      <c r="E361" s="292"/>
      <c r="F361" s="294"/>
      <c r="G361" s="292"/>
      <c r="H361" s="293"/>
      <c r="I361" s="292"/>
      <c r="J361" s="292"/>
      <c r="K361" s="292"/>
      <c r="L361" s="292"/>
      <c r="M361" s="292"/>
      <c r="N361" s="292"/>
      <c r="O361" s="292"/>
      <c r="P361" s="292"/>
      <c r="Q361" s="292"/>
      <c r="R361" s="292"/>
    </row>
    <row r="362" spans="1:18" ht="15.75" customHeight="1" x14ac:dyDescent="0.25">
      <c r="A362" s="292"/>
      <c r="B362" s="292"/>
      <c r="C362" s="292"/>
      <c r="D362" s="292"/>
      <c r="E362" s="292"/>
      <c r="F362" s="294"/>
      <c r="G362" s="292"/>
      <c r="H362" s="293"/>
      <c r="I362" s="292"/>
      <c r="J362" s="292"/>
      <c r="K362" s="292"/>
      <c r="L362" s="292"/>
      <c r="M362" s="292"/>
      <c r="N362" s="292"/>
      <c r="O362" s="292"/>
      <c r="P362" s="292"/>
      <c r="Q362" s="292"/>
      <c r="R362" s="292"/>
    </row>
    <row r="363" spans="1:18" ht="15.75" customHeight="1" x14ac:dyDescent="0.25">
      <c r="A363" s="292"/>
      <c r="B363" s="292"/>
      <c r="C363" s="292"/>
      <c r="D363" s="292"/>
      <c r="E363" s="292"/>
      <c r="F363" s="294"/>
      <c r="G363" s="292"/>
      <c r="H363" s="293"/>
      <c r="I363" s="292"/>
      <c r="J363" s="292"/>
      <c r="K363" s="292"/>
      <c r="L363" s="292"/>
      <c r="M363" s="292"/>
      <c r="N363" s="292"/>
      <c r="O363" s="292"/>
      <c r="P363" s="292"/>
      <c r="Q363" s="292"/>
      <c r="R363" s="292"/>
    </row>
    <row r="364" spans="1:18" ht="15.75" customHeight="1" x14ac:dyDescent="0.25">
      <c r="A364" s="292"/>
      <c r="B364" s="292"/>
      <c r="C364" s="292"/>
      <c r="D364" s="292"/>
      <c r="E364" s="292"/>
      <c r="F364" s="294"/>
      <c r="G364" s="292"/>
      <c r="H364" s="293"/>
      <c r="I364" s="292"/>
      <c r="J364" s="292"/>
      <c r="K364" s="292"/>
      <c r="L364" s="292"/>
      <c r="M364" s="292"/>
      <c r="N364" s="292"/>
      <c r="O364" s="292"/>
      <c r="P364" s="292"/>
      <c r="Q364" s="292"/>
      <c r="R364" s="292"/>
    </row>
    <row r="365" spans="1:18" ht="15.75" customHeight="1" x14ac:dyDescent="0.25">
      <c r="A365" s="292"/>
      <c r="B365" s="292"/>
      <c r="C365" s="292"/>
      <c r="D365" s="292"/>
      <c r="E365" s="292"/>
      <c r="F365" s="294"/>
      <c r="G365" s="292"/>
      <c r="H365" s="293"/>
      <c r="I365" s="292"/>
      <c r="J365" s="292"/>
      <c r="K365" s="292"/>
      <c r="L365" s="292"/>
      <c r="M365" s="292"/>
      <c r="N365" s="292"/>
      <c r="O365" s="292"/>
      <c r="P365" s="292"/>
      <c r="Q365" s="292"/>
      <c r="R365" s="292"/>
    </row>
    <row r="366" spans="1:18" ht="15.75" customHeight="1" x14ac:dyDescent="0.25">
      <c r="A366" s="292"/>
      <c r="B366" s="292"/>
      <c r="C366" s="292"/>
      <c r="D366" s="292"/>
      <c r="E366" s="292"/>
      <c r="F366" s="294"/>
      <c r="G366" s="292"/>
      <c r="H366" s="293"/>
      <c r="I366" s="292"/>
      <c r="J366" s="292"/>
      <c r="K366" s="292"/>
      <c r="L366" s="292"/>
      <c r="M366" s="292"/>
      <c r="N366" s="292"/>
      <c r="O366" s="292"/>
      <c r="P366" s="292"/>
      <c r="Q366" s="292"/>
      <c r="R366" s="292"/>
    </row>
    <row r="367" spans="1:18" ht="15.75" customHeight="1" x14ac:dyDescent="0.25">
      <c r="A367" s="292"/>
      <c r="B367" s="292"/>
      <c r="C367" s="292"/>
      <c r="D367" s="292"/>
      <c r="E367" s="292"/>
      <c r="F367" s="294"/>
      <c r="G367" s="292"/>
      <c r="H367" s="293"/>
      <c r="I367" s="292"/>
      <c r="J367" s="292"/>
      <c r="K367" s="292"/>
      <c r="L367" s="292"/>
      <c r="M367" s="292"/>
      <c r="N367" s="292"/>
      <c r="O367" s="292"/>
      <c r="P367" s="292"/>
      <c r="Q367" s="292"/>
      <c r="R367" s="292"/>
    </row>
    <row r="368" spans="1:18" ht="15.75" customHeight="1" x14ac:dyDescent="0.25">
      <c r="A368" s="292"/>
      <c r="B368" s="292"/>
      <c r="C368" s="292"/>
      <c r="D368" s="292"/>
      <c r="E368" s="292"/>
      <c r="F368" s="294"/>
      <c r="G368" s="292"/>
      <c r="H368" s="293"/>
      <c r="I368" s="292"/>
      <c r="J368" s="292"/>
      <c r="K368" s="292"/>
      <c r="L368" s="292"/>
      <c r="M368" s="292"/>
      <c r="N368" s="292"/>
      <c r="O368" s="292"/>
      <c r="P368" s="292"/>
      <c r="Q368" s="292"/>
      <c r="R368" s="292"/>
    </row>
    <row r="369" spans="1:18" ht="15.75" customHeight="1" x14ac:dyDescent="0.25">
      <c r="A369" s="292"/>
      <c r="B369" s="292"/>
      <c r="C369" s="292"/>
      <c r="D369" s="292"/>
      <c r="E369" s="292"/>
      <c r="F369" s="294"/>
      <c r="G369" s="292"/>
      <c r="H369" s="293"/>
      <c r="I369" s="292"/>
      <c r="J369" s="292"/>
      <c r="K369" s="292"/>
      <c r="L369" s="292"/>
      <c r="M369" s="292"/>
      <c r="N369" s="292"/>
      <c r="O369" s="292"/>
      <c r="P369" s="292"/>
      <c r="Q369" s="292"/>
      <c r="R369" s="292"/>
    </row>
    <row r="370" spans="1:18" ht="15.75" customHeight="1" x14ac:dyDescent="0.25">
      <c r="A370" s="292"/>
      <c r="B370" s="292"/>
      <c r="C370" s="292"/>
      <c r="D370" s="292"/>
      <c r="E370" s="292"/>
      <c r="F370" s="294"/>
      <c r="G370" s="292"/>
      <c r="H370" s="293"/>
      <c r="I370" s="292"/>
      <c r="J370" s="292"/>
      <c r="K370" s="292"/>
      <c r="L370" s="292"/>
      <c r="M370" s="292"/>
      <c r="N370" s="292"/>
      <c r="O370" s="292"/>
      <c r="P370" s="292"/>
      <c r="Q370" s="292"/>
      <c r="R370" s="292"/>
    </row>
    <row r="371" spans="1:18" ht="15.75" customHeight="1" x14ac:dyDescent="0.25">
      <c r="A371" s="292"/>
      <c r="B371" s="292"/>
      <c r="C371" s="292"/>
      <c r="D371" s="292"/>
      <c r="E371" s="292"/>
      <c r="F371" s="294"/>
      <c r="G371" s="292"/>
      <c r="H371" s="293"/>
      <c r="I371" s="292"/>
      <c r="J371" s="292"/>
      <c r="K371" s="292"/>
      <c r="L371" s="292"/>
      <c r="M371" s="292"/>
      <c r="N371" s="292"/>
      <c r="O371" s="292"/>
      <c r="P371" s="292"/>
      <c r="Q371" s="292"/>
      <c r="R371" s="292"/>
    </row>
    <row r="372" spans="1:18" ht="15.75" customHeight="1" x14ac:dyDescent="0.25">
      <c r="A372" s="292"/>
      <c r="B372" s="292"/>
      <c r="C372" s="292"/>
      <c r="D372" s="292"/>
      <c r="E372" s="292"/>
      <c r="F372" s="294"/>
      <c r="G372" s="292"/>
      <c r="H372" s="293"/>
      <c r="I372" s="292"/>
      <c r="J372" s="292"/>
      <c r="K372" s="292"/>
      <c r="L372" s="292"/>
      <c r="M372" s="292"/>
      <c r="N372" s="292"/>
      <c r="O372" s="292"/>
      <c r="P372" s="292"/>
      <c r="Q372" s="292"/>
      <c r="R372" s="292"/>
    </row>
    <row r="373" spans="1:18" ht="15.75" customHeight="1" x14ac:dyDescent="0.25">
      <c r="A373" s="292"/>
      <c r="B373" s="292"/>
      <c r="C373" s="292"/>
      <c r="D373" s="292"/>
      <c r="E373" s="292"/>
      <c r="F373" s="294"/>
      <c r="G373" s="292"/>
      <c r="H373" s="293"/>
      <c r="I373" s="292"/>
      <c r="J373" s="292"/>
      <c r="K373" s="292"/>
      <c r="L373" s="292"/>
      <c r="M373" s="292"/>
      <c r="N373" s="292"/>
      <c r="O373" s="292"/>
      <c r="P373" s="292"/>
      <c r="Q373" s="292"/>
      <c r="R373" s="292"/>
    </row>
    <row r="374" spans="1:18" ht="15.75" customHeight="1" x14ac:dyDescent="0.25">
      <c r="A374" s="292"/>
      <c r="B374" s="292"/>
      <c r="C374" s="292"/>
      <c r="D374" s="292"/>
      <c r="E374" s="292"/>
      <c r="F374" s="294"/>
      <c r="G374" s="292"/>
      <c r="H374" s="293"/>
      <c r="I374" s="292"/>
      <c r="J374" s="292"/>
      <c r="K374" s="292"/>
      <c r="L374" s="292"/>
      <c r="M374" s="292"/>
      <c r="N374" s="292"/>
      <c r="O374" s="292"/>
      <c r="P374" s="292"/>
      <c r="Q374" s="292"/>
      <c r="R374" s="292"/>
    </row>
    <row r="375" spans="1:18" ht="15.75" customHeight="1" x14ac:dyDescent="0.25">
      <c r="A375" s="292"/>
      <c r="B375" s="292"/>
      <c r="C375" s="292"/>
      <c r="D375" s="292"/>
      <c r="E375" s="292"/>
      <c r="F375" s="294"/>
      <c r="G375" s="292"/>
      <c r="H375" s="293"/>
      <c r="I375" s="292"/>
      <c r="J375" s="292"/>
      <c r="K375" s="292"/>
      <c r="L375" s="292"/>
      <c r="M375" s="292"/>
      <c r="N375" s="292"/>
      <c r="O375" s="292"/>
      <c r="P375" s="292"/>
      <c r="Q375" s="292"/>
      <c r="R375" s="292"/>
    </row>
    <row r="376" spans="1:18" ht="15.75" customHeight="1" x14ac:dyDescent="0.25">
      <c r="A376" s="292"/>
      <c r="B376" s="292"/>
      <c r="C376" s="292"/>
      <c r="D376" s="292"/>
      <c r="E376" s="292"/>
      <c r="F376" s="294"/>
      <c r="G376" s="292"/>
      <c r="H376" s="293"/>
      <c r="I376" s="292"/>
      <c r="J376" s="292"/>
      <c r="K376" s="292"/>
      <c r="L376" s="292"/>
      <c r="M376" s="292"/>
      <c r="N376" s="292"/>
      <c r="O376" s="292"/>
      <c r="P376" s="292"/>
      <c r="Q376" s="292"/>
      <c r="R376" s="292"/>
    </row>
    <row r="377" spans="1:18" ht="15.75" customHeight="1" x14ac:dyDescent="0.25">
      <c r="A377" s="292"/>
      <c r="B377" s="292"/>
      <c r="C377" s="292"/>
      <c r="D377" s="292"/>
      <c r="E377" s="292"/>
      <c r="F377" s="294"/>
      <c r="G377" s="292"/>
      <c r="H377" s="293"/>
      <c r="I377" s="292"/>
      <c r="J377" s="292"/>
      <c r="K377" s="292"/>
      <c r="L377" s="292"/>
      <c r="M377" s="292"/>
      <c r="N377" s="292"/>
      <c r="O377" s="292"/>
      <c r="P377" s="292"/>
      <c r="Q377" s="292"/>
      <c r="R377" s="292"/>
    </row>
    <row r="378" spans="1:18" ht="15.75" customHeight="1" x14ac:dyDescent="0.25">
      <c r="A378" s="292"/>
      <c r="B378" s="292"/>
      <c r="C378" s="292"/>
      <c r="D378" s="292"/>
      <c r="E378" s="292"/>
      <c r="F378" s="294"/>
      <c r="G378" s="292"/>
      <c r="H378" s="293"/>
      <c r="I378" s="292"/>
      <c r="J378" s="292"/>
      <c r="K378" s="292"/>
      <c r="L378" s="292"/>
      <c r="M378" s="292"/>
      <c r="N378" s="292"/>
      <c r="O378" s="292"/>
      <c r="P378" s="292"/>
      <c r="Q378" s="292"/>
      <c r="R378" s="292"/>
    </row>
    <row r="379" spans="1:18" ht="15.75" customHeight="1" x14ac:dyDescent="0.25">
      <c r="A379" s="292"/>
      <c r="B379" s="292"/>
      <c r="C379" s="292"/>
      <c r="D379" s="292"/>
      <c r="E379" s="292"/>
      <c r="F379" s="294"/>
      <c r="G379" s="292"/>
      <c r="H379" s="293"/>
      <c r="I379" s="292"/>
      <c r="J379" s="292"/>
      <c r="K379" s="292"/>
      <c r="L379" s="292"/>
      <c r="M379" s="292"/>
      <c r="N379" s="292"/>
      <c r="O379" s="292"/>
      <c r="P379" s="292"/>
      <c r="Q379" s="292"/>
      <c r="R379" s="292"/>
    </row>
    <row r="380" spans="1:18" ht="15.75" customHeight="1" x14ac:dyDescent="0.25">
      <c r="A380" s="292"/>
      <c r="B380" s="292"/>
      <c r="C380" s="292"/>
      <c r="D380" s="292"/>
      <c r="E380" s="292"/>
      <c r="F380" s="294"/>
      <c r="G380" s="292"/>
      <c r="H380" s="293"/>
      <c r="I380" s="292"/>
      <c r="J380" s="292"/>
      <c r="K380" s="292"/>
      <c r="L380" s="292"/>
      <c r="M380" s="292"/>
      <c r="N380" s="292"/>
      <c r="O380" s="292"/>
      <c r="P380" s="292"/>
      <c r="Q380" s="292"/>
      <c r="R380" s="292"/>
    </row>
    <row r="381" spans="1:18" ht="15.75" customHeight="1" x14ac:dyDescent="0.25">
      <c r="A381" s="292"/>
      <c r="B381" s="292"/>
      <c r="C381" s="292"/>
      <c r="D381" s="292"/>
      <c r="E381" s="292"/>
      <c r="F381" s="294"/>
      <c r="G381" s="292"/>
      <c r="H381" s="293"/>
      <c r="I381" s="292"/>
      <c r="J381" s="292"/>
      <c r="K381" s="292"/>
      <c r="L381" s="292"/>
      <c r="M381" s="292"/>
      <c r="N381" s="292"/>
      <c r="O381" s="292"/>
      <c r="P381" s="292"/>
      <c r="Q381" s="292"/>
      <c r="R381" s="292"/>
    </row>
    <row r="382" spans="1:18" ht="15.75" customHeight="1" x14ac:dyDescent="0.25">
      <c r="A382" s="292"/>
      <c r="B382" s="292"/>
      <c r="C382" s="292"/>
      <c r="D382" s="292"/>
      <c r="E382" s="292"/>
      <c r="F382" s="294"/>
      <c r="G382" s="292"/>
      <c r="H382" s="293"/>
      <c r="I382" s="292"/>
      <c r="J382" s="292"/>
      <c r="K382" s="292"/>
      <c r="L382" s="292"/>
      <c r="M382" s="292"/>
      <c r="N382" s="292"/>
      <c r="O382" s="292"/>
      <c r="P382" s="292"/>
      <c r="Q382" s="292"/>
      <c r="R382" s="292"/>
    </row>
    <row r="383" spans="1:18" ht="15.75" customHeight="1" x14ac:dyDescent="0.25">
      <c r="A383" s="292"/>
      <c r="B383" s="292"/>
      <c r="C383" s="292"/>
      <c r="D383" s="292"/>
      <c r="E383" s="292"/>
      <c r="F383" s="294"/>
      <c r="G383" s="292"/>
      <c r="H383" s="293"/>
      <c r="I383" s="292"/>
      <c r="J383" s="292"/>
      <c r="K383" s="292"/>
      <c r="L383" s="292"/>
      <c r="M383" s="292"/>
      <c r="N383" s="292"/>
      <c r="O383" s="292"/>
      <c r="P383" s="292"/>
      <c r="Q383" s="292"/>
      <c r="R383" s="292"/>
    </row>
    <row r="384" spans="1:18" ht="15.75" customHeight="1" x14ac:dyDescent="0.25">
      <c r="A384" s="292"/>
      <c r="B384" s="292"/>
      <c r="C384" s="292"/>
      <c r="D384" s="292"/>
      <c r="E384" s="292"/>
      <c r="F384" s="294"/>
      <c r="G384" s="292"/>
      <c r="H384" s="293"/>
      <c r="I384" s="292"/>
      <c r="J384" s="292"/>
      <c r="K384" s="292"/>
      <c r="L384" s="292"/>
      <c r="M384" s="292"/>
      <c r="N384" s="292"/>
      <c r="O384" s="292"/>
      <c r="P384" s="292"/>
      <c r="Q384" s="292"/>
      <c r="R384" s="292"/>
    </row>
    <row r="385" spans="1:18" ht="15.75" customHeight="1" x14ac:dyDescent="0.25">
      <c r="A385" s="292"/>
      <c r="B385" s="292"/>
      <c r="C385" s="292"/>
      <c r="D385" s="292"/>
      <c r="E385" s="292"/>
      <c r="F385" s="294"/>
      <c r="G385" s="292"/>
      <c r="H385" s="293"/>
      <c r="I385" s="292"/>
      <c r="J385" s="292"/>
      <c r="K385" s="292"/>
      <c r="L385" s="292"/>
      <c r="M385" s="292"/>
      <c r="N385" s="292"/>
      <c r="O385" s="292"/>
      <c r="P385" s="292"/>
      <c r="Q385" s="292"/>
      <c r="R385" s="292"/>
    </row>
    <row r="386" spans="1:18" ht="15.75" customHeight="1" x14ac:dyDescent="0.25">
      <c r="A386" s="292"/>
      <c r="B386" s="292"/>
      <c r="C386" s="292"/>
      <c r="D386" s="292"/>
      <c r="E386" s="292"/>
      <c r="F386" s="294"/>
      <c r="G386" s="292"/>
      <c r="H386" s="293"/>
      <c r="I386" s="292"/>
      <c r="J386" s="292"/>
      <c r="K386" s="292"/>
      <c r="L386" s="292"/>
      <c r="M386" s="292"/>
      <c r="N386" s="292"/>
      <c r="O386" s="292"/>
      <c r="P386" s="292"/>
      <c r="Q386" s="292"/>
      <c r="R386" s="292"/>
    </row>
    <row r="387" spans="1:18" ht="15.75" customHeight="1" x14ac:dyDescent="0.25">
      <c r="A387" s="292"/>
      <c r="B387" s="292"/>
      <c r="C387" s="292"/>
      <c r="D387" s="292"/>
      <c r="E387" s="292"/>
      <c r="F387" s="294"/>
      <c r="G387" s="292"/>
      <c r="H387" s="293"/>
      <c r="I387" s="292"/>
      <c r="J387" s="292"/>
      <c r="K387" s="292"/>
      <c r="L387" s="292"/>
      <c r="M387" s="292"/>
      <c r="N387" s="292"/>
      <c r="O387" s="292"/>
      <c r="P387" s="292"/>
      <c r="Q387" s="292"/>
      <c r="R387" s="292"/>
    </row>
    <row r="388" spans="1:18" ht="15.75" customHeight="1" x14ac:dyDescent="0.25">
      <c r="A388" s="292"/>
      <c r="B388" s="292"/>
      <c r="C388" s="292"/>
      <c r="D388" s="292"/>
      <c r="E388" s="292"/>
      <c r="F388" s="294"/>
      <c r="G388" s="292"/>
      <c r="H388" s="293"/>
      <c r="I388" s="292"/>
      <c r="J388" s="292"/>
      <c r="K388" s="292"/>
      <c r="L388" s="292"/>
      <c r="M388" s="292"/>
      <c r="N388" s="292"/>
      <c r="O388" s="292"/>
      <c r="P388" s="292"/>
      <c r="Q388" s="292"/>
      <c r="R388" s="292"/>
    </row>
    <row r="389" spans="1:18" ht="15.75" customHeight="1" x14ac:dyDescent="0.25">
      <c r="A389" s="292"/>
      <c r="B389" s="292"/>
      <c r="C389" s="292"/>
      <c r="D389" s="292"/>
      <c r="E389" s="292"/>
      <c r="F389" s="294"/>
      <c r="G389" s="292"/>
      <c r="H389" s="293"/>
      <c r="I389" s="292"/>
      <c r="J389" s="292"/>
      <c r="K389" s="292"/>
      <c r="L389" s="292"/>
      <c r="M389" s="292"/>
      <c r="N389" s="292"/>
      <c r="O389" s="292"/>
      <c r="P389" s="292"/>
      <c r="Q389" s="292"/>
      <c r="R389" s="292"/>
    </row>
    <row r="390" spans="1:18" ht="15.75" customHeight="1" x14ac:dyDescent="0.25">
      <c r="A390" s="292"/>
      <c r="B390" s="292"/>
      <c r="C390" s="292"/>
      <c r="D390" s="292"/>
      <c r="E390" s="292"/>
      <c r="F390" s="294"/>
      <c r="G390" s="292"/>
      <c r="H390" s="293"/>
      <c r="I390" s="292"/>
      <c r="J390" s="292"/>
      <c r="K390" s="292"/>
      <c r="L390" s="292"/>
      <c r="M390" s="292"/>
      <c r="N390" s="292"/>
      <c r="O390" s="292"/>
      <c r="P390" s="292"/>
      <c r="Q390" s="292"/>
      <c r="R390" s="292"/>
    </row>
    <row r="391" spans="1:18" ht="15.75" customHeight="1" x14ac:dyDescent="0.25">
      <c r="A391" s="292"/>
      <c r="B391" s="292"/>
      <c r="C391" s="292"/>
      <c r="D391" s="292"/>
      <c r="E391" s="292"/>
      <c r="F391" s="294"/>
      <c r="G391" s="292"/>
      <c r="H391" s="293"/>
      <c r="I391" s="292"/>
      <c r="J391" s="292"/>
      <c r="K391" s="292"/>
      <c r="L391" s="292"/>
      <c r="M391" s="292"/>
      <c r="N391" s="292"/>
      <c r="O391" s="292"/>
      <c r="P391" s="292"/>
      <c r="Q391" s="292"/>
      <c r="R391" s="292"/>
    </row>
    <row r="392" spans="1:18" ht="15.75" customHeight="1" x14ac:dyDescent="0.25">
      <c r="A392" s="292"/>
      <c r="B392" s="292"/>
      <c r="C392" s="292"/>
      <c r="D392" s="292"/>
      <c r="E392" s="292"/>
      <c r="F392" s="294"/>
      <c r="G392" s="292"/>
      <c r="H392" s="293"/>
      <c r="I392" s="292"/>
      <c r="J392" s="292"/>
      <c r="K392" s="292"/>
      <c r="L392" s="292"/>
      <c r="M392" s="292"/>
      <c r="N392" s="292"/>
      <c r="O392" s="292"/>
      <c r="P392" s="292"/>
      <c r="Q392" s="292"/>
      <c r="R392" s="292"/>
    </row>
    <row r="393" spans="1:18" ht="15.75" customHeight="1" x14ac:dyDescent="0.25">
      <c r="A393" s="292"/>
      <c r="B393" s="292"/>
      <c r="C393" s="292"/>
      <c r="D393" s="292"/>
      <c r="E393" s="292"/>
      <c r="F393" s="294"/>
      <c r="G393" s="292"/>
      <c r="H393" s="293"/>
      <c r="I393" s="292"/>
      <c r="J393" s="292"/>
      <c r="K393" s="292"/>
      <c r="L393" s="292"/>
      <c r="M393" s="292"/>
      <c r="N393" s="292"/>
      <c r="O393" s="292"/>
      <c r="P393" s="292"/>
      <c r="Q393" s="292"/>
      <c r="R393" s="292"/>
    </row>
    <row r="394" spans="1:18" ht="15.75" customHeight="1" x14ac:dyDescent="0.25">
      <c r="A394" s="292"/>
      <c r="B394" s="292"/>
      <c r="C394" s="292"/>
      <c r="D394" s="292"/>
      <c r="E394" s="292"/>
      <c r="F394" s="294"/>
      <c r="G394" s="292"/>
      <c r="H394" s="293"/>
      <c r="I394" s="292"/>
      <c r="J394" s="292"/>
      <c r="K394" s="292"/>
      <c r="L394" s="292"/>
      <c r="M394" s="292"/>
      <c r="N394" s="292"/>
      <c r="O394" s="292"/>
      <c r="P394" s="292"/>
      <c r="Q394" s="292"/>
      <c r="R394" s="292"/>
    </row>
    <row r="395" spans="1:18" ht="15.75" customHeight="1" x14ac:dyDescent="0.25">
      <c r="A395" s="292"/>
      <c r="B395" s="292"/>
      <c r="C395" s="292"/>
      <c r="D395" s="292"/>
      <c r="E395" s="292"/>
      <c r="F395" s="294"/>
      <c r="G395" s="292"/>
      <c r="H395" s="293"/>
      <c r="I395" s="292"/>
      <c r="J395" s="292"/>
      <c r="K395" s="292"/>
      <c r="L395" s="292"/>
      <c r="M395" s="292"/>
      <c r="N395" s="292"/>
      <c r="O395" s="292"/>
      <c r="P395" s="292"/>
      <c r="Q395" s="292"/>
      <c r="R395" s="292"/>
    </row>
    <row r="396" spans="1:18" ht="15.75" customHeight="1" x14ac:dyDescent="0.25">
      <c r="A396" s="292"/>
      <c r="B396" s="292"/>
      <c r="C396" s="292"/>
      <c r="D396" s="292"/>
      <c r="E396" s="292"/>
      <c r="F396" s="294"/>
      <c r="G396" s="292"/>
      <c r="H396" s="293"/>
      <c r="I396" s="292"/>
      <c r="J396" s="292"/>
      <c r="K396" s="292"/>
      <c r="L396" s="292"/>
      <c r="M396" s="292"/>
      <c r="N396" s="292"/>
      <c r="O396" s="292"/>
      <c r="P396" s="292"/>
      <c r="Q396" s="292"/>
      <c r="R396" s="292"/>
    </row>
    <row r="397" spans="1:18" ht="15.75" customHeight="1" x14ac:dyDescent="0.25">
      <c r="A397" s="292"/>
      <c r="B397" s="292"/>
      <c r="C397" s="292"/>
      <c r="D397" s="292"/>
      <c r="E397" s="292"/>
      <c r="F397" s="294"/>
      <c r="G397" s="292"/>
      <c r="H397" s="293"/>
      <c r="I397" s="292"/>
      <c r="J397" s="292"/>
      <c r="K397" s="292"/>
      <c r="L397" s="292"/>
      <c r="M397" s="292"/>
      <c r="N397" s="292"/>
      <c r="O397" s="292"/>
      <c r="P397" s="292"/>
      <c r="Q397" s="292"/>
      <c r="R397" s="292"/>
    </row>
    <row r="398" spans="1:18" ht="15.75" customHeight="1" x14ac:dyDescent="0.25">
      <c r="A398" s="292"/>
      <c r="B398" s="292"/>
      <c r="C398" s="292"/>
      <c r="D398" s="292"/>
      <c r="E398" s="292"/>
      <c r="F398" s="294"/>
      <c r="G398" s="292"/>
      <c r="H398" s="293"/>
      <c r="I398" s="292"/>
      <c r="J398" s="292"/>
      <c r="K398" s="292"/>
      <c r="L398" s="292"/>
      <c r="M398" s="292"/>
      <c r="N398" s="292"/>
      <c r="O398" s="292"/>
      <c r="P398" s="292"/>
      <c r="Q398" s="292"/>
      <c r="R398" s="292"/>
    </row>
    <row r="399" spans="1:18" ht="15.75" customHeight="1" x14ac:dyDescent="0.25">
      <c r="A399" s="292"/>
      <c r="B399" s="292"/>
      <c r="C399" s="292"/>
      <c r="D399" s="292"/>
      <c r="E399" s="292"/>
      <c r="F399" s="294"/>
      <c r="G399" s="292"/>
      <c r="H399" s="293"/>
      <c r="I399" s="292"/>
      <c r="J399" s="292"/>
      <c r="K399" s="292"/>
      <c r="L399" s="292"/>
      <c r="M399" s="292"/>
      <c r="N399" s="292"/>
      <c r="O399" s="292"/>
      <c r="P399" s="292"/>
      <c r="Q399" s="292"/>
      <c r="R399" s="292"/>
    </row>
    <row r="400" spans="1:18" ht="15.75" customHeight="1" x14ac:dyDescent="0.25">
      <c r="A400" s="292"/>
      <c r="B400" s="292"/>
      <c r="C400" s="292"/>
      <c r="D400" s="292"/>
      <c r="E400" s="292"/>
      <c r="F400" s="294"/>
      <c r="G400" s="292"/>
      <c r="H400" s="293"/>
      <c r="I400" s="292"/>
      <c r="J400" s="292"/>
      <c r="K400" s="292"/>
      <c r="L400" s="292"/>
      <c r="M400" s="292"/>
      <c r="N400" s="292"/>
      <c r="O400" s="292"/>
      <c r="P400" s="292"/>
      <c r="Q400" s="292"/>
      <c r="R400" s="292"/>
    </row>
    <row r="401" spans="1:18" ht="15.75" customHeight="1" x14ac:dyDescent="0.25">
      <c r="A401" s="292"/>
      <c r="B401" s="292"/>
      <c r="C401" s="292"/>
      <c r="D401" s="292"/>
      <c r="E401" s="292"/>
      <c r="F401" s="294"/>
      <c r="G401" s="292"/>
      <c r="H401" s="293"/>
      <c r="I401" s="292"/>
      <c r="J401" s="292"/>
      <c r="K401" s="292"/>
      <c r="L401" s="292"/>
      <c r="M401" s="292"/>
      <c r="N401" s="292"/>
      <c r="O401" s="292"/>
      <c r="P401" s="292"/>
      <c r="Q401" s="292"/>
      <c r="R401" s="292"/>
    </row>
    <row r="402" spans="1:18" ht="15.75" customHeight="1" x14ac:dyDescent="0.25">
      <c r="A402" s="292"/>
      <c r="B402" s="292"/>
      <c r="C402" s="292"/>
      <c r="D402" s="292"/>
      <c r="E402" s="292"/>
      <c r="F402" s="294"/>
      <c r="G402" s="292"/>
      <c r="H402" s="293"/>
      <c r="I402" s="292"/>
      <c r="J402" s="292"/>
      <c r="K402" s="292"/>
      <c r="L402" s="292"/>
      <c r="M402" s="292"/>
      <c r="N402" s="292"/>
      <c r="O402" s="292"/>
      <c r="P402" s="292"/>
      <c r="Q402" s="292"/>
      <c r="R402" s="292"/>
    </row>
    <row r="403" spans="1:18" ht="15.75" customHeight="1" x14ac:dyDescent="0.25">
      <c r="A403" s="292"/>
      <c r="B403" s="292"/>
      <c r="C403" s="292"/>
      <c r="D403" s="292"/>
      <c r="E403" s="292"/>
      <c r="F403" s="294"/>
      <c r="G403" s="292"/>
      <c r="H403" s="293"/>
      <c r="I403" s="292"/>
      <c r="J403" s="292"/>
      <c r="K403" s="292"/>
      <c r="L403" s="292"/>
      <c r="M403" s="292"/>
      <c r="N403" s="292"/>
      <c r="O403" s="292"/>
      <c r="P403" s="292"/>
      <c r="Q403" s="292"/>
      <c r="R403" s="292"/>
    </row>
    <row r="404" spans="1:18" ht="15.75" customHeight="1" x14ac:dyDescent="0.25">
      <c r="A404" s="292"/>
      <c r="B404" s="292"/>
      <c r="C404" s="292"/>
      <c r="D404" s="292"/>
      <c r="E404" s="292"/>
      <c r="F404" s="294"/>
      <c r="G404" s="292"/>
      <c r="H404" s="293"/>
      <c r="I404" s="292"/>
      <c r="J404" s="292"/>
      <c r="K404" s="292"/>
      <c r="L404" s="292"/>
      <c r="M404" s="292"/>
      <c r="N404" s="292"/>
      <c r="O404" s="292"/>
      <c r="P404" s="292"/>
      <c r="Q404" s="292"/>
      <c r="R404" s="292"/>
    </row>
    <row r="405" spans="1:18" ht="15.75" customHeight="1" x14ac:dyDescent="0.25">
      <c r="A405" s="292"/>
      <c r="B405" s="292"/>
      <c r="C405" s="292"/>
      <c r="D405" s="292"/>
      <c r="E405" s="292"/>
      <c r="F405" s="294"/>
      <c r="G405" s="292"/>
      <c r="H405" s="293"/>
      <c r="I405" s="292"/>
      <c r="J405" s="292"/>
      <c r="K405" s="292"/>
      <c r="L405" s="292"/>
      <c r="M405" s="292"/>
      <c r="N405" s="292"/>
      <c r="O405" s="292"/>
      <c r="P405" s="292"/>
      <c r="Q405" s="292"/>
      <c r="R405" s="292"/>
    </row>
    <row r="406" spans="1:18" ht="15.75" customHeight="1" x14ac:dyDescent="0.25">
      <c r="A406" s="292"/>
      <c r="B406" s="292"/>
      <c r="C406" s="292"/>
      <c r="D406" s="292"/>
      <c r="E406" s="292"/>
      <c r="F406" s="294"/>
      <c r="G406" s="292"/>
      <c r="H406" s="293"/>
      <c r="I406" s="292"/>
      <c r="J406" s="292"/>
      <c r="K406" s="292"/>
      <c r="L406" s="292"/>
      <c r="M406" s="292"/>
      <c r="N406" s="292"/>
      <c r="O406" s="292"/>
      <c r="P406" s="292"/>
      <c r="Q406" s="292"/>
      <c r="R406" s="292"/>
    </row>
    <row r="407" spans="1:18" ht="15.75" customHeight="1" x14ac:dyDescent="0.25">
      <c r="A407" s="292"/>
      <c r="B407" s="292"/>
      <c r="C407" s="292"/>
      <c r="D407" s="292"/>
      <c r="E407" s="292"/>
      <c r="F407" s="294"/>
      <c r="G407" s="292"/>
      <c r="H407" s="293"/>
      <c r="I407" s="292"/>
      <c r="J407" s="292"/>
      <c r="K407" s="292"/>
      <c r="L407" s="292"/>
      <c r="M407" s="292"/>
      <c r="N407" s="292"/>
      <c r="O407" s="292"/>
      <c r="P407" s="292"/>
      <c r="Q407" s="292"/>
      <c r="R407" s="292"/>
    </row>
    <row r="408" spans="1:18" ht="15.75" customHeight="1" x14ac:dyDescent="0.25">
      <c r="A408" s="292"/>
      <c r="B408" s="292"/>
      <c r="C408" s="292"/>
      <c r="D408" s="292"/>
      <c r="E408" s="292"/>
      <c r="F408" s="294"/>
      <c r="G408" s="292"/>
      <c r="H408" s="293"/>
      <c r="I408" s="292"/>
      <c r="J408" s="292"/>
      <c r="K408" s="292"/>
      <c r="L408" s="292"/>
      <c r="M408" s="292"/>
      <c r="N408" s="292"/>
      <c r="O408" s="292"/>
      <c r="P408" s="292"/>
      <c r="Q408" s="292"/>
      <c r="R408" s="292"/>
    </row>
    <row r="409" spans="1:18" ht="15.75" customHeight="1" x14ac:dyDescent="0.25">
      <c r="A409" s="292"/>
      <c r="B409" s="292"/>
      <c r="C409" s="292"/>
      <c r="D409" s="292"/>
      <c r="E409" s="292"/>
      <c r="F409" s="294"/>
      <c r="G409" s="292"/>
      <c r="H409" s="293"/>
      <c r="I409" s="292"/>
      <c r="J409" s="292"/>
      <c r="K409" s="292"/>
      <c r="L409" s="292"/>
      <c r="M409" s="292"/>
      <c r="N409" s="292"/>
      <c r="O409" s="292"/>
      <c r="P409" s="292"/>
      <c r="Q409" s="292"/>
      <c r="R409" s="292"/>
    </row>
    <row r="410" spans="1:18" ht="15.75" customHeight="1" x14ac:dyDescent="0.25">
      <c r="A410" s="292"/>
      <c r="B410" s="292"/>
      <c r="C410" s="292"/>
      <c r="D410" s="292"/>
      <c r="E410" s="292"/>
      <c r="F410" s="294"/>
      <c r="G410" s="292"/>
      <c r="H410" s="293"/>
      <c r="I410" s="292"/>
      <c r="J410" s="292"/>
      <c r="K410" s="292"/>
      <c r="L410" s="292"/>
      <c r="M410" s="292"/>
      <c r="N410" s="292"/>
      <c r="O410" s="292"/>
      <c r="P410" s="292"/>
      <c r="Q410" s="292"/>
      <c r="R410" s="292"/>
    </row>
    <row r="411" spans="1:18" ht="15.75" customHeight="1" x14ac:dyDescent="0.25">
      <c r="A411" s="292"/>
      <c r="B411" s="292"/>
      <c r="C411" s="292"/>
      <c r="D411" s="292"/>
      <c r="E411" s="292"/>
      <c r="F411" s="294"/>
      <c r="G411" s="292"/>
      <c r="H411" s="293"/>
      <c r="I411" s="292"/>
      <c r="J411" s="292"/>
      <c r="K411" s="292"/>
      <c r="L411" s="292"/>
      <c r="M411" s="292"/>
      <c r="N411" s="292"/>
      <c r="O411" s="292"/>
      <c r="P411" s="292"/>
      <c r="Q411" s="292"/>
      <c r="R411" s="292"/>
    </row>
    <row r="412" spans="1:18" ht="15.75" customHeight="1" x14ac:dyDescent="0.25">
      <c r="A412" s="292"/>
      <c r="B412" s="292"/>
      <c r="C412" s="292"/>
      <c r="D412" s="292"/>
      <c r="E412" s="292"/>
      <c r="F412" s="294"/>
      <c r="G412" s="292"/>
      <c r="H412" s="293"/>
      <c r="I412" s="292"/>
      <c r="J412" s="292"/>
      <c r="K412" s="292"/>
      <c r="L412" s="292"/>
      <c r="M412" s="292"/>
      <c r="N412" s="292"/>
      <c r="O412" s="292"/>
      <c r="P412" s="292"/>
      <c r="Q412" s="292"/>
      <c r="R412" s="292"/>
    </row>
    <row r="413" spans="1:18" ht="15.75" customHeight="1" x14ac:dyDescent="0.25">
      <c r="A413" s="292"/>
      <c r="B413" s="292"/>
      <c r="C413" s="292"/>
      <c r="D413" s="292"/>
      <c r="E413" s="292"/>
      <c r="F413" s="294"/>
      <c r="G413" s="292"/>
      <c r="H413" s="293"/>
      <c r="I413" s="292"/>
      <c r="J413" s="292"/>
      <c r="K413" s="292"/>
      <c r="L413" s="292"/>
      <c r="M413" s="292"/>
      <c r="N413" s="292"/>
      <c r="O413" s="292"/>
      <c r="P413" s="292"/>
      <c r="Q413" s="292"/>
      <c r="R413" s="292"/>
    </row>
    <row r="414" spans="1:18" ht="15.75" customHeight="1" x14ac:dyDescent="0.25">
      <c r="A414" s="292"/>
      <c r="B414" s="292"/>
      <c r="C414" s="292"/>
      <c r="D414" s="292"/>
      <c r="E414" s="292"/>
      <c r="F414" s="294"/>
      <c r="G414" s="292"/>
      <c r="H414" s="293"/>
      <c r="I414" s="292"/>
      <c r="J414" s="292"/>
      <c r="K414" s="292"/>
      <c r="L414" s="292"/>
      <c r="M414" s="292"/>
      <c r="N414" s="292"/>
      <c r="O414" s="292"/>
      <c r="P414" s="292"/>
      <c r="Q414" s="292"/>
      <c r="R414" s="292"/>
    </row>
    <row r="415" spans="1:18" ht="15.75" customHeight="1" x14ac:dyDescent="0.25">
      <c r="A415" s="292"/>
      <c r="B415" s="292"/>
      <c r="C415" s="292"/>
      <c r="D415" s="292"/>
      <c r="E415" s="292"/>
      <c r="F415" s="294"/>
      <c r="G415" s="292"/>
      <c r="H415" s="293"/>
      <c r="I415" s="292"/>
      <c r="J415" s="292"/>
      <c r="K415" s="292"/>
      <c r="L415" s="292"/>
      <c r="M415" s="292"/>
      <c r="N415" s="292"/>
      <c r="O415" s="292"/>
      <c r="P415" s="292"/>
      <c r="Q415" s="292"/>
      <c r="R415" s="292"/>
    </row>
    <row r="416" spans="1:18" ht="15.75" customHeight="1" x14ac:dyDescent="0.25">
      <c r="A416" s="292"/>
      <c r="B416" s="292"/>
      <c r="C416" s="292"/>
      <c r="D416" s="292"/>
      <c r="E416" s="292"/>
      <c r="F416" s="294"/>
      <c r="G416" s="292"/>
      <c r="H416" s="293"/>
      <c r="I416" s="292"/>
      <c r="J416" s="292"/>
      <c r="K416" s="292"/>
      <c r="L416" s="292"/>
      <c r="M416" s="292"/>
      <c r="N416" s="292"/>
      <c r="O416" s="292"/>
      <c r="P416" s="292"/>
      <c r="Q416" s="292"/>
      <c r="R416" s="292"/>
    </row>
    <row r="417" spans="1:18" ht="15.75" customHeight="1" x14ac:dyDescent="0.25">
      <c r="A417" s="292"/>
      <c r="B417" s="292"/>
      <c r="C417" s="292"/>
      <c r="D417" s="292"/>
      <c r="E417" s="292"/>
      <c r="F417" s="294"/>
      <c r="G417" s="292"/>
      <c r="H417" s="293"/>
      <c r="I417" s="292"/>
      <c r="J417" s="292"/>
      <c r="K417" s="292"/>
      <c r="L417" s="292"/>
      <c r="M417" s="292"/>
      <c r="N417" s="292"/>
      <c r="O417" s="292"/>
      <c r="P417" s="292"/>
      <c r="Q417" s="292"/>
      <c r="R417" s="292"/>
    </row>
    <row r="418" spans="1:18" ht="15.75" customHeight="1" x14ac:dyDescent="0.25">
      <c r="A418" s="292"/>
      <c r="B418" s="292"/>
      <c r="C418" s="292"/>
      <c r="D418" s="292"/>
      <c r="E418" s="292"/>
      <c r="F418" s="294"/>
      <c r="G418" s="292"/>
      <c r="H418" s="293"/>
      <c r="I418" s="292"/>
      <c r="J418" s="292"/>
      <c r="K418" s="292"/>
      <c r="L418" s="292"/>
      <c r="M418" s="292"/>
      <c r="N418" s="292"/>
      <c r="O418" s="292"/>
      <c r="P418" s="292"/>
      <c r="Q418" s="292"/>
      <c r="R418" s="292"/>
    </row>
    <row r="419" spans="1:18" ht="15.75" customHeight="1" x14ac:dyDescent="0.25">
      <c r="A419" s="292"/>
      <c r="B419" s="292"/>
      <c r="C419" s="292"/>
      <c r="D419" s="292"/>
      <c r="E419" s="292"/>
      <c r="F419" s="294"/>
      <c r="G419" s="292"/>
      <c r="H419" s="293"/>
      <c r="I419" s="292"/>
      <c r="J419" s="292"/>
      <c r="K419" s="292"/>
      <c r="L419" s="292"/>
      <c r="M419" s="292"/>
      <c r="N419" s="292"/>
      <c r="O419" s="292"/>
      <c r="P419" s="292"/>
      <c r="Q419" s="292"/>
      <c r="R419" s="292"/>
    </row>
    <row r="420" spans="1:18" ht="15.75" customHeight="1" x14ac:dyDescent="0.25">
      <c r="A420" s="292"/>
      <c r="B420" s="292"/>
      <c r="C420" s="292"/>
      <c r="D420" s="292"/>
      <c r="E420" s="292"/>
      <c r="F420" s="294"/>
      <c r="G420" s="292"/>
      <c r="H420" s="293"/>
      <c r="I420" s="292"/>
      <c r="J420" s="292"/>
      <c r="K420" s="292"/>
      <c r="L420" s="292"/>
      <c r="M420" s="292"/>
      <c r="N420" s="292"/>
      <c r="O420" s="292"/>
      <c r="P420" s="292"/>
      <c r="Q420" s="292"/>
      <c r="R420" s="292"/>
    </row>
    <row r="421" spans="1:18" ht="15.75" customHeight="1" x14ac:dyDescent="0.25">
      <c r="A421" s="292"/>
      <c r="B421" s="292"/>
      <c r="C421" s="292"/>
      <c r="D421" s="292"/>
      <c r="E421" s="292"/>
      <c r="F421" s="294"/>
      <c r="G421" s="292"/>
      <c r="H421" s="293"/>
      <c r="I421" s="292"/>
      <c r="J421" s="292"/>
      <c r="K421" s="292"/>
      <c r="L421" s="292"/>
      <c r="M421" s="292"/>
      <c r="N421" s="292"/>
      <c r="O421" s="292"/>
      <c r="P421" s="292"/>
      <c r="Q421" s="292"/>
      <c r="R421" s="292"/>
    </row>
    <row r="422" spans="1:18" ht="15.75" customHeight="1" x14ac:dyDescent="0.25">
      <c r="A422" s="292"/>
      <c r="B422" s="292"/>
      <c r="C422" s="292"/>
      <c r="D422" s="292"/>
      <c r="E422" s="292"/>
      <c r="F422" s="294"/>
      <c r="G422" s="292"/>
      <c r="H422" s="293"/>
      <c r="I422" s="292"/>
      <c r="J422" s="292"/>
      <c r="K422" s="292"/>
      <c r="L422" s="292"/>
      <c r="M422" s="292"/>
      <c r="N422" s="292"/>
      <c r="O422" s="292"/>
      <c r="P422" s="292"/>
      <c r="Q422" s="292"/>
      <c r="R422" s="292"/>
    </row>
    <row r="423" spans="1:18" ht="15.75" customHeight="1" x14ac:dyDescent="0.25">
      <c r="A423" s="292"/>
      <c r="B423" s="292"/>
      <c r="C423" s="292"/>
      <c r="D423" s="292"/>
      <c r="E423" s="292"/>
      <c r="F423" s="294"/>
      <c r="G423" s="292"/>
      <c r="H423" s="293"/>
      <c r="I423" s="292"/>
      <c r="J423" s="292"/>
      <c r="K423" s="292"/>
      <c r="L423" s="292"/>
      <c r="M423" s="292"/>
      <c r="N423" s="292"/>
      <c r="O423" s="292"/>
      <c r="P423" s="292"/>
      <c r="Q423" s="292"/>
      <c r="R423" s="292"/>
    </row>
    <row r="424" spans="1:18" ht="15.75" customHeight="1" x14ac:dyDescent="0.25">
      <c r="A424" s="292"/>
      <c r="B424" s="292"/>
      <c r="C424" s="292"/>
      <c r="D424" s="292"/>
      <c r="E424" s="292"/>
      <c r="F424" s="294"/>
      <c r="G424" s="292"/>
      <c r="H424" s="293"/>
      <c r="I424" s="292"/>
      <c r="J424" s="292"/>
      <c r="K424" s="292"/>
      <c r="L424" s="292"/>
      <c r="M424" s="292"/>
      <c r="N424" s="292"/>
      <c r="O424" s="292"/>
      <c r="P424" s="292"/>
      <c r="Q424" s="292"/>
      <c r="R424" s="292"/>
    </row>
    <row r="425" spans="1:18" ht="15.75" customHeight="1" x14ac:dyDescent="0.25">
      <c r="A425" s="292"/>
      <c r="B425" s="292"/>
      <c r="C425" s="292"/>
      <c r="D425" s="292"/>
      <c r="E425" s="292"/>
      <c r="F425" s="294"/>
      <c r="G425" s="292"/>
      <c r="H425" s="293"/>
      <c r="I425" s="292"/>
      <c r="J425" s="292"/>
      <c r="K425" s="292"/>
      <c r="L425" s="292"/>
      <c r="M425" s="292"/>
      <c r="N425" s="292"/>
      <c r="O425" s="292"/>
      <c r="P425" s="292"/>
      <c r="Q425" s="292"/>
      <c r="R425" s="292"/>
    </row>
    <row r="426" spans="1:18" ht="15.75" customHeight="1" x14ac:dyDescent="0.25">
      <c r="A426" s="292"/>
      <c r="B426" s="292"/>
      <c r="C426" s="292"/>
      <c r="D426" s="292"/>
      <c r="E426" s="292"/>
      <c r="F426" s="294"/>
      <c r="G426" s="292"/>
      <c r="H426" s="293"/>
      <c r="I426" s="292"/>
      <c r="J426" s="292"/>
      <c r="K426" s="292"/>
      <c r="L426" s="292"/>
      <c r="M426" s="292"/>
      <c r="N426" s="292"/>
      <c r="O426" s="292"/>
      <c r="P426" s="292"/>
      <c r="Q426" s="292"/>
      <c r="R426" s="292"/>
    </row>
    <row r="427" spans="1:18" ht="15.75" customHeight="1" x14ac:dyDescent="0.25">
      <c r="A427" s="292"/>
      <c r="B427" s="292"/>
      <c r="C427" s="292"/>
      <c r="D427" s="292"/>
      <c r="E427" s="292"/>
      <c r="F427" s="294"/>
      <c r="G427" s="292"/>
      <c r="H427" s="293"/>
      <c r="I427" s="292"/>
      <c r="J427" s="292"/>
      <c r="K427" s="292"/>
      <c r="L427" s="292"/>
      <c r="M427" s="292"/>
      <c r="N427" s="292"/>
      <c r="O427" s="292"/>
      <c r="P427" s="292"/>
      <c r="Q427" s="292"/>
      <c r="R427" s="292"/>
    </row>
    <row r="428" spans="1:18" ht="15.75" customHeight="1" x14ac:dyDescent="0.25">
      <c r="A428" s="292"/>
      <c r="B428" s="292"/>
      <c r="C428" s="292"/>
      <c r="D428" s="292"/>
      <c r="E428" s="292"/>
      <c r="F428" s="294"/>
      <c r="G428" s="292"/>
      <c r="H428" s="293"/>
      <c r="I428" s="292"/>
      <c r="J428" s="292"/>
      <c r="K428" s="292"/>
      <c r="L428" s="292"/>
      <c r="M428" s="292"/>
      <c r="N428" s="292"/>
      <c r="O428" s="292"/>
      <c r="P428" s="292"/>
      <c r="Q428" s="292"/>
      <c r="R428" s="292"/>
    </row>
    <row r="429" spans="1:18" ht="15.75" customHeight="1" x14ac:dyDescent="0.25">
      <c r="A429" s="292"/>
      <c r="B429" s="292"/>
      <c r="C429" s="292"/>
      <c r="D429" s="292"/>
      <c r="E429" s="292"/>
      <c r="F429" s="294"/>
      <c r="G429" s="292"/>
      <c r="H429" s="293"/>
      <c r="I429" s="292"/>
      <c r="J429" s="292"/>
      <c r="K429" s="292"/>
      <c r="L429" s="292"/>
      <c r="M429" s="292"/>
      <c r="N429" s="292"/>
      <c r="O429" s="292"/>
      <c r="P429" s="292"/>
      <c r="Q429" s="292"/>
      <c r="R429" s="292"/>
    </row>
    <row r="430" spans="1:18" ht="15.75" customHeight="1" x14ac:dyDescent="0.25">
      <c r="A430" s="292"/>
      <c r="B430" s="292"/>
      <c r="C430" s="292"/>
      <c r="D430" s="292"/>
      <c r="E430" s="292"/>
      <c r="F430" s="294"/>
      <c r="G430" s="292"/>
      <c r="H430" s="293"/>
      <c r="I430" s="292"/>
      <c r="J430" s="292"/>
      <c r="K430" s="292"/>
      <c r="L430" s="292"/>
      <c r="M430" s="292"/>
      <c r="N430" s="292"/>
      <c r="O430" s="292"/>
      <c r="P430" s="292"/>
      <c r="Q430" s="292"/>
      <c r="R430" s="292"/>
    </row>
    <row r="431" spans="1:18" ht="15.75" customHeight="1" x14ac:dyDescent="0.25">
      <c r="A431" s="292"/>
      <c r="B431" s="292"/>
      <c r="C431" s="292"/>
      <c r="D431" s="292"/>
      <c r="E431" s="292"/>
      <c r="F431" s="294"/>
      <c r="G431" s="292"/>
      <c r="H431" s="293"/>
      <c r="I431" s="292"/>
      <c r="J431" s="292"/>
      <c r="K431" s="292"/>
      <c r="L431" s="292"/>
      <c r="M431" s="292"/>
      <c r="N431" s="292"/>
      <c r="O431" s="292"/>
      <c r="P431" s="292"/>
      <c r="Q431" s="292"/>
      <c r="R431" s="292"/>
    </row>
    <row r="432" spans="1:18" ht="15.75" customHeight="1" x14ac:dyDescent="0.25">
      <c r="A432" s="292"/>
      <c r="B432" s="292"/>
      <c r="C432" s="292"/>
      <c r="D432" s="292"/>
      <c r="E432" s="292"/>
      <c r="F432" s="294"/>
      <c r="G432" s="292"/>
      <c r="H432" s="293"/>
      <c r="I432" s="292"/>
      <c r="J432" s="292"/>
      <c r="K432" s="292"/>
      <c r="L432" s="292"/>
      <c r="M432" s="292"/>
      <c r="N432" s="292"/>
      <c r="O432" s="292"/>
      <c r="P432" s="292"/>
      <c r="Q432" s="292"/>
      <c r="R432" s="292"/>
    </row>
    <row r="433" spans="1:18" ht="15.75" customHeight="1" x14ac:dyDescent="0.25">
      <c r="A433" s="292"/>
      <c r="B433" s="292"/>
      <c r="C433" s="292"/>
      <c r="D433" s="292"/>
      <c r="E433" s="292"/>
      <c r="F433" s="294"/>
      <c r="G433" s="292"/>
      <c r="H433" s="293"/>
      <c r="I433" s="292"/>
      <c r="J433" s="292"/>
      <c r="K433" s="292"/>
      <c r="L433" s="292"/>
      <c r="M433" s="292"/>
      <c r="N433" s="292"/>
      <c r="O433" s="292"/>
      <c r="P433" s="292"/>
      <c r="Q433" s="292"/>
      <c r="R433" s="292"/>
    </row>
    <row r="434" spans="1:18" ht="15.75" customHeight="1" x14ac:dyDescent="0.25">
      <c r="A434" s="292"/>
      <c r="B434" s="292"/>
      <c r="C434" s="292"/>
      <c r="D434" s="292"/>
      <c r="E434" s="292"/>
      <c r="F434" s="294"/>
      <c r="G434" s="292"/>
      <c r="H434" s="293"/>
      <c r="I434" s="292"/>
      <c r="J434" s="292"/>
      <c r="K434" s="292"/>
      <c r="L434" s="292"/>
      <c r="M434" s="292"/>
      <c r="N434" s="292"/>
      <c r="O434" s="292"/>
      <c r="P434" s="292"/>
      <c r="Q434" s="292"/>
      <c r="R434" s="292"/>
    </row>
    <row r="435" spans="1:18" ht="15.75" customHeight="1" x14ac:dyDescent="0.25">
      <c r="A435" s="292"/>
      <c r="B435" s="292"/>
      <c r="C435" s="292"/>
      <c r="D435" s="292"/>
      <c r="E435" s="292"/>
      <c r="F435" s="294"/>
      <c r="G435" s="292"/>
      <c r="H435" s="293"/>
      <c r="I435" s="292"/>
      <c r="J435" s="292"/>
      <c r="K435" s="292"/>
      <c r="L435" s="292"/>
      <c r="M435" s="292"/>
      <c r="N435" s="292"/>
      <c r="O435" s="292"/>
      <c r="P435" s="292"/>
      <c r="Q435" s="292"/>
      <c r="R435" s="292"/>
    </row>
    <row r="436" spans="1:18" ht="15.75" customHeight="1" x14ac:dyDescent="0.25">
      <c r="A436" s="292"/>
      <c r="B436" s="292"/>
      <c r="C436" s="292"/>
      <c r="D436" s="292"/>
      <c r="E436" s="292"/>
      <c r="F436" s="294"/>
      <c r="G436" s="292"/>
      <c r="H436" s="293"/>
      <c r="I436" s="292"/>
      <c r="J436" s="292"/>
      <c r="K436" s="292"/>
      <c r="L436" s="292"/>
      <c r="M436" s="292"/>
      <c r="N436" s="292"/>
      <c r="O436" s="292"/>
      <c r="P436" s="292"/>
      <c r="Q436" s="292"/>
      <c r="R436" s="292"/>
    </row>
    <row r="437" spans="1:18" ht="15.75" customHeight="1" x14ac:dyDescent="0.25">
      <c r="A437" s="292"/>
      <c r="B437" s="292"/>
      <c r="C437" s="292"/>
      <c r="D437" s="292"/>
      <c r="E437" s="292"/>
      <c r="F437" s="294"/>
      <c r="G437" s="292"/>
      <c r="H437" s="293"/>
      <c r="I437" s="292"/>
      <c r="J437" s="292"/>
      <c r="K437" s="292"/>
      <c r="L437" s="292"/>
      <c r="M437" s="292"/>
      <c r="N437" s="292"/>
      <c r="O437" s="292"/>
      <c r="P437" s="292"/>
      <c r="Q437" s="292"/>
      <c r="R437" s="292"/>
    </row>
    <row r="438" spans="1:18" ht="15.75" customHeight="1" x14ac:dyDescent="0.25">
      <c r="A438" s="292"/>
      <c r="B438" s="292"/>
      <c r="C438" s="292"/>
      <c r="D438" s="292"/>
      <c r="E438" s="292"/>
      <c r="F438" s="294"/>
      <c r="G438" s="292"/>
      <c r="H438" s="293"/>
      <c r="I438" s="292"/>
      <c r="J438" s="292"/>
      <c r="K438" s="292"/>
      <c r="L438" s="292"/>
      <c r="M438" s="292"/>
      <c r="N438" s="292"/>
      <c r="O438" s="292"/>
      <c r="P438" s="292"/>
      <c r="Q438" s="292"/>
      <c r="R438" s="292"/>
    </row>
    <row r="439" spans="1:18" ht="15.75" customHeight="1" x14ac:dyDescent="0.25">
      <c r="A439" s="292"/>
      <c r="B439" s="292"/>
      <c r="C439" s="292"/>
      <c r="D439" s="292"/>
      <c r="E439" s="292"/>
      <c r="F439" s="294"/>
      <c r="G439" s="292"/>
      <c r="H439" s="293"/>
      <c r="I439" s="292"/>
      <c r="J439" s="292"/>
      <c r="K439" s="292"/>
      <c r="L439" s="292"/>
      <c r="M439" s="292"/>
      <c r="N439" s="292"/>
      <c r="O439" s="292"/>
      <c r="P439" s="292"/>
      <c r="Q439" s="292"/>
      <c r="R439" s="292"/>
    </row>
    <row r="440" spans="1:18" ht="15.75" customHeight="1" x14ac:dyDescent="0.25">
      <c r="A440" s="292"/>
      <c r="B440" s="292"/>
      <c r="C440" s="292"/>
      <c r="D440" s="292"/>
      <c r="E440" s="292"/>
      <c r="F440" s="294"/>
      <c r="G440" s="292"/>
      <c r="H440" s="293"/>
      <c r="I440" s="292"/>
      <c r="J440" s="292"/>
      <c r="K440" s="292"/>
      <c r="L440" s="292"/>
      <c r="M440" s="292"/>
      <c r="N440" s="292"/>
      <c r="O440" s="292"/>
      <c r="P440" s="292"/>
      <c r="Q440" s="292"/>
      <c r="R440" s="292"/>
    </row>
    <row r="441" spans="1:18" ht="15.75" customHeight="1" x14ac:dyDescent="0.25">
      <c r="A441" s="292"/>
      <c r="B441" s="292"/>
      <c r="C441" s="292"/>
      <c r="D441" s="292"/>
      <c r="E441" s="292"/>
      <c r="F441" s="294"/>
      <c r="G441" s="292"/>
      <c r="H441" s="293"/>
      <c r="I441" s="292"/>
      <c r="J441" s="292"/>
      <c r="K441" s="292"/>
      <c r="L441" s="292"/>
      <c r="M441" s="292"/>
      <c r="N441" s="292"/>
      <c r="O441" s="292"/>
      <c r="P441" s="292"/>
      <c r="Q441" s="292"/>
      <c r="R441" s="292"/>
    </row>
    <row r="442" spans="1:18" ht="15.75" customHeight="1" x14ac:dyDescent="0.25">
      <c r="A442" s="292"/>
      <c r="B442" s="292"/>
      <c r="C442" s="292"/>
      <c r="D442" s="292"/>
      <c r="E442" s="292"/>
      <c r="F442" s="294"/>
      <c r="G442" s="292"/>
      <c r="H442" s="293"/>
      <c r="I442" s="292"/>
      <c r="J442" s="292"/>
      <c r="K442" s="292"/>
      <c r="L442" s="292"/>
      <c r="M442" s="292"/>
      <c r="N442" s="292"/>
      <c r="O442" s="292"/>
      <c r="P442" s="292"/>
      <c r="Q442" s="292"/>
      <c r="R442" s="292"/>
    </row>
    <row r="443" spans="1:18" ht="15.75" customHeight="1" x14ac:dyDescent="0.25">
      <c r="A443" s="292"/>
      <c r="B443" s="292"/>
      <c r="C443" s="292"/>
      <c r="D443" s="292"/>
      <c r="E443" s="292"/>
      <c r="F443" s="294"/>
      <c r="G443" s="292"/>
      <c r="H443" s="293"/>
      <c r="I443" s="292"/>
      <c r="J443" s="292"/>
      <c r="K443" s="292"/>
      <c r="L443" s="292"/>
      <c r="M443" s="292"/>
      <c r="N443" s="292"/>
      <c r="O443" s="292"/>
      <c r="P443" s="292"/>
      <c r="Q443" s="292"/>
      <c r="R443" s="292"/>
    </row>
    <row r="444" spans="1:18" ht="15.75" customHeight="1" x14ac:dyDescent="0.25">
      <c r="A444" s="292"/>
      <c r="B444" s="292"/>
      <c r="C444" s="292"/>
      <c r="D444" s="292"/>
      <c r="E444" s="292"/>
      <c r="F444" s="294"/>
      <c r="G444" s="292"/>
      <c r="H444" s="293"/>
      <c r="I444" s="292"/>
      <c r="J444" s="292"/>
      <c r="K444" s="292"/>
      <c r="L444" s="292"/>
      <c r="M444" s="292"/>
      <c r="N444" s="292"/>
      <c r="O444" s="292"/>
      <c r="P444" s="292"/>
      <c r="Q444" s="292"/>
      <c r="R444" s="292"/>
    </row>
    <row r="445" spans="1:18" ht="15.75" customHeight="1" x14ac:dyDescent="0.25">
      <c r="A445" s="292"/>
      <c r="B445" s="292"/>
      <c r="C445" s="292"/>
      <c r="D445" s="292"/>
      <c r="E445" s="292"/>
      <c r="F445" s="294"/>
      <c r="G445" s="292"/>
      <c r="H445" s="293"/>
      <c r="I445" s="292"/>
      <c r="J445" s="292"/>
      <c r="K445" s="292"/>
      <c r="L445" s="292"/>
      <c r="M445" s="292"/>
      <c r="N445" s="292"/>
      <c r="O445" s="292"/>
      <c r="P445" s="292"/>
      <c r="Q445" s="292"/>
      <c r="R445" s="292"/>
    </row>
    <row r="446" spans="1:18" ht="15.75" customHeight="1" x14ac:dyDescent="0.25">
      <c r="A446" s="292"/>
      <c r="B446" s="292"/>
      <c r="C446" s="292"/>
      <c r="D446" s="292"/>
      <c r="E446" s="292"/>
      <c r="F446" s="294"/>
      <c r="G446" s="292"/>
      <c r="H446" s="293"/>
      <c r="I446" s="292"/>
      <c r="J446" s="292"/>
      <c r="K446" s="292"/>
      <c r="L446" s="292"/>
      <c r="M446" s="292"/>
      <c r="N446" s="292"/>
      <c r="O446" s="292"/>
      <c r="P446" s="292"/>
      <c r="Q446" s="292"/>
      <c r="R446" s="292"/>
    </row>
    <row r="447" spans="1:18" ht="15.75" customHeight="1" x14ac:dyDescent="0.25">
      <c r="A447" s="292"/>
      <c r="B447" s="292"/>
      <c r="C447" s="292"/>
      <c r="D447" s="292"/>
      <c r="E447" s="292"/>
      <c r="F447" s="294"/>
      <c r="G447" s="292"/>
      <c r="H447" s="293"/>
      <c r="I447" s="292"/>
      <c r="J447" s="292"/>
      <c r="K447" s="292"/>
      <c r="L447" s="292"/>
      <c r="M447" s="292"/>
      <c r="N447" s="292"/>
      <c r="O447" s="292"/>
      <c r="P447" s="292"/>
      <c r="Q447" s="292"/>
      <c r="R447" s="292"/>
    </row>
    <row r="448" spans="1:18" ht="15.75" customHeight="1" x14ac:dyDescent="0.25">
      <c r="A448" s="292"/>
      <c r="B448" s="292"/>
      <c r="C448" s="292"/>
      <c r="D448" s="292"/>
      <c r="E448" s="292"/>
      <c r="F448" s="294"/>
      <c r="G448" s="292"/>
      <c r="H448" s="293"/>
      <c r="I448" s="292"/>
      <c r="J448" s="292"/>
      <c r="K448" s="292"/>
      <c r="L448" s="292"/>
      <c r="M448" s="292"/>
      <c r="N448" s="292"/>
      <c r="O448" s="292"/>
      <c r="P448" s="292"/>
      <c r="Q448" s="292"/>
      <c r="R448" s="292"/>
    </row>
    <row r="449" spans="1:18" ht="15.75" customHeight="1" x14ac:dyDescent="0.25">
      <c r="A449" s="292"/>
      <c r="B449" s="292"/>
      <c r="C449" s="292"/>
      <c r="D449" s="292"/>
      <c r="E449" s="292"/>
      <c r="F449" s="294"/>
      <c r="G449" s="292"/>
      <c r="H449" s="293"/>
      <c r="I449" s="292"/>
      <c r="J449" s="292"/>
      <c r="K449" s="292"/>
      <c r="L449" s="292"/>
      <c r="M449" s="292"/>
      <c r="N449" s="292"/>
      <c r="O449" s="292"/>
      <c r="P449" s="292"/>
      <c r="Q449" s="292"/>
      <c r="R449" s="292"/>
    </row>
    <row r="450" spans="1:18" ht="15.75" customHeight="1" x14ac:dyDescent="0.25">
      <c r="A450" s="292"/>
      <c r="B450" s="292"/>
      <c r="C450" s="292"/>
      <c r="D450" s="292"/>
      <c r="E450" s="292"/>
      <c r="F450" s="294"/>
      <c r="G450" s="292"/>
      <c r="H450" s="293"/>
      <c r="I450" s="292"/>
      <c r="J450" s="292"/>
      <c r="K450" s="292"/>
      <c r="L450" s="292"/>
      <c r="M450" s="292"/>
      <c r="N450" s="292"/>
      <c r="O450" s="292"/>
      <c r="P450" s="292"/>
      <c r="Q450" s="292"/>
      <c r="R450" s="292"/>
    </row>
    <row r="451" spans="1:18" ht="15.75" customHeight="1" x14ac:dyDescent="0.25">
      <c r="A451" s="292"/>
      <c r="B451" s="292"/>
      <c r="C451" s="292"/>
      <c r="D451" s="292"/>
      <c r="E451" s="292"/>
      <c r="F451" s="294"/>
      <c r="G451" s="292"/>
      <c r="H451" s="293"/>
      <c r="I451" s="292"/>
      <c r="J451" s="292"/>
      <c r="K451" s="292"/>
      <c r="L451" s="292"/>
      <c r="M451" s="292"/>
      <c r="N451" s="292"/>
      <c r="O451" s="292"/>
      <c r="P451" s="292"/>
      <c r="Q451" s="292"/>
      <c r="R451" s="292"/>
    </row>
    <row r="452" spans="1:18" ht="15.75" customHeight="1" x14ac:dyDescent="0.25">
      <c r="A452" s="292"/>
      <c r="B452" s="292"/>
      <c r="C452" s="292"/>
      <c r="D452" s="292"/>
      <c r="E452" s="292"/>
      <c r="F452" s="294"/>
      <c r="G452" s="292"/>
      <c r="H452" s="293"/>
      <c r="I452" s="292"/>
      <c r="J452" s="292"/>
      <c r="K452" s="292"/>
      <c r="L452" s="292"/>
      <c r="M452" s="292"/>
      <c r="N452" s="292"/>
      <c r="O452" s="292"/>
      <c r="P452" s="292"/>
      <c r="Q452" s="292"/>
      <c r="R452" s="292"/>
    </row>
    <row r="453" spans="1:18" ht="15.75" customHeight="1" x14ac:dyDescent="0.25">
      <c r="A453" s="292"/>
      <c r="B453" s="292"/>
      <c r="C453" s="292"/>
      <c r="D453" s="292"/>
      <c r="E453" s="292"/>
      <c r="F453" s="294"/>
      <c r="G453" s="292"/>
      <c r="H453" s="293"/>
      <c r="I453" s="292"/>
      <c r="J453" s="292"/>
      <c r="K453" s="292"/>
      <c r="L453" s="292"/>
      <c r="M453" s="292"/>
      <c r="N453" s="292"/>
      <c r="O453" s="292"/>
      <c r="P453" s="292"/>
      <c r="Q453" s="292"/>
      <c r="R453" s="292"/>
    </row>
    <row r="454" spans="1:18" ht="15.75" customHeight="1" x14ac:dyDescent="0.25">
      <c r="A454" s="292"/>
      <c r="B454" s="292"/>
      <c r="C454" s="292"/>
      <c r="D454" s="292"/>
      <c r="E454" s="292"/>
      <c r="F454" s="294"/>
      <c r="G454" s="292"/>
      <c r="H454" s="293"/>
      <c r="I454" s="292"/>
      <c r="J454" s="292"/>
      <c r="K454" s="292"/>
      <c r="L454" s="292"/>
      <c r="M454" s="292"/>
      <c r="N454" s="292"/>
      <c r="O454" s="292"/>
      <c r="P454" s="292"/>
      <c r="Q454" s="292"/>
      <c r="R454" s="292"/>
    </row>
    <row r="455" spans="1:18" ht="15.75" customHeight="1" x14ac:dyDescent="0.25">
      <c r="A455" s="292"/>
      <c r="B455" s="292"/>
      <c r="C455" s="292"/>
      <c r="D455" s="292"/>
      <c r="E455" s="292"/>
      <c r="F455" s="294"/>
      <c r="G455" s="292"/>
      <c r="H455" s="293"/>
      <c r="I455" s="292"/>
      <c r="J455" s="292"/>
      <c r="K455" s="292"/>
      <c r="L455" s="292"/>
      <c r="M455" s="292"/>
      <c r="N455" s="292"/>
      <c r="O455" s="292"/>
      <c r="P455" s="292"/>
      <c r="Q455" s="292"/>
      <c r="R455" s="292"/>
    </row>
    <row r="456" spans="1:18" ht="15.75" customHeight="1" x14ac:dyDescent="0.25">
      <c r="A456" s="292"/>
      <c r="B456" s="292"/>
      <c r="C456" s="292"/>
      <c r="D456" s="292"/>
      <c r="E456" s="292"/>
      <c r="F456" s="294"/>
      <c r="G456" s="292"/>
      <c r="H456" s="293"/>
      <c r="I456" s="292"/>
      <c r="J456" s="292"/>
      <c r="K456" s="292"/>
      <c r="L456" s="292"/>
      <c r="M456" s="292"/>
      <c r="N456" s="292"/>
      <c r="O456" s="292"/>
      <c r="P456" s="292"/>
      <c r="Q456" s="292"/>
      <c r="R456" s="292"/>
    </row>
    <row r="457" spans="1:18" ht="15.75" customHeight="1" x14ac:dyDescent="0.25">
      <c r="A457" s="292"/>
      <c r="B457" s="292"/>
      <c r="C457" s="292"/>
      <c r="D457" s="292"/>
      <c r="E457" s="292"/>
      <c r="F457" s="294"/>
      <c r="G457" s="292"/>
      <c r="H457" s="293"/>
      <c r="I457" s="292"/>
      <c r="J457" s="292"/>
      <c r="K457" s="292"/>
      <c r="L457" s="292"/>
      <c r="M457" s="292"/>
      <c r="N457" s="292"/>
      <c r="O457" s="292"/>
      <c r="P457" s="292"/>
      <c r="Q457" s="292"/>
      <c r="R457" s="292"/>
    </row>
    <row r="458" spans="1:18" ht="15.75" customHeight="1" x14ac:dyDescent="0.25">
      <c r="A458" s="292"/>
      <c r="B458" s="292"/>
      <c r="C458" s="292"/>
      <c r="D458" s="292"/>
      <c r="E458" s="292"/>
      <c r="F458" s="294"/>
      <c r="G458" s="292"/>
      <c r="H458" s="293"/>
      <c r="I458" s="292"/>
      <c r="J458" s="292"/>
      <c r="K458" s="292"/>
      <c r="L458" s="292"/>
      <c r="M458" s="292"/>
      <c r="N458" s="292"/>
      <c r="O458" s="292"/>
      <c r="P458" s="292"/>
      <c r="Q458" s="292"/>
      <c r="R458" s="292"/>
    </row>
    <row r="459" spans="1:18" ht="15.75" customHeight="1" x14ac:dyDescent="0.25">
      <c r="A459" s="292"/>
      <c r="B459" s="292"/>
      <c r="C459" s="292"/>
      <c r="D459" s="292"/>
      <c r="E459" s="292"/>
      <c r="F459" s="294"/>
      <c r="G459" s="292"/>
      <c r="H459" s="293"/>
      <c r="I459" s="292"/>
      <c r="J459" s="292"/>
      <c r="K459" s="292"/>
      <c r="L459" s="292"/>
      <c r="M459" s="292"/>
      <c r="N459" s="292"/>
      <c r="O459" s="292"/>
      <c r="P459" s="292"/>
      <c r="Q459" s="292"/>
      <c r="R459" s="292"/>
    </row>
    <row r="460" spans="1:18" ht="15.75" customHeight="1" x14ac:dyDescent="0.25">
      <c r="A460" s="292"/>
      <c r="B460" s="292"/>
      <c r="C460" s="292"/>
      <c r="D460" s="292"/>
      <c r="E460" s="292"/>
      <c r="F460" s="294"/>
      <c r="G460" s="292"/>
      <c r="H460" s="293"/>
      <c r="I460" s="292"/>
      <c r="J460" s="292"/>
      <c r="K460" s="292"/>
      <c r="L460" s="292"/>
      <c r="M460" s="292"/>
      <c r="N460" s="292"/>
      <c r="O460" s="292"/>
      <c r="P460" s="292"/>
      <c r="Q460" s="292"/>
      <c r="R460" s="292"/>
    </row>
    <row r="461" spans="1:18" ht="15.75" customHeight="1" x14ac:dyDescent="0.25">
      <c r="A461" s="292"/>
      <c r="B461" s="292"/>
      <c r="C461" s="292"/>
      <c r="D461" s="292"/>
      <c r="E461" s="292"/>
      <c r="F461" s="294"/>
      <c r="G461" s="292"/>
      <c r="H461" s="293"/>
      <c r="I461" s="292"/>
      <c r="J461" s="292"/>
      <c r="K461" s="292"/>
      <c r="L461" s="292"/>
      <c r="M461" s="292"/>
      <c r="N461" s="292"/>
      <c r="O461" s="292"/>
      <c r="P461" s="292"/>
      <c r="Q461" s="292"/>
      <c r="R461" s="292"/>
    </row>
    <row r="462" spans="1:18" ht="15.75" customHeight="1" x14ac:dyDescent="0.25">
      <c r="A462" s="292"/>
      <c r="B462" s="292"/>
      <c r="C462" s="292"/>
      <c r="D462" s="292"/>
      <c r="E462" s="292"/>
      <c r="F462" s="294"/>
      <c r="G462" s="292"/>
      <c r="H462" s="293"/>
      <c r="I462" s="292"/>
      <c r="J462" s="292"/>
      <c r="K462" s="292"/>
      <c r="L462" s="292"/>
      <c r="M462" s="292"/>
      <c r="N462" s="292"/>
      <c r="O462" s="292"/>
      <c r="P462" s="292"/>
      <c r="Q462" s="292"/>
      <c r="R462" s="292"/>
    </row>
    <row r="463" spans="1:18" ht="15.75" customHeight="1" x14ac:dyDescent="0.25">
      <c r="A463" s="292"/>
      <c r="B463" s="292"/>
      <c r="C463" s="292"/>
      <c r="D463" s="292"/>
      <c r="E463" s="292"/>
      <c r="F463" s="294"/>
      <c r="G463" s="292"/>
      <c r="H463" s="293"/>
      <c r="I463" s="292"/>
      <c r="J463" s="292"/>
      <c r="K463" s="292"/>
      <c r="L463" s="292"/>
      <c r="M463" s="292"/>
      <c r="N463" s="292"/>
      <c r="O463" s="292"/>
      <c r="P463" s="292"/>
      <c r="Q463" s="292"/>
      <c r="R463" s="292"/>
    </row>
    <row r="464" spans="1:18" ht="15.75" customHeight="1" x14ac:dyDescent="0.25">
      <c r="A464" s="292"/>
      <c r="B464" s="292"/>
      <c r="C464" s="292"/>
      <c r="D464" s="292"/>
      <c r="E464" s="292"/>
      <c r="F464" s="294"/>
      <c r="G464" s="292"/>
      <c r="H464" s="293"/>
      <c r="I464" s="292"/>
      <c r="J464" s="292"/>
      <c r="K464" s="292"/>
      <c r="L464" s="292"/>
      <c r="M464" s="292"/>
      <c r="N464" s="292"/>
      <c r="O464" s="292"/>
      <c r="P464" s="292"/>
      <c r="Q464" s="292"/>
      <c r="R464" s="292"/>
    </row>
    <row r="465" spans="1:18" ht="15.75" customHeight="1" x14ac:dyDescent="0.25">
      <c r="A465" s="292"/>
      <c r="B465" s="292"/>
      <c r="C465" s="292"/>
      <c r="D465" s="292"/>
      <c r="E465" s="292"/>
      <c r="F465" s="294"/>
      <c r="G465" s="292"/>
      <c r="H465" s="293"/>
      <c r="I465" s="292"/>
      <c r="J465" s="292"/>
      <c r="K465" s="292"/>
      <c r="L465" s="292"/>
      <c r="M465" s="292"/>
      <c r="N465" s="292"/>
      <c r="O465" s="292"/>
      <c r="P465" s="292"/>
      <c r="Q465" s="292"/>
      <c r="R465" s="292"/>
    </row>
    <row r="466" spans="1:18" ht="15.75" customHeight="1" x14ac:dyDescent="0.25">
      <c r="A466" s="292"/>
      <c r="B466" s="292"/>
      <c r="C466" s="292"/>
      <c r="D466" s="292"/>
      <c r="E466" s="292"/>
      <c r="F466" s="294"/>
      <c r="G466" s="292"/>
      <c r="H466" s="293"/>
      <c r="I466" s="292"/>
      <c r="J466" s="292"/>
      <c r="K466" s="292"/>
      <c r="L466" s="292"/>
      <c r="M466" s="292"/>
      <c r="N466" s="292"/>
      <c r="O466" s="292"/>
      <c r="P466" s="292"/>
      <c r="Q466" s="292"/>
      <c r="R466" s="292"/>
    </row>
    <row r="467" spans="1:18" ht="15.75" customHeight="1" x14ac:dyDescent="0.25">
      <c r="A467" s="292"/>
      <c r="B467" s="292"/>
      <c r="C467" s="292"/>
      <c r="D467" s="292"/>
      <c r="E467" s="292"/>
      <c r="F467" s="294"/>
      <c r="G467" s="292"/>
      <c r="H467" s="293"/>
      <c r="I467" s="292"/>
      <c r="J467" s="292"/>
      <c r="K467" s="292"/>
      <c r="L467" s="292"/>
      <c r="M467" s="292"/>
      <c r="N467" s="292"/>
      <c r="O467" s="292"/>
      <c r="P467" s="292"/>
      <c r="Q467" s="292"/>
      <c r="R467" s="292"/>
    </row>
    <row r="468" spans="1:18" ht="15.75" customHeight="1" x14ac:dyDescent="0.25">
      <c r="A468" s="292"/>
      <c r="B468" s="292"/>
      <c r="C468" s="292"/>
      <c r="D468" s="292"/>
      <c r="E468" s="292"/>
      <c r="F468" s="294"/>
      <c r="G468" s="292"/>
      <c r="H468" s="293"/>
      <c r="I468" s="292"/>
      <c r="J468" s="292"/>
      <c r="K468" s="292"/>
      <c r="L468" s="292"/>
      <c r="M468" s="292"/>
      <c r="N468" s="292"/>
      <c r="O468" s="292"/>
      <c r="P468" s="292"/>
      <c r="Q468" s="292"/>
      <c r="R468" s="292"/>
    </row>
    <row r="469" spans="1:18" ht="15.75" customHeight="1" x14ac:dyDescent="0.25">
      <c r="A469" s="292"/>
      <c r="B469" s="292"/>
      <c r="C469" s="292"/>
      <c r="D469" s="292"/>
      <c r="E469" s="292"/>
      <c r="F469" s="294"/>
      <c r="G469" s="292"/>
      <c r="H469" s="293"/>
      <c r="I469" s="292"/>
      <c r="J469" s="292"/>
      <c r="K469" s="292"/>
      <c r="L469" s="292"/>
      <c r="M469" s="292"/>
      <c r="N469" s="292"/>
      <c r="O469" s="292"/>
      <c r="P469" s="292"/>
      <c r="Q469" s="292"/>
      <c r="R469" s="292"/>
    </row>
    <row r="470" spans="1:18" ht="15.75" customHeight="1" x14ac:dyDescent="0.25">
      <c r="A470" s="292"/>
      <c r="B470" s="292"/>
      <c r="C470" s="292"/>
      <c r="D470" s="292"/>
      <c r="E470" s="292"/>
      <c r="F470" s="294"/>
      <c r="G470" s="292"/>
      <c r="H470" s="293"/>
      <c r="I470" s="292"/>
      <c r="J470" s="292"/>
      <c r="K470" s="292"/>
      <c r="L470" s="292"/>
      <c r="M470" s="292"/>
      <c r="N470" s="292"/>
      <c r="O470" s="292"/>
      <c r="P470" s="292"/>
      <c r="Q470" s="292"/>
      <c r="R470" s="292"/>
    </row>
    <row r="471" spans="1:18" ht="15.75" customHeight="1" x14ac:dyDescent="0.25">
      <c r="A471" s="292"/>
      <c r="B471" s="292"/>
      <c r="C471" s="292"/>
      <c r="D471" s="292"/>
      <c r="E471" s="292"/>
      <c r="F471" s="294"/>
      <c r="G471" s="292"/>
      <c r="H471" s="293"/>
      <c r="I471" s="292"/>
      <c r="J471" s="292"/>
      <c r="K471" s="292"/>
      <c r="L471" s="292"/>
      <c r="M471" s="292"/>
      <c r="N471" s="292"/>
      <c r="O471" s="292"/>
      <c r="P471" s="292"/>
      <c r="Q471" s="292"/>
      <c r="R471" s="292"/>
    </row>
    <row r="472" spans="1:18" ht="15.75" customHeight="1" x14ac:dyDescent="0.25">
      <c r="A472" s="292"/>
      <c r="B472" s="292"/>
      <c r="C472" s="292"/>
      <c r="D472" s="292"/>
      <c r="E472" s="292"/>
      <c r="F472" s="294"/>
      <c r="G472" s="292"/>
      <c r="H472" s="293"/>
      <c r="I472" s="292"/>
      <c r="J472" s="292"/>
      <c r="K472" s="292"/>
      <c r="L472" s="292"/>
      <c r="M472" s="292"/>
      <c r="N472" s="292"/>
      <c r="O472" s="292"/>
      <c r="P472" s="292"/>
      <c r="Q472" s="292"/>
      <c r="R472" s="292"/>
    </row>
    <row r="473" spans="1:18" ht="15.75" customHeight="1" x14ac:dyDescent="0.25">
      <c r="A473" s="292"/>
      <c r="B473" s="292"/>
      <c r="C473" s="292"/>
      <c r="D473" s="292"/>
      <c r="E473" s="292"/>
      <c r="F473" s="294"/>
      <c r="G473" s="292"/>
      <c r="H473" s="293"/>
      <c r="I473" s="292"/>
      <c r="J473" s="292"/>
      <c r="K473" s="292"/>
      <c r="L473" s="292"/>
      <c r="M473" s="292"/>
      <c r="N473" s="292"/>
      <c r="O473" s="292"/>
      <c r="P473" s="292"/>
      <c r="Q473" s="292"/>
      <c r="R473" s="292"/>
    </row>
    <row r="474" spans="1:18" ht="15.75" customHeight="1" x14ac:dyDescent="0.25">
      <c r="A474" s="292"/>
      <c r="B474" s="292"/>
      <c r="C474" s="292"/>
      <c r="D474" s="292"/>
      <c r="E474" s="292"/>
      <c r="F474" s="294"/>
      <c r="G474" s="292"/>
      <c r="H474" s="293"/>
      <c r="I474" s="292"/>
      <c r="J474" s="292"/>
      <c r="K474" s="292"/>
      <c r="L474" s="292"/>
      <c r="M474" s="292"/>
      <c r="N474" s="292"/>
      <c r="O474" s="292"/>
      <c r="P474" s="292"/>
      <c r="Q474" s="292"/>
      <c r="R474" s="292"/>
    </row>
    <row r="475" spans="1:18" ht="15.75" customHeight="1" x14ac:dyDescent="0.25">
      <c r="A475" s="292"/>
      <c r="B475" s="292"/>
      <c r="C475" s="292"/>
      <c r="D475" s="292"/>
      <c r="E475" s="292"/>
      <c r="F475" s="294"/>
      <c r="G475" s="292"/>
      <c r="H475" s="293"/>
      <c r="I475" s="292"/>
      <c r="J475" s="292"/>
      <c r="K475" s="292"/>
      <c r="L475" s="292"/>
      <c r="M475" s="292"/>
      <c r="N475" s="292"/>
      <c r="O475" s="292"/>
      <c r="P475" s="292"/>
      <c r="Q475" s="292"/>
      <c r="R475" s="292"/>
    </row>
    <row r="476" spans="1:18" ht="15.75" customHeight="1" x14ac:dyDescent="0.25">
      <c r="A476" s="292"/>
      <c r="B476" s="292"/>
      <c r="C476" s="292"/>
      <c r="D476" s="292"/>
      <c r="E476" s="292"/>
      <c r="F476" s="294"/>
      <c r="G476" s="292"/>
      <c r="H476" s="293"/>
      <c r="I476" s="292"/>
      <c r="J476" s="292"/>
      <c r="K476" s="292"/>
      <c r="L476" s="292"/>
      <c r="M476" s="292"/>
      <c r="N476" s="292"/>
      <c r="O476" s="292"/>
      <c r="P476" s="292"/>
      <c r="Q476" s="292"/>
      <c r="R476" s="292"/>
    </row>
    <row r="477" spans="1:18" ht="15.75" customHeight="1" x14ac:dyDescent="0.25">
      <c r="A477" s="292"/>
      <c r="B477" s="292"/>
      <c r="C477" s="292"/>
      <c r="D477" s="292"/>
      <c r="E477" s="292"/>
      <c r="F477" s="294"/>
      <c r="G477" s="292"/>
      <c r="H477" s="293"/>
      <c r="I477" s="292"/>
      <c r="J477" s="292"/>
      <c r="K477" s="292"/>
      <c r="L477" s="292"/>
      <c r="M477" s="292"/>
      <c r="N477" s="292"/>
      <c r="O477" s="292"/>
      <c r="P477" s="292"/>
      <c r="Q477" s="292"/>
      <c r="R477" s="292"/>
    </row>
    <row r="478" spans="1:18" ht="15.75" customHeight="1" x14ac:dyDescent="0.25">
      <c r="A478" s="292"/>
      <c r="B478" s="292"/>
      <c r="C478" s="292"/>
      <c r="D478" s="292"/>
      <c r="E478" s="292"/>
      <c r="F478" s="294"/>
      <c r="G478" s="292"/>
      <c r="H478" s="293"/>
      <c r="I478" s="292"/>
      <c r="J478" s="292"/>
      <c r="K478" s="292"/>
      <c r="L478" s="292"/>
      <c r="M478" s="292"/>
      <c r="N478" s="292"/>
      <c r="O478" s="292"/>
      <c r="P478" s="292"/>
      <c r="Q478" s="292"/>
      <c r="R478" s="292"/>
    </row>
    <row r="479" spans="1:18" ht="15.75" customHeight="1" x14ac:dyDescent="0.25">
      <c r="A479" s="292"/>
      <c r="B479" s="292"/>
      <c r="C479" s="292"/>
      <c r="D479" s="292"/>
      <c r="E479" s="292"/>
      <c r="F479" s="294"/>
      <c r="G479" s="292"/>
      <c r="H479" s="293"/>
      <c r="I479" s="292"/>
      <c r="J479" s="292"/>
      <c r="K479" s="292"/>
      <c r="L479" s="292"/>
      <c r="M479" s="292"/>
      <c r="N479" s="292"/>
      <c r="O479" s="292"/>
      <c r="P479" s="292"/>
      <c r="Q479" s="292"/>
      <c r="R479" s="292"/>
    </row>
    <row r="480" spans="1:18" ht="15.75" customHeight="1" x14ac:dyDescent="0.25">
      <c r="A480" s="292"/>
      <c r="B480" s="292"/>
      <c r="C480" s="292"/>
      <c r="D480" s="292"/>
      <c r="E480" s="292"/>
      <c r="F480" s="294"/>
      <c r="G480" s="292"/>
      <c r="H480" s="293"/>
      <c r="I480" s="292"/>
      <c r="J480" s="292"/>
      <c r="K480" s="292"/>
      <c r="L480" s="292"/>
      <c r="M480" s="292"/>
      <c r="N480" s="292"/>
      <c r="O480" s="292"/>
      <c r="P480" s="292"/>
      <c r="Q480" s="292"/>
      <c r="R480" s="292"/>
    </row>
    <row r="481" spans="1:18" ht="15.75" customHeight="1" x14ac:dyDescent="0.25">
      <c r="A481" s="292"/>
      <c r="B481" s="292"/>
      <c r="C481" s="292"/>
      <c r="D481" s="292"/>
      <c r="E481" s="292"/>
      <c r="F481" s="294"/>
      <c r="G481" s="292"/>
      <c r="H481" s="293"/>
      <c r="I481" s="292"/>
      <c r="J481" s="292"/>
      <c r="K481" s="292"/>
      <c r="L481" s="292"/>
      <c r="M481" s="292"/>
      <c r="N481" s="292"/>
      <c r="O481" s="292"/>
      <c r="P481" s="292"/>
      <c r="Q481" s="292"/>
      <c r="R481" s="292"/>
    </row>
    <row r="482" spans="1:18" ht="15.75" customHeight="1" x14ac:dyDescent="0.25">
      <c r="A482" s="292"/>
      <c r="B482" s="292"/>
      <c r="C482" s="292"/>
      <c r="D482" s="292"/>
      <c r="E482" s="292"/>
      <c r="F482" s="294"/>
      <c r="G482" s="292"/>
      <c r="H482" s="293"/>
      <c r="I482" s="292"/>
      <c r="J482" s="292"/>
      <c r="K482" s="292"/>
      <c r="L482" s="292"/>
      <c r="M482" s="292"/>
      <c r="N482" s="292"/>
      <c r="O482" s="292"/>
      <c r="P482" s="292"/>
      <c r="Q482" s="292"/>
      <c r="R482" s="292"/>
    </row>
    <row r="483" spans="1:18" ht="15.75" customHeight="1" x14ac:dyDescent="0.25">
      <c r="A483" s="292"/>
      <c r="B483" s="292"/>
      <c r="C483" s="292"/>
      <c r="D483" s="292"/>
      <c r="E483" s="292"/>
      <c r="F483" s="294"/>
      <c r="G483" s="292"/>
      <c r="H483" s="293"/>
      <c r="I483" s="292"/>
      <c r="J483" s="292"/>
      <c r="K483" s="292"/>
      <c r="L483" s="292"/>
      <c r="M483" s="292"/>
      <c r="N483" s="292"/>
      <c r="O483" s="292"/>
      <c r="P483" s="292"/>
      <c r="Q483" s="292"/>
      <c r="R483" s="292"/>
    </row>
    <row r="484" spans="1:18" ht="15.75" customHeight="1" x14ac:dyDescent="0.25">
      <c r="A484" s="292"/>
      <c r="B484" s="292"/>
      <c r="C484" s="292"/>
      <c r="D484" s="292"/>
      <c r="E484" s="292"/>
      <c r="F484" s="294"/>
      <c r="G484" s="292"/>
      <c r="H484" s="293"/>
      <c r="I484" s="292"/>
      <c r="J484" s="292"/>
      <c r="K484" s="292"/>
      <c r="L484" s="292"/>
      <c r="M484" s="292"/>
      <c r="N484" s="292"/>
      <c r="O484" s="292"/>
      <c r="P484" s="292"/>
      <c r="Q484" s="292"/>
      <c r="R484" s="292"/>
    </row>
    <row r="485" spans="1:18" ht="15.75" customHeight="1" x14ac:dyDescent="0.25">
      <c r="A485" s="292"/>
      <c r="B485" s="292"/>
      <c r="C485" s="292"/>
      <c r="D485" s="292"/>
      <c r="E485" s="292"/>
      <c r="F485" s="294"/>
      <c r="G485" s="292"/>
      <c r="H485" s="293"/>
      <c r="I485" s="292"/>
      <c r="J485" s="292"/>
      <c r="K485" s="292"/>
      <c r="L485" s="292"/>
      <c r="M485" s="292"/>
      <c r="N485" s="292"/>
      <c r="O485" s="292"/>
      <c r="P485" s="292"/>
      <c r="Q485" s="292"/>
      <c r="R485" s="292"/>
    </row>
    <row r="486" spans="1:18" ht="15.75" customHeight="1" x14ac:dyDescent="0.25">
      <c r="A486" s="292"/>
      <c r="B486" s="292"/>
      <c r="C486" s="292"/>
      <c r="D486" s="292"/>
      <c r="E486" s="292"/>
      <c r="F486" s="294"/>
      <c r="G486" s="292"/>
      <c r="H486" s="293"/>
      <c r="I486" s="292"/>
      <c r="J486" s="292"/>
      <c r="K486" s="292"/>
      <c r="L486" s="292"/>
      <c r="M486" s="292"/>
      <c r="N486" s="292"/>
      <c r="O486" s="292"/>
      <c r="P486" s="292"/>
      <c r="Q486" s="292"/>
      <c r="R486" s="292"/>
    </row>
    <row r="487" spans="1:18" ht="15.75" customHeight="1" x14ac:dyDescent="0.25">
      <c r="A487" s="292"/>
      <c r="B487" s="292"/>
      <c r="C487" s="292"/>
      <c r="D487" s="292"/>
      <c r="E487" s="292"/>
      <c r="F487" s="294"/>
      <c r="G487" s="292"/>
      <c r="H487" s="293"/>
      <c r="I487" s="292"/>
      <c r="J487" s="292"/>
      <c r="K487" s="292"/>
      <c r="L487" s="292"/>
      <c r="M487" s="292"/>
      <c r="N487" s="292"/>
      <c r="O487" s="292"/>
      <c r="P487" s="292"/>
      <c r="Q487" s="292"/>
      <c r="R487" s="292"/>
    </row>
    <row r="488" spans="1:18" ht="15.75" customHeight="1" x14ac:dyDescent="0.25">
      <c r="A488" s="292"/>
      <c r="B488" s="292"/>
      <c r="C488" s="292"/>
      <c r="D488" s="292"/>
      <c r="E488" s="292"/>
      <c r="F488" s="294"/>
      <c r="G488" s="292"/>
      <c r="H488" s="293"/>
      <c r="I488" s="292"/>
      <c r="J488" s="292"/>
      <c r="K488" s="292"/>
      <c r="L488" s="292"/>
      <c r="M488" s="292"/>
      <c r="N488" s="292"/>
      <c r="O488" s="292"/>
      <c r="P488" s="292"/>
      <c r="Q488" s="292"/>
      <c r="R488" s="292"/>
    </row>
    <row r="489" spans="1:18" ht="15.75" customHeight="1" x14ac:dyDescent="0.25">
      <c r="A489" s="292"/>
      <c r="B489" s="292"/>
      <c r="C489" s="292"/>
      <c r="D489" s="292"/>
      <c r="E489" s="292"/>
      <c r="F489" s="294"/>
      <c r="G489" s="292"/>
      <c r="H489" s="293"/>
      <c r="I489" s="292"/>
      <c r="J489" s="292"/>
      <c r="K489" s="292"/>
      <c r="L489" s="292"/>
      <c r="M489" s="292"/>
      <c r="N489" s="292"/>
      <c r="O489" s="292"/>
      <c r="P489" s="292"/>
      <c r="Q489" s="292"/>
      <c r="R489" s="292"/>
    </row>
    <row r="490" spans="1:18" ht="15.75" customHeight="1" x14ac:dyDescent="0.25">
      <c r="A490" s="292"/>
      <c r="B490" s="292"/>
      <c r="C490" s="292"/>
      <c r="D490" s="292"/>
      <c r="E490" s="292"/>
      <c r="F490" s="294"/>
      <c r="G490" s="292"/>
      <c r="H490" s="293"/>
      <c r="I490" s="292"/>
      <c r="J490" s="292"/>
      <c r="K490" s="292"/>
      <c r="L490" s="292"/>
      <c r="M490" s="292"/>
      <c r="N490" s="292"/>
      <c r="O490" s="292"/>
      <c r="P490" s="292"/>
      <c r="Q490" s="292"/>
      <c r="R490" s="292"/>
    </row>
    <row r="491" spans="1:18" ht="15.75" customHeight="1" x14ac:dyDescent="0.25">
      <c r="A491" s="292"/>
      <c r="B491" s="292"/>
      <c r="C491" s="292"/>
      <c r="D491" s="292"/>
      <c r="E491" s="292"/>
      <c r="F491" s="294"/>
      <c r="G491" s="292"/>
      <c r="H491" s="293"/>
      <c r="I491" s="292"/>
      <c r="J491" s="292"/>
      <c r="K491" s="292"/>
      <c r="L491" s="292"/>
      <c r="M491" s="292"/>
      <c r="N491" s="292"/>
      <c r="O491" s="292"/>
      <c r="P491" s="292"/>
      <c r="Q491" s="292"/>
      <c r="R491" s="292"/>
    </row>
    <row r="492" spans="1:18" ht="15.75" customHeight="1" x14ac:dyDescent="0.25">
      <c r="A492" s="292"/>
      <c r="B492" s="292"/>
      <c r="C492" s="292"/>
      <c r="D492" s="292"/>
      <c r="E492" s="292"/>
      <c r="F492" s="294"/>
      <c r="G492" s="292"/>
      <c r="H492" s="293"/>
      <c r="I492" s="292"/>
      <c r="J492" s="292"/>
      <c r="K492" s="292"/>
      <c r="L492" s="292"/>
      <c r="M492" s="292"/>
      <c r="N492" s="292"/>
      <c r="O492" s="292"/>
      <c r="P492" s="292"/>
      <c r="Q492" s="292"/>
      <c r="R492" s="292"/>
    </row>
    <row r="493" spans="1:18" ht="15.75" customHeight="1" x14ac:dyDescent="0.25">
      <c r="A493" s="292"/>
      <c r="B493" s="292"/>
      <c r="C493" s="292"/>
      <c r="D493" s="292"/>
      <c r="E493" s="292"/>
      <c r="F493" s="294"/>
      <c r="G493" s="292"/>
      <c r="H493" s="293"/>
      <c r="I493" s="292"/>
      <c r="J493" s="292"/>
      <c r="K493" s="292"/>
      <c r="L493" s="292"/>
      <c r="M493" s="292"/>
      <c r="N493" s="292"/>
      <c r="O493" s="292"/>
      <c r="P493" s="292"/>
      <c r="Q493" s="292"/>
      <c r="R493" s="292"/>
    </row>
    <row r="494" spans="1:18" ht="15.75" customHeight="1" x14ac:dyDescent="0.25">
      <c r="A494" s="292"/>
      <c r="B494" s="292"/>
      <c r="C494" s="292"/>
      <c r="D494" s="292"/>
      <c r="E494" s="292"/>
      <c r="F494" s="294"/>
      <c r="G494" s="292"/>
      <c r="H494" s="293"/>
      <c r="I494" s="292"/>
      <c r="J494" s="292"/>
      <c r="K494" s="292"/>
      <c r="L494" s="292"/>
      <c r="M494" s="292"/>
      <c r="N494" s="292"/>
      <c r="O494" s="292"/>
      <c r="P494" s="292"/>
      <c r="Q494" s="292"/>
      <c r="R494" s="292"/>
    </row>
    <row r="495" spans="1:18" ht="15.75" customHeight="1" x14ac:dyDescent="0.25">
      <c r="A495" s="292"/>
      <c r="B495" s="292"/>
      <c r="C495" s="292"/>
      <c r="D495" s="292"/>
      <c r="E495" s="292"/>
      <c r="F495" s="294"/>
      <c r="G495" s="292"/>
      <c r="H495" s="293"/>
      <c r="I495" s="292"/>
      <c r="J495" s="292"/>
      <c r="K495" s="292"/>
      <c r="L495" s="292"/>
      <c r="M495" s="292"/>
      <c r="N495" s="292"/>
      <c r="O495" s="292"/>
      <c r="P495" s="292"/>
      <c r="Q495" s="292"/>
      <c r="R495" s="292"/>
    </row>
    <row r="496" spans="1:18" ht="15.75" customHeight="1" x14ac:dyDescent="0.25">
      <c r="A496" s="292"/>
      <c r="B496" s="292"/>
      <c r="C496" s="292"/>
      <c r="D496" s="292"/>
      <c r="E496" s="292"/>
      <c r="F496" s="294"/>
      <c r="G496" s="292"/>
      <c r="H496" s="293"/>
      <c r="I496" s="292"/>
      <c r="J496" s="292"/>
      <c r="K496" s="292"/>
      <c r="L496" s="292"/>
      <c r="M496" s="292"/>
      <c r="N496" s="292"/>
      <c r="O496" s="292"/>
      <c r="P496" s="292"/>
      <c r="Q496" s="292"/>
      <c r="R496" s="292"/>
    </row>
    <row r="497" spans="1:18" ht="15.75" customHeight="1" x14ac:dyDescent="0.25">
      <c r="A497" s="292"/>
      <c r="B497" s="292"/>
      <c r="C497" s="292"/>
      <c r="D497" s="292"/>
      <c r="E497" s="292"/>
      <c r="F497" s="294"/>
      <c r="G497" s="292"/>
      <c r="H497" s="293"/>
      <c r="I497" s="292"/>
      <c r="J497" s="292"/>
      <c r="K497" s="292"/>
      <c r="L497" s="292"/>
      <c r="M497" s="292"/>
      <c r="N497" s="292"/>
      <c r="O497" s="292"/>
      <c r="P497" s="292"/>
      <c r="Q497" s="292"/>
      <c r="R497" s="292"/>
    </row>
    <row r="498" spans="1:18" ht="15.75" customHeight="1" x14ac:dyDescent="0.25">
      <c r="A498" s="292"/>
      <c r="B498" s="292"/>
      <c r="C498" s="292"/>
      <c r="D498" s="292"/>
      <c r="E498" s="292"/>
      <c r="F498" s="294"/>
      <c r="G498" s="292"/>
      <c r="H498" s="293"/>
      <c r="I498" s="292"/>
      <c r="J498" s="292"/>
      <c r="K498" s="292"/>
      <c r="L498" s="292"/>
      <c r="M498" s="292"/>
      <c r="N498" s="292"/>
      <c r="O498" s="292"/>
      <c r="P498" s="292"/>
      <c r="Q498" s="292"/>
      <c r="R498" s="292"/>
    </row>
    <row r="499" spans="1:18" ht="15.75" customHeight="1" x14ac:dyDescent="0.25">
      <c r="A499" s="292"/>
      <c r="B499" s="292"/>
      <c r="C499" s="292"/>
      <c r="D499" s="292"/>
      <c r="E499" s="292"/>
      <c r="F499" s="294"/>
      <c r="G499" s="292"/>
      <c r="H499" s="293"/>
      <c r="I499" s="292"/>
      <c r="J499" s="292"/>
      <c r="K499" s="292"/>
      <c r="L499" s="292"/>
      <c r="M499" s="292"/>
      <c r="N499" s="292"/>
      <c r="O499" s="292"/>
      <c r="P499" s="292"/>
      <c r="Q499" s="292"/>
      <c r="R499" s="292"/>
    </row>
    <row r="500" spans="1:18" ht="15.75" customHeight="1" x14ac:dyDescent="0.25">
      <c r="A500" s="292"/>
      <c r="B500" s="292"/>
      <c r="C500" s="292"/>
      <c r="D500" s="292"/>
      <c r="E500" s="292"/>
      <c r="F500" s="294"/>
      <c r="G500" s="292"/>
      <c r="H500" s="293"/>
      <c r="I500" s="292"/>
      <c r="J500" s="292"/>
      <c r="K500" s="292"/>
      <c r="L500" s="292"/>
      <c r="M500" s="292"/>
      <c r="N500" s="292"/>
      <c r="O500" s="292"/>
      <c r="P500" s="292"/>
      <c r="Q500" s="292"/>
      <c r="R500" s="292"/>
    </row>
    <row r="501" spans="1:18" ht="15.75" customHeight="1" x14ac:dyDescent="0.25">
      <c r="A501" s="292"/>
      <c r="B501" s="292"/>
      <c r="C501" s="292"/>
      <c r="D501" s="292"/>
      <c r="E501" s="292"/>
      <c r="F501" s="294"/>
      <c r="G501" s="292"/>
      <c r="H501" s="293"/>
      <c r="I501" s="292"/>
      <c r="J501" s="292"/>
      <c r="K501" s="292"/>
      <c r="L501" s="292"/>
      <c r="M501" s="292"/>
      <c r="N501" s="292"/>
      <c r="O501" s="292"/>
      <c r="P501" s="292"/>
      <c r="Q501" s="292"/>
      <c r="R501" s="292"/>
    </row>
    <row r="502" spans="1:18" ht="15.75" customHeight="1" x14ac:dyDescent="0.25">
      <c r="A502" s="292"/>
      <c r="B502" s="292"/>
      <c r="C502" s="292"/>
      <c r="D502" s="292"/>
      <c r="E502" s="292"/>
      <c r="F502" s="294"/>
      <c r="G502" s="292"/>
      <c r="H502" s="293"/>
      <c r="I502" s="292"/>
      <c r="J502" s="292"/>
      <c r="K502" s="292"/>
      <c r="L502" s="292"/>
      <c r="M502" s="292"/>
      <c r="N502" s="292"/>
      <c r="O502" s="292"/>
      <c r="P502" s="292"/>
      <c r="Q502" s="292"/>
      <c r="R502" s="292"/>
    </row>
    <row r="503" spans="1:18" ht="15.75" customHeight="1" x14ac:dyDescent="0.25">
      <c r="A503" s="292"/>
      <c r="B503" s="292"/>
      <c r="C503" s="292"/>
      <c r="D503" s="292"/>
      <c r="E503" s="292"/>
      <c r="F503" s="294"/>
      <c r="G503" s="292"/>
      <c r="H503" s="293"/>
      <c r="I503" s="292"/>
      <c r="J503" s="292"/>
      <c r="K503" s="292"/>
      <c r="L503" s="292"/>
      <c r="M503" s="292"/>
      <c r="N503" s="292"/>
      <c r="O503" s="292"/>
      <c r="P503" s="292"/>
      <c r="Q503" s="292"/>
      <c r="R503" s="292"/>
    </row>
    <row r="504" spans="1:18" ht="15.75" customHeight="1" x14ac:dyDescent="0.25">
      <c r="A504" s="292"/>
      <c r="B504" s="292"/>
      <c r="C504" s="292"/>
      <c r="D504" s="292"/>
      <c r="E504" s="292"/>
      <c r="F504" s="294"/>
      <c r="G504" s="292"/>
      <c r="H504" s="293"/>
      <c r="I504" s="292"/>
      <c r="J504" s="292"/>
      <c r="K504" s="292"/>
      <c r="L504" s="292"/>
      <c r="M504" s="292"/>
      <c r="N504" s="292"/>
      <c r="O504" s="292"/>
      <c r="P504" s="292"/>
      <c r="Q504" s="292"/>
      <c r="R504" s="292"/>
    </row>
    <row r="505" spans="1:18" ht="15.75" customHeight="1" x14ac:dyDescent="0.25">
      <c r="A505" s="292"/>
      <c r="B505" s="292"/>
      <c r="C505" s="292"/>
      <c r="D505" s="292"/>
      <c r="E505" s="292"/>
      <c r="F505" s="294"/>
      <c r="G505" s="292"/>
      <c r="H505" s="293"/>
      <c r="I505" s="292"/>
      <c r="J505" s="292"/>
      <c r="K505" s="292"/>
      <c r="L505" s="292"/>
      <c r="M505" s="292"/>
      <c r="N505" s="292"/>
      <c r="O505" s="292"/>
      <c r="P505" s="292"/>
      <c r="Q505" s="292"/>
      <c r="R505" s="292"/>
    </row>
    <row r="506" spans="1:18" ht="15.75" customHeight="1" x14ac:dyDescent="0.25">
      <c r="A506" s="292"/>
      <c r="B506" s="292"/>
      <c r="C506" s="292"/>
      <c r="D506" s="292"/>
      <c r="E506" s="292"/>
      <c r="F506" s="294"/>
      <c r="G506" s="292"/>
      <c r="H506" s="293"/>
      <c r="I506" s="292"/>
      <c r="J506" s="292"/>
      <c r="K506" s="292"/>
      <c r="L506" s="292"/>
      <c r="M506" s="292"/>
      <c r="N506" s="292"/>
      <c r="O506" s="292"/>
      <c r="P506" s="292"/>
      <c r="Q506" s="292"/>
      <c r="R506" s="292"/>
    </row>
    <row r="507" spans="1:18" ht="15.75" customHeight="1" x14ac:dyDescent="0.25">
      <c r="A507" s="292"/>
      <c r="B507" s="292"/>
      <c r="C507" s="292"/>
      <c r="D507" s="292"/>
      <c r="E507" s="292"/>
      <c r="F507" s="294"/>
      <c r="G507" s="292"/>
      <c r="H507" s="293"/>
      <c r="I507" s="292"/>
      <c r="J507" s="292"/>
      <c r="K507" s="292"/>
      <c r="L507" s="292"/>
      <c r="M507" s="292"/>
      <c r="N507" s="292"/>
      <c r="O507" s="292"/>
      <c r="P507" s="292"/>
      <c r="Q507" s="292"/>
      <c r="R507" s="292"/>
    </row>
    <row r="508" spans="1:18" ht="15.75" customHeight="1" x14ac:dyDescent="0.25">
      <c r="A508" s="292"/>
      <c r="B508" s="292"/>
      <c r="C508" s="292"/>
      <c r="D508" s="292"/>
      <c r="E508" s="292"/>
      <c r="F508" s="294"/>
      <c r="G508" s="292"/>
      <c r="H508" s="293"/>
      <c r="I508" s="292"/>
      <c r="J508" s="292"/>
      <c r="K508" s="292"/>
      <c r="L508" s="292"/>
      <c r="M508" s="292"/>
      <c r="N508" s="292"/>
      <c r="O508" s="292"/>
      <c r="P508" s="292"/>
      <c r="Q508" s="292"/>
      <c r="R508" s="292"/>
    </row>
    <row r="509" spans="1:18" ht="15.75" customHeight="1" x14ac:dyDescent="0.25">
      <c r="A509" s="292"/>
      <c r="B509" s="292"/>
      <c r="C509" s="292"/>
      <c r="D509" s="292"/>
      <c r="E509" s="292"/>
      <c r="F509" s="294"/>
      <c r="G509" s="292"/>
      <c r="H509" s="293"/>
      <c r="I509" s="292"/>
      <c r="J509" s="292"/>
      <c r="K509" s="292"/>
      <c r="L509" s="292"/>
      <c r="M509" s="292"/>
      <c r="N509" s="292"/>
      <c r="O509" s="292"/>
      <c r="P509" s="292"/>
      <c r="Q509" s="292"/>
      <c r="R509" s="292"/>
    </row>
    <row r="510" spans="1:18" ht="15.75" customHeight="1" x14ac:dyDescent="0.25">
      <c r="A510" s="292"/>
      <c r="B510" s="292"/>
      <c r="C510" s="292"/>
      <c r="D510" s="292"/>
      <c r="E510" s="292"/>
      <c r="F510" s="294"/>
      <c r="G510" s="292"/>
      <c r="H510" s="293"/>
      <c r="I510" s="292"/>
      <c r="J510" s="292"/>
      <c r="K510" s="292"/>
      <c r="L510" s="292"/>
      <c r="M510" s="292"/>
      <c r="N510" s="292"/>
      <c r="O510" s="292"/>
      <c r="P510" s="292"/>
      <c r="Q510" s="292"/>
      <c r="R510" s="292"/>
    </row>
    <row r="511" spans="1:18" ht="15.75" customHeight="1" x14ac:dyDescent="0.25">
      <c r="A511" s="292"/>
      <c r="B511" s="292"/>
      <c r="C511" s="292"/>
      <c r="D511" s="292"/>
      <c r="E511" s="292"/>
      <c r="F511" s="294"/>
      <c r="G511" s="292"/>
      <c r="H511" s="293"/>
      <c r="I511" s="292"/>
      <c r="J511" s="292"/>
      <c r="K511" s="292"/>
      <c r="L511" s="292"/>
      <c r="M511" s="292"/>
      <c r="N511" s="292"/>
      <c r="O511" s="292"/>
      <c r="P511" s="292"/>
      <c r="Q511" s="292"/>
      <c r="R511" s="292"/>
    </row>
    <row r="512" spans="1:18" ht="15.75" customHeight="1" x14ac:dyDescent="0.25">
      <c r="A512" s="292"/>
      <c r="B512" s="292"/>
      <c r="C512" s="292"/>
      <c r="D512" s="292"/>
      <c r="E512" s="292"/>
      <c r="F512" s="294"/>
      <c r="G512" s="292"/>
      <c r="H512" s="293"/>
      <c r="I512" s="292"/>
      <c r="J512" s="292"/>
      <c r="K512" s="292"/>
      <c r="L512" s="292"/>
      <c r="M512" s="292"/>
      <c r="N512" s="292"/>
      <c r="O512" s="292"/>
      <c r="P512" s="292"/>
      <c r="Q512" s="292"/>
      <c r="R512" s="292"/>
    </row>
    <row r="513" spans="1:18" ht="15.75" customHeight="1" x14ac:dyDescent="0.25">
      <c r="A513" s="292"/>
      <c r="B513" s="292"/>
      <c r="C513" s="292"/>
      <c r="D513" s="292"/>
      <c r="E513" s="292"/>
      <c r="F513" s="294"/>
      <c r="G513" s="292"/>
      <c r="H513" s="293"/>
      <c r="I513" s="292"/>
      <c r="J513" s="292"/>
      <c r="K513" s="292"/>
      <c r="L513" s="292"/>
      <c r="M513" s="292"/>
      <c r="N513" s="292"/>
      <c r="O513" s="292"/>
      <c r="P513" s="292"/>
      <c r="Q513" s="292"/>
      <c r="R513" s="292"/>
    </row>
    <row r="514" spans="1:18" ht="15.75" customHeight="1" x14ac:dyDescent="0.25">
      <c r="A514" s="292"/>
      <c r="B514" s="292"/>
      <c r="C514" s="292"/>
      <c r="D514" s="292"/>
      <c r="E514" s="292"/>
      <c r="F514" s="294"/>
      <c r="G514" s="292"/>
      <c r="H514" s="293"/>
      <c r="I514" s="292"/>
      <c r="J514" s="292"/>
      <c r="K514" s="292"/>
      <c r="L514" s="292"/>
      <c r="M514" s="292"/>
      <c r="N514" s="292"/>
      <c r="O514" s="292"/>
      <c r="P514" s="292"/>
      <c r="Q514" s="292"/>
      <c r="R514" s="292"/>
    </row>
    <row r="515" spans="1:18" ht="15.75" customHeight="1" x14ac:dyDescent="0.25">
      <c r="A515" s="292"/>
      <c r="B515" s="292"/>
      <c r="C515" s="292"/>
      <c r="D515" s="292"/>
      <c r="E515" s="292"/>
      <c r="F515" s="294"/>
      <c r="G515" s="292"/>
      <c r="H515" s="293"/>
      <c r="I515" s="292"/>
      <c r="J515" s="292"/>
      <c r="K515" s="292"/>
      <c r="L515" s="292"/>
      <c r="M515" s="292"/>
      <c r="N515" s="292"/>
      <c r="O515" s="292"/>
      <c r="P515" s="292"/>
      <c r="Q515" s="292"/>
      <c r="R515" s="292"/>
    </row>
    <row r="516" spans="1:18" ht="15.75" customHeight="1" x14ac:dyDescent="0.25">
      <c r="A516" s="292"/>
      <c r="B516" s="292"/>
      <c r="C516" s="292"/>
      <c r="D516" s="292"/>
      <c r="E516" s="292"/>
      <c r="F516" s="294"/>
      <c r="G516" s="292"/>
      <c r="H516" s="293"/>
      <c r="I516" s="292"/>
      <c r="J516" s="292"/>
      <c r="K516" s="292"/>
      <c r="L516" s="292"/>
      <c r="M516" s="292"/>
      <c r="N516" s="292"/>
      <c r="O516" s="292"/>
      <c r="P516" s="292"/>
      <c r="Q516" s="292"/>
      <c r="R516" s="292"/>
    </row>
    <row r="517" spans="1:18" ht="15.75" customHeight="1" x14ac:dyDescent="0.25">
      <c r="A517" s="292"/>
      <c r="B517" s="292"/>
      <c r="C517" s="292"/>
      <c r="D517" s="292"/>
      <c r="E517" s="292"/>
      <c r="F517" s="294"/>
      <c r="G517" s="292"/>
      <c r="H517" s="293"/>
      <c r="I517" s="292"/>
      <c r="J517" s="292"/>
      <c r="K517" s="292"/>
      <c r="L517" s="292"/>
      <c r="M517" s="292"/>
      <c r="N517" s="292"/>
      <c r="O517" s="292"/>
      <c r="P517" s="292"/>
      <c r="Q517" s="292"/>
      <c r="R517" s="292"/>
    </row>
    <row r="518" spans="1:18" ht="15.75" customHeight="1" x14ac:dyDescent="0.25">
      <c r="A518" s="292"/>
      <c r="B518" s="292"/>
      <c r="C518" s="292"/>
      <c r="D518" s="292"/>
      <c r="E518" s="292"/>
      <c r="F518" s="294"/>
      <c r="G518" s="292"/>
      <c r="H518" s="293"/>
      <c r="I518" s="292"/>
      <c r="J518" s="292"/>
      <c r="K518" s="292"/>
      <c r="L518" s="292"/>
      <c r="M518" s="292"/>
      <c r="N518" s="292"/>
      <c r="O518" s="292"/>
      <c r="P518" s="292"/>
      <c r="Q518" s="292"/>
      <c r="R518" s="292"/>
    </row>
    <row r="519" spans="1:18" ht="15.75" customHeight="1" x14ac:dyDescent="0.25">
      <c r="A519" s="292"/>
      <c r="B519" s="292"/>
      <c r="C519" s="292"/>
      <c r="D519" s="292"/>
      <c r="E519" s="292"/>
      <c r="F519" s="294"/>
      <c r="G519" s="292"/>
      <c r="H519" s="293"/>
      <c r="I519" s="292"/>
      <c r="J519" s="292"/>
      <c r="K519" s="292"/>
      <c r="L519" s="292"/>
      <c r="M519" s="292"/>
      <c r="N519" s="292"/>
      <c r="O519" s="292"/>
      <c r="P519" s="292"/>
      <c r="Q519" s="292"/>
      <c r="R519" s="292"/>
    </row>
    <row r="520" spans="1:18" ht="15.75" customHeight="1" x14ac:dyDescent="0.25">
      <c r="A520" s="292"/>
      <c r="B520" s="292"/>
      <c r="C520" s="292"/>
      <c r="D520" s="292"/>
      <c r="E520" s="292"/>
      <c r="F520" s="294"/>
      <c r="G520" s="292"/>
      <c r="H520" s="293"/>
      <c r="I520" s="292"/>
      <c r="J520" s="292"/>
      <c r="K520" s="292"/>
      <c r="L520" s="292"/>
      <c r="M520" s="292"/>
      <c r="N520" s="292"/>
      <c r="O520" s="292"/>
      <c r="P520" s="292"/>
      <c r="Q520" s="292"/>
      <c r="R520" s="292"/>
    </row>
    <row r="521" spans="1:18" ht="15.75" customHeight="1" x14ac:dyDescent="0.25">
      <c r="A521" s="292"/>
      <c r="B521" s="292"/>
      <c r="C521" s="292"/>
      <c r="D521" s="292"/>
      <c r="E521" s="292"/>
      <c r="F521" s="294"/>
      <c r="G521" s="292"/>
      <c r="H521" s="293"/>
      <c r="I521" s="292"/>
      <c r="J521" s="292"/>
      <c r="K521" s="292"/>
      <c r="L521" s="292"/>
      <c r="M521" s="292"/>
      <c r="N521" s="292"/>
      <c r="O521" s="292"/>
      <c r="P521" s="292"/>
      <c r="Q521" s="292"/>
      <c r="R521" s="292"/>
    </row>
    <row r="522" spans="1:18" ht="15.75" customHeight="1" x14ac:dyDescent="0.25">
      <c r="A522" s="292"/>
      <c r="B522" s="292"/>
      <c r="C522" s="292"/>
      <c r="D522" s="292"/>
      <c r="E522" s="292"/>
      <c r="F522" s="294"/>
      <c r="G522" s="292"/>
      <c r="H522" s="293"/>
      <c r="I522" s="292"/>
      <c r="J522" s="292"/>
      <c r="K522" s="292"/>
      <c r="L522" s="292"/>
      <c r="M522" s="292"/>
      <c r="N522" s="292"/>
      <c r="O522" s="292"/>
      <c r="P522" s="292"/>
      <c r="Q522" s="292"/>
      <c r="R522" s="292"/>
    </row>
    <row r="523" spans="1:18" ht="15.75" customHeight="1" x14ac:dyDescent="0.25">
      <c r="A523" s="292"/>
      <c r="B523" s="292"/>
      <c r="C523" s="292"/>
      <c r="D523" s="292"/>
      <c r="E523" s="292"/>
      <c r="F523" s="294"/>
      <c r="G523" s="292"/>
      <c r="H523" s="293"/>
      <c r="I523" s="292"/>
      <c r="J523" s="292"/>
      <c r="K523" s="292"/>
      <c r="L523" s="292"/>
      <c r="M523" s="292"/>
      <c r="N523" s="292"/>
      <c r="O523" s="292"/>
      <c r="P523" s="292"/>
      <c r="Q523" s="292"/>
      <c r="R523" s="292"/>
    </row>
    <row r="524" spans="1:18" ht="15.75" customHeight="1" x14ac:dyDescent="0.25">
      <c r="A524" s="292"/>
      <c r="B524" s="292"/>
      <c r="C524" s="292"/>
      <c r="D524" s="292"/>
      <c r="E524" s="292"/>
      <c r="F524" s="294"/>
      <c r="G524" s="292"/>
      <c r="H524" s="293"/>
      <c r="I524" s="292"/>
      <c r="J524" s="292"/>
      <c r="K524" s="292"/>
      <c r="L524" s="292"/>
      <c r="M524" s="292"/>
      <c r="N524" s="292"/>
      <c r="O524" s="292"/>
      <c r="P524" s="292"/>
      <c r="Q524" s="292"/>
      <c r="R524" s="292"/>
    </row>
    <row r="525" spans="1:18" ht="15.75" customHeight="1" x14ac:dyDescent="0.25">
      <c r="A525" s="292"/>
      <c r="B525" s="292"/>
      <c r="C525" s="292"/>
      <c r="D525" s="292"/>
      <c r="E525" s="292"/>
      <c r="F525" s="294"/>
      <c r="G525" s="292"/>
      <c r="H525" s="293"/>
      <c r="I525" s="292"/>
      <c r="J525" s="292"/>
      <c r="K525" s="292"/>
      <c r="L525" s="292"/>
      <c r="M525" s="292"/>
      <c r="N525" s="292"/>
      <c r="O525" s="292"/>
      <c r="P525" s="292"/>
      <c r="Q525" s="292"/>
      <c r="R525" s="292"/>
    </row>
    <row r="526" spans="1:18" ht="15.75" customHeight="1" x14ac:dyDescent="0.25">
      <c r="A526" s="292"/>
      <c r="B526" s="292"/>
      <c r="C526" s="292"/>
      <c r="D526" s="292"/>
      <c r="E526" s="292"/>
      <c r="F526" s="294"/>
      <c r="G526" s="292"/>
      <c r="H526" s="293"/>
      <c r="I526" s="292"/>
      <c r="J526" s="292"/>
      <c r="K526" s="292"/>
      <c r="L526" s="292"/>
      <c r="M526" s="292"/>
      <c r="N526" s="292"/>
      <c r="O526" s="292"/>
      <c r="P526" s="292"/>
      <c r="Q526" s="292"/>
      <c r="R526" s="292"/>
    </row>
    <row r="527" spans="1:18" ht="15.75" customHeight="1" x14ac:dyDescent="0.25">
      <c r="A527" s="292"/>
      <c r="B527" s="292"/>
      <c r="C527" s="292"/>
      <c r="D527" s="292"/>
      <c r="E527" s="292"/>
      <c r="F527" s="294"/>
      <c r="G527" s="292"/>
      <c r="H527" s="293"/>
      <c r="I527" s="292"/>
      <c r="J527" s="292"/>
      <c r="K527" s="292"/>
      <c r="L527" s="292"/>
      <c r="M527" s="292"/>
      <c r="N527" s="292"/>
      <c r="O527" s="292"/>
      <c r="P527" s="292"/>
      <c r="Q527" s="292"/>
      <c r="R527" s="292"/>
    </row>
    <row r="528" spans="1:18" ht="15.75" customHeight="1" x14ac:dyDescent="0.25">
      <c r="A528" s="292"/>
      <c r="B528" s="292"/>
      <c r="C528" s="292"/>
      <c r="D528" s="292"/>
      <c r="E528" s="292"/>
      <c r="F528" s="294"/>
      <c r="G528" s="292"/>
      <c r="H528" s="293"/>
      <c r="I528" s="292"/>
      <c r="J528" s="292"/>
      <c r="K528" s="292"/>
      <c r="L528" s="292"/>
      <c r="M528" s="292"/>
      <c r="N528" s="292"/>
      <c r="O528" s="292"/>
      <c r="P528" s="292"/>
      <c r="Q528" s="292"/>
      <c r="R528" s="292"/>
    </row>
    <row r="529" spans="1:18" ht="15.75" customHeight="1" x14ac:dyDescent="0.25">
      <c r="A529" s="292"/>
      <c r="B529" s="292"/>
      <c r="C529" s="292"/>
      <c r="D529" s="292"/>
      <c r="E529" s="292"/>
      <c r="F529" s="294"/>
      <c r="G529" s="292"/>
      <c r="H529" s="293"/>
      <c r="I529" s="292"/>
      <c r="J529" s="292"/>
      <c r="K529" s="292"/>
      <c r="L529" s="292"/>
      <c r="M529" s="292"/>
      <c r="N529" s="292"/>
      <c r="O529" s="292"/>
      <c r="P529" s="292"/>
      <c r="Q529" s="292"/>
      <c r="R529" s="292"/>
    </row>
    <row r="530" spans="1:18" ht="15.75" customHeight="1" x14ac:dyDescent="0.25">
      <c r="A530" s="292"/>
      <c r="B530" s="292"/>
      <c r="C530" s="292"/>
      <c r="D530" s="292"/>
      <c r="E530" s="292"/>
      <c r="F530" s="294"/>
      <c r="G530" s="292"/>
      <c r="H530" s="293"/>
      <c r="I530" s="292"/>
      <c r="J530" s="292"/>
      <c r="K530" s="292"/>
      <c r="L530" s="292"/>
      <c r="M530" s="292"/>
      <c r="N530" s="292"/>
      <c r="O530" s="292"/>
      <c r="P530" s="292"/>
      <c r="Q530" s="292"/>
      <c r="R530" s="292"/>
    </row>
    <row r="531" spans="1:18" ht="15.75" customHeight="1" x14ac:dyDescent="0.25">
      <c r="A531" s="292"/>
      <c r="B531" s="292"/>
      <c r="C531" s="292"/>
      <c r="D531" s="292"/>
      <c r="E531" s="292"/>
      <c r="F531" s="294"/>
      <c r="G531" s="292"/>
      <c r="H531" s="293"/>
      <c r="I531" s="292"/>
      <c r="J531" s="292"/>
      <c r="K531" s="292"/>
      <c r="L531" s="292"/>
      <c r="M531" s="292"/>
      <c r="N531" s="292"/>
      <c r="O531" s="292"/>
      <c r="P531" s="292"/>
      <c r="Q531" s="292"/>
      <c r="R531" s="292"/>
    </row>
    <row r="532" spans="1:18" ht="15.75" customHeight="1" x14ac:dyDescent="0.25">
      <c r="A532" s="292"/>
      <c r="B532" s="292"/>
      <c r="C532" s="292"/>
      <c r="D532" s="292"/>
      <c r="E532" s="292"/>
      <c r="F532" s="294"/>
      <c r="G532" s="292"/>
      <c r="H532" s="293"/>
      <c r="I532" s="292"/>
      <c r="J532" s="292"/>
      <c r="K532" s="292"/>
      <c r="L532" s="292"/>
      <c r="M532" s="292"/>
      <c r="N532" s="292"/>
      <c r="O532" s="292"/>
      <c r="P532" s="292"/>
      <c r="Q532" s="292"/>
      <c r="R532" s="292"/>
    </row>
    <row r="533" spans="1:18" ht="15.75" customHeight="1" x14ac:dyDescent="0.25">
      <c r="A533" s="292"/>
      <c r="B533" s="292"/>
      <c r="C533" s="292"/>
      <c r="D533" s="292"/>
      <c r="E533" s="292"/>
      <c r="F533" s="294"/>
      <c r="G533" s="292"/>
      <c r="H533" s="293"/>
      <c r="I533" s="292"/>
      <c r="J533" s="292"/>
      <c r="K533" s="292"/>
      <c r="L533" s="292"/>
      <c r="M533" s="292"/>
      <c r="N533" s="292"/>
      <c r="O533" s="292"/>
      <c r="P533" s="292"/>
      <c r="Q533" s="292"/>
      <c r="R533" s="292"/>
    </row>
    <row r="534" spans="1:18" ht="15.75" customHeight="1" x14ac:dyDescent="0.25">
      <c r="A534" s="292"/>
      <c r="B534" s="292"/>
      <c r="C534" s="292"/>
      <c r="D534" s="292"/>
      <c r="E534" s="292"/>
      <c r="F534" s="294"/>
      <c r="G534" s="292"/>
      <c r="H534" s="293"/>
      <c r="I534" s="292"/>
      <c r="J534" s="292"/>
      <c r="K534" s="292"/>
      <c r="L534" s="292"/>
      <c r="M534" s="292"/>
      <c r="N534" s="292"/>
      <c r="O534" s="292"/>
      <c r="P534" s="292"/>
      <c r="Q534" s="292"/>
      <c r="R534" s="292"/>
    </row>
    <row r="535" spans="1:18" ht="15.75" customHeight="1" x14ac:dyDescent="0.25">
      <c r="A535" s="292"/>
      <c r="B535" s="292"/>
      <c r="C535" s="292"/>
      <c r="D535" s="292"/>
      <c r="E535" s="292"/>
      <c r="F535" s="294"/>
      <c r="G535" s="292"/>
      <c r="H535" s="293"/>
      <c r="I535" s="292"/>
      <c r="J535" s="292"/>
      <c r="K535" s="292"/>
      <c r="L535" s="292"/>
      <c r="M535" s="292"/>
      <c r="N535" s="292"/>
      <c r="O535" s="292"/>
      <c r="P535" s="292"/>
      <c r="Q535" s="292"/>
      <c r="R535" s="292"/>
    </row>
    <row r="536" spans="1:18" ht="15.75" customHeight="1" x14ac:dyDescent="0.25">
      <c r="A536" s="292"/>
      <c r="B536" s="292"/>
      <c r="C536" s="292"/>
      <c r="D536" s="292"/>
      <c r="E536" s="292"/>
      <c r="F536" s="294"/>
      <c r="G536" s="292"/>
      <c r="H536" s="293"/>
      <c r="I536" s="292"/>
      <c r="J536" s="292"/>
      <c r="K536" s="292"/>
      <c r="L536" s="292"/>
      <c r="M536" s="292"/>
      <c r="N536" s="292"/>
      <c r="O536" s="292"/>
      <c r="P536" s="292"/>
      <c r="Q536" s="292"/>
      <c r="R536" s="292"/>
    </row>
    <row r="537" spans="1:18" ht="15.75" customHeight="1" x14ac:dyDescent="0.25">
      <c r="A537" s="292"/>
      <c r="B537" s="292"/>
      <c r="C537" s="292"/>
      <c r="D537" s="292"/>
      <c r="E537" s="292"/>
      <c r="F537" s="294"/>
      <c r="G537" s="292"/>
      <c r="H537" s="293"/>
      <c r="I537" s="292"/>
      <c r="J537" s="292"/>
      <c r="K537" s="292"/>
      <c r="L537" s="292"/>
      <c r="M537" s="292"/>
      <c r="N537" s="292"/>
      <c r="O537" s="292"/>
      <c r="P537" s="292"/>
      <c r="Q537" s="292"/>
      <c r="R537" s="292"/>
    </row>
    <row r="538" spans="1:18" ht="15.75" customHeight="1" x14ac:dyDescent="0.25">
      <c r="A538" s="292"/>
      <c r="B538" s="292"/>
      <c r="C538" s="292"/>
      <c r="D538" s="292"/>
      <c r="E538" s="292"/>
      <c r="F538" s="294"/>
      <c r="G538" s="292"/>
      <c r="H538" s="293"/>
      <c r="I538" s="292"/>
      <c r="J538" s="292"/>
      <c r="K538" s="292"/>
      <c r="L538" s="292"/>
      <c r="M538" s="292"/>
      <c r="N538" s="292"/>
      <c r="O538" s="292"/>
      <c r="P538" s="292"/>
      <c r="Q538" s="292"/>
      <c r="R538" s="292"/>
    </row>
    <row r="539" spans="1:18" ht="15.75" customHeight="1" x14ac:dyDescent="0.25">
      <c r="A539" s="292"/>
      <c r="B539" s="292"/>
      <c r="C539" s="292"/>
      <c r="D539" s="292"/>
      <c r="E539" s="292"/>
      <c r="F539" s="294"/>
      <c r="G539" s="292"/>
      <c r="H539" s="293"/>
      <c r="I539" s="292"/>
      <c r="J539" s="292"/>
      <c r="K539" s="292"/>
      <c r="L539" s="292"/>
      <c r="M539" s="292"/>
      <c r="N539" s="292"/>
      <c r="O539" s="292"/>
      <c r="P539" s="292"/>
      <c r="Q539" s="292"/>
      <c r="R539" s="292"/>
    </row>
    <row r="540" spans="1:18" ht="15.75" customHeight="1" x14ac:dyDescent="0.25">
      <c r="A540" s="292"/>
      <c r="B540" s="292"/>
      <c r="C540" s="292"/>
      <c r="D540" s="292"/>
      <c r="E540" s="292"/>
      <c r="F540" s="294"/>
      <c r="G540" s="292"/>
      <c r="H540" s="293"/>
      <c r="I540" s="292"/>
      <c r="J540" s="292"/>
      <c r="K540" s="292"/>
      <c r="L540" s="292"/>
      <c r="M540" s="292"/>
      <c r="N540" s="292"/>
      <c r="O540" s="292"/>
      <c r="P540" s="292"/>
      <c r="Q540" s="292"/>
      <c r="R540" s="292"/>
    </row>
    <row r="541" spans="1:18" ht="15.75" customHeight="1" x14ac:dyDescent="0.25">
      <c r="A541" s="292"/>
      <c r="B541" s="292"/>
      <c r="C541" s="292"/>
      <c r="D541" s="292"/>
      <c r="E541" s="292"/>
      <c r="F541" s="294"/>
      <c r="G541" s="292"/>
      <c r="H541" s="293"/>
      <c r="I541" s="292"/>
      <c r="J541" s="292"/>
      <c r="K541" s="292"/>
      <c r="L541" s="292"/>
      <c r="M541" s="292"/>
      <c r="N541" s="292"/>
      <c r="O541" s="292"/>
      <c r="P541" s="292"/>
      <c r="Q541" s="292"/>
      <c r="R541" s="292"/>
    </row>
    <row r="542" spans="1:18" ht="15.75" customHeight="1" x14ac:dyDescent="0.25">
      <c r="A542" s="292"/>
      <c r="B542" s="292"/>
      <c r="C542" s="292"/>
      <c r="D542" s="292"/>
      <c r="E542" s="292"/>
      <c r="F542" s="294"/>
      <c r="G542" s="292"/>
      <c r="H542" s="293"/>
      <c r="I542" s="292"/>
      <c r="J542" s="292"/>
      <c r="K542" s="292"/>
      <c r="L542" s="292"/>
      <c r="M542" s="292"/>
      <c r="N542" s="292"/>
      <c r="O542" s="292"/>
      <c r="P542" s="292"/>
      <c r="Q542" s="292"/>
      <c r="R542" s="292"/>
    </row>
    <row r="543" spans="1:18" ht="15.75" customHeight="1" x14ac:dyDescent="0.25">
      <c r="A543" s="292"/>
      <c r="B543" s="292"/>
      <c r="C543" s="292"/>
      <c r="D543" s="292"/>
      <c r="E543" s="292"/>
      <c r="F543" s="294"/>
      <c r="G543" s="292"/>
      <c r="H543" s="293"/>
      <c r="I543" s="292"/>
      <c r="J543" s="292"/>
      <c r="K543" s="292"/>
      <c r="L543" s="292"/>
      <c r="M543" s="292"/>
      <c r="N543" s="292"/>
      <c r="O543" s="292"/>
      <c r="P543" s="292"/>
      <c r="Q543" s="292"/>
      <c r="R543" s="292"/>
    </row>
    <row r="544" spans="1:18" ht="15.75" customHeight="1" x14ac:dyDescent="0.25">
      <c r="A544" s="292"/>
      <c r="B544" s="292"/>
      <c r="C544" s="292"/>
      <c r="D544" s="292"/>
      <c r="E544" s="292"/>
      <c r="F544" s="294"/>
      <c r="G544" s="292"/>
      <c r="H544" s="293"/>
      <c r="I544" s="292"/>
      <c r="J544" s="292"/>
      <c r="K544" s="292"/>
      <c r="L544" s="292"/>
      <c r="M544" s="292"/>
      <c r="N544" s="292"/>
      <c r="O544" s="292"/>
      <c r="P544" s="292"/>
      <c r="Q544" s="292"/>
      <c r="R544" s="292"/>
    </row>
    <row r="545" spans="1:18" ht="15.75" customHeight="1" x14ac:dyDescent="0.25">
      <c r="A545" s="292"/>
      <c r="B545" s="292"/>
      <c r="C545" s="292"/>
      <c r="D545" s="292"/>
      <c r="E545" s="292"/>
      <c r="F545" s="294"/>
      <c r="G545" s="292"/>
      <c r="H545" s="293"/>
      <c r="I545" s="292"/>
      <c r="J545" s="292"/>
      <c r="K545" s="292"/>
      <c r="L545" s="292"/>
      <c r="M545" s="292"/>
      <c r="N545" s="292"/>
      <c r="O545" s="292"/>
      <c r="P545" s="292"/>
      <c r="Q545" s="292"/>
      <c r="R545" s="292"/>
    </row>
    <row r="546" spans="1:18" ht="15.75" customHeight="1" x14ac:dyDescent="0.25">
      <c r="A546" s="292"/>
      <c r="B546" s="292"/>
      <c r="C546" s="292"/>
      <c r="D546" s="292"/>
      <c r="E546" s="292"/>
      <c r="F546" s="294"/>
      <c r="G546" s="292"/>
      <c r="H546" s="293"/>
      <c r="I546" s="292"/>
      <c r="J546" s="292"/>
      <c r="K546" s="292"/>
      <c r="L546" s="292"/>
      <c r="M546" s="292"/>
      <c r="N546" s="292"/>
      <c r="O546" s="292"/>
      <c r="P546" s="292"/>
      <c r="Q546" s="292"/>
      <c r="R546" s="292"/>
    </row>
    <row r="547" spans="1:18" ht="15.75" customHeight="1" x14ac:dyDescent="0.25">
      <c r="A547" s="292"/>
      <c r="B547" s="292"/>
      <c r="C547" s="292"/>
      <c r="D547" s="292"/>
      <c r="E547" s="292"/>
      <c r="F547" s="294"/>
      <c r="G547" s="292"/>
      <c r="H547" s="293"/>
      <c r="I547" s="292"/>
      <c r="J547" s="292"/>
      <c r="K547" s="292"/>
      <c r="L547" s="292"/>
      <c r="M547" s="292"/>
      <c r="N547" s="292"/>
      <c r="O547" s="292"/>
      <c r="P547" s="292"/>
      <c r="Q547" s="292"/>
      <c r="R547" s="292"/>
    </row>
    <row r="548" spans="1:18" ht="15.75" customHeight="1" x14ac:dyDescent="0.25">
      <c r="A548" s="292"/>
      <c r="B548" s="292"/>
      <c r="C548" s="292"/>
      <c r="D548" s="292"/>
      <c r="E548" s="292"/>
      <c r="F548" s="294"/>
      <c r="G548" s="292"/>
      <c r="H548" s="293"/>
      <c r="I548" s="292"/>
      <c r="J548" s="292"/>
      <c r="K548" s="292"/>
      <c r="L548" s="292"/>
      <c r="M548" s="292"/>
      <c r="N548" s="292"/>
      <c r="O548" s="292"/>
      <c r="P548" s="292"/>
      <c r="Q548" s="292"/>
      <c r="R548" s="292"/>
    </row>
    <row r="549" spans="1:18" ht="15.75" customHeight="1" x14ac:dyDescent="0.25">
      <c r="A549" s="292"/>
      <c r="B549" s="292"/>
      <c r="C549" s="292"/>
      <c r="D549" s="292"/>
      <c r="E549" s="292"/>
      <c r="F549" s="294"/>
      <c r="G549" s="292"/>
      <c r="H549" s="293"/>
      <c r="I549" s="292"/>
      <c r="J549" s="292"/>
      <c r="K549" s="292"/>
      <c r="L549" s="292"/>
      <c r="M549" s="292"/>
      <c r="N549" s="292"/>
      <c r="O549" s="292"/>
      <c r="P549" s="292"/>
      <c r="Q549" s="292"/>
      <c r="R549" s="292"/>
    </row>
    <row r="550" spans="1:18" ht="15.75" customHeight="1" x14ac:dyDescent="0.25">
      <c r="A550" s="292"/>
      <c r="B550" s="292"/>
      <c r="C550" s="292"/>
      <c r="D550" s="292"/>
      <c r="E550" s="292"/>
      <c r="F550" s="294"/>
      <c r="G550" s="292"/>
      <c r="H550" s="293"/>
      <c r="I550" s="292"/>
      <c r="J550" s="292"/>
      <c r="K550" s="292"/>
      <c r="L550" s="292"/>
      <c r="M550" s="292"/>
      <c r="N550" s="292"/>
      <c r="O550" s="292"/>
      <c r="P550" s="292"/>
      <c r="Q550" s="292"/>
      <c r="R550" s="292"/>
    </row>
    <row r="551" spans="1:18" ht="15.75" customHeight="1" x14ac:dyDescent="0.25">
      <c r="A551" s="292"/>
      <c r="B551" s="292"/>
      <c r="C551" s="292"/>
      <c r="D551" s="292"/>
      <c r="E551" s="292"/>
      <c r="F551" s="294"/>
      <c r="G551" s="292"/>
      <c r="H551" s="293"/>
      <c r="I551" s="292"/>
      <c r="J551" s="292"/>
      <c r="K551" s="292"/>
      <c r="L551" s="292"/>
      <c r="M551" s="292"/>
      <c r="N551" s="292"/>
      <c r="O551" s="292"/>
      <c r="P551" s="292"/>
      <c r="Q551" s="292"/>
      <c r="R551" s="292"/>
    </row>
    <row r="552" spans="1:18" ht="15.75" customHeight="1" x14ac:dyDescent="0.25">
      <c r="A552" s="292"/>
      <c r="B552" s="292"/>
      <c r="C552" s="292"/>
      <c r="D552" s="292"/>
      <c r="E552" s="292"/>
      <c r="F552" s="294"/>
      <c r="G552" s="292"/>
      <c r="H552" s="293"/>
      <c r="I552" s="292"/>
      <c r="J552" s="292"/>
      <c r="K552" s="292"/>
      <c r="L552" s="292"/>
      <c r="M552" s="292"/>
      <c r="N552" s="292"/>
      <c r="O552" s="292"/>
      <c r="P552" s="292"/>
      <c r="Q552" s="292"/>
      <c r="R552" s="292"/>
    </row>
    <row r="553" spans="1:18" ht="15.75" customHeight="1" x14ac:dyDescent="0.25">
      <c r="A553" s="292"/>
      <c r="B553" s="292"/>
      <c r="C553" s="292"/>
      <c r="D553" s="292"/>
      <c r="E553" s="292"/>
      <c r="F553" s="294"/>
      <c r="G553" s="292"/>
      <c r="H553" s="293"/>
      <c r="I553" s="292"/>
      <c r="J553" s="292"/>
      <c r="K553" s="292"/>
      <c r="L553" s="292"/>
      <c r="M553" s="292"/>
      <c r="N553" s="292"/>
      <c r="O553" s="292"/>
      <c r="P553" s="292"/>
      <c r="Q553" s="292"/>
      <c r="R553" s="292"/>
    </row>
    <row r="554" spans="1:18" ht="15.75" customHeight="1" x14ac:dyDescent="0.25">
      <c r="A554" s="292"/>
      <c r="B554" s="292"/>
      <c r="C554" s="292"/>
      <c r="D554" s="292"/>
      <c r="E554" s="292"/>
      <c r="F554" s="294"/>
      <c r="G554" s="292"/>
      <c r="H554" s="293"/>
      <c r="I554" s="292"/>
      <c r="J554" s="292"/>
      <c r="K554" s="292"/>
      <c r="L554" s="292"/>
      <c r="M554" s="292"/>
      <c r="N554" s="292"/>
      <c r="O554" s="292"/>
      <c r="P554" s="292"/>
      <c r="Q554" s="292"/>
      <c r="R554" s="292"/>
    </row>
    <row r="555" spans="1:18" ht="15.75" customHeight="1" x14ac:dyDescent="0.25">
      <c r="A555" s="292"/>
      <c r="B555" s="292"/>
      <c r="C555" s="292"/>
      <c r="D555" s="292"/>
      <c r="E555" s="292"/>
      <c r="F555" s="294"/>
      <c r="G555" s="292"/>
      <c r="H555" s="293"/>
      <c r="I555" s="292"/>
      <c r="J555" s="292"/>
      <c r="K555" s="292"/>
      <c r="L555" s="292"/>
      <c r="M555" s="292"/>
      <c r="N555" s="292"/>
      <c r="O555" s="292"/>
      <c r="P555" s="292"/>
      <c r="Q555" s="292"/>
      <c r="R555" s="292"/>
    </row>
    <row r="556" spans="1:18" ht="15.75" customHeight="1" x14ac:dyDescent="0.25">
      <c r="A556" s="292"/>
      <c r="B556" s="292"/>
      <c r="C556" s="292"/>
      <c r="D556" s="292"/>
      <c r="E556" s="292"/>
      <c r="F556" s="294"/>
      <c r="G556" s="292"/>
      <c r="H556" s="293"/>
      <c r="I556" s="292"/>
      <c r="J556" s="292"/>
      <c r="K556" s="292"/>
      <c r="L556" s="292"/>
      <c r="M556" s="292"/>
      <c r="N556" s="292"/>
      <c r="O556" s="292"/>
      <c r="P556" s="292"/>
      <c r="Q556" s="292"/>
      <c r="R556" s="292"/>
    </row>
    <row r="557" spans="1:18" ht="15.75" customHeight="1" x14ac:dyDescent="0.25">
      <c r="A557" s="292"/>
      <c r="B557" s="292"/>
      <c r="C557" s="292"/>
      <c r="D557" s="292"/>
      <c r="E557" s="292"/>
      <c r="F557" s="294"/>
      <c r="G557" s="292"/>
      <c r="H557" s="293"/>
      <c r="I557" s="292"/>
      <c r="J557" s="292"/>
      <c r="K557" s="292"/>
      <c r="L557" s="292"/>
      <c r="M557" s="292"/>
      <c r="N557" s="292"/>
      <c r="O557" s="292"/>
      <c r="P557" s="292"/>
      <c r="Q557" s="292"/>
      <c r="R557" s="292"/>
    </row>
    <row r="558" spans="1:18" ht="15.75" customHeight="1" x14ac:dyDescent="0.25">
      <c r="A558" s="292"/>
      <c r="B558" s="292"/>
      <c r="C558" s="292"/>
      <c r="D558" s="292"/>
      <c r="E558" s="292"/>
      <c r="F558" s="294"/>
      <c r="G558" s="292"/>
      <c r="H558" s="293"/>
      <c r="I558" s="292"/>
      <c r="J558" s="292"/>
      <c r="K558" s="292"/>
      <c r="L558" s="292"/>
      <c r="M558" s="292"/>
      <c r="N558" s="292"/>
      <c r="O558" s="292"/>
      <c r="P558" s="292"/>
      <c r="Q558" s="292"/>
      <c r="R558" s="292"/>
    </row>
    <row r="559" spans="1:18" ht="15.75" customHeight="1" x14ac:dyDescent="0.25">
      <c r="A559" s="292"/>
      <c r="B559" s="292"/>
      <c r="C559" s="292"/>
      <c r="D559" s="292"/>
      <c r="E559" s="292"/>
      <c r="F559" s="294"/>
      <c r="G559" s="292"/>
      <c r="H559" s="293"/>
      <c r="I559" s="292"/>
      <c r="J559" s="292"/>
      <c r="K559" s="292"/>
      <c r="L559" s="292"/>
      <c r="M559" s="292"/>
      <c r="N559" s="292"/>
      <c r="O559" s="292"/>
      <c r="P559" s="292"/>
      <c r="Q559" s="292"/>
      <c r="R559" s="292"/>
    </row>
    <row r="560" spans="1:18" ht="15.75" customHeight="1" x14ac:dyDescent="0.25">
      <c r="A560" s="292"/>
      <c r="B560" s="292"/>
      <c r="C560" s="292"/>
      <c r="D560" s="292"/>
      <c r="E560" s="292"/>
      <c r="F560" s="294"/>
      <c r="G560" s="292"/>
      <c r="H560" s="293"/>
      <c r="I560" s="292"/>
      <c r="J560" s="292"/>
      <c r="K560" s="292"/>
      <c r="L560" s="292"/>
      <c r="M560" s="292"/>
      <c r="N560" s="292"/>
      <c r="O560" s="292"/>
      <c r="P560" s="292"/>
      <c r="Q560" s="292"/>
      <c r="R560" s="292"/>
    </row>
    <row r="561" spans="1:18" ht="15.75" customHeight="1" x14ac:dyDescent="0.25">
      <c r="A561" s="292"/>
      <c r="B561" s="292"/>
      <c r="C561" s="292"/>
      <c r="D561" s="292"/>
      <c r="E561" s="292"/>
      <c r="F561" s="294"/>
      <c r="G561" s="292"/>
      <c r="H561" s="293"/>
      <c r="I561" s="292"/>
      <c r="J561" s="292"/>
      <c r="K561" s="292"/>
      <c r="L561" s="292"/>
      <c r="M561" s="292"/>
      <c r="N561" s="292"/>
      <c r="O561" s="292"/>
      <c r="P561" s="292"/>
      <c r="Q561" s="292"/>
      <c r="R561" s="292"/>
    </row>
    <row r="562" spans="1:18" ht="15.75" customHeight="1" x14ac:dyDescent="0.25">
      <c r="A562" s="292"/>
      <c r="B562" s="292"/>
      <c r="C562" s="292"/>
      <c r="D562" s="292"/>
      <c r="E562" s="292"/>
      <c r="F562" s="294"/>
      <c r="G562" s="292"/>
      <c r="H562" s="293"/>
      <c r="I562" s="292"/>
      <c r="J562" s="292"/>
      <c r="K562" s="292"/>
      <c r="L562" s="292"/>
      <c r="M562" s="292"/>
      <c r="N562" s="292"/>
      <c r="O562" s="292"/>
      <c r="P562" s="292"/>
      <c r="Q562" s="292"/>
      <c r="R562" s="292"/>
    </row>
    <row r="563" spans="1:18" ht="15.75" customHeight="1" x14ac:dyDescent="0.25">
      <c r="A563" s="292"/>
      <c r="B563" s="292"/>
      <c r="C563" s="292"/>
      <c r="D563" s="292"/>
      <c r="E563" s="292"/>
      <c r="F563" s="294"/>
      <c r="G563" s="292"/>
      <c r="H563" s="293"/>
      <c r="I563" s="292"/>
      <c r="J563" s="292"/>
      <c r="K563" s="292"/>
      <c r="L563" s="292"/>
      <c r="M563" s="292"/>
      <c r="N563" s="292"/>
      <c r="O563" s="292"/>
      <c r="P563" s="292"/>
      <c r="Q563" s="292"/>
      <c r="R563" s="292"/>
    </row>
    <row r="564" spans="1:18" ht="15.75" customHeight="1" x14ac:dyDescent="0.25">
      <c r="A564" s="292"/>
      <c r="B564" s="292"/>
      <c r="C564" s="292"/>
      <c r="D564" s="292"/>
      <c r="E564" s="292"/>
      <c r="F564" s="294"/>
      <c r="G564" s="292"/>
      <c r="H564" s="293"/>
      <c r="I564" s="292"/>
      <c r="J564" s="292"/>
      <c r="K564" s="292"/>
      <c r="L564" s="292"/>
      <c r="M564" s="292"/>
      <c r="N564" s="292"/>
      <c r="O564" s="292"/>
      <c r="P564" s="292"/>
      <c r="Q564" s="292"/>
      <c r="R564" s="292"/>
    </row>
    <row r="565" spans="1:18" ht="15.75" customHeight="1" x14ac:dyDescent="0.25">
      <c r="A565" s="292"/>
      <c r="B565" s="292"/>
      <c r="C565" s="292"/>
      <c r="D565" s="292"/>
      <c r="E565" s="292"/>
      <c r="F565" s="294"/>
      <c r="G565" s="292"/>
      <c r="H565" s="293"/>
      <c r="I565" s="292"/>
      <c r="J565" s="292"/>
      <c r="K565" s="292"/>
      <c r="L565" s="292"/>
      <c r="M565" s="292"/>
      <c r="N565" s="292"/>
      <c r="O565" s="292"/>
      <c r="P565" s="292"/>
      <c r="Q565" s="292"/>
      <c r="R565" s="292"/>
    </row>
    <row r="566" spans="1:18" ht="15.75" customHeight="1" x14ac:dyDescent="0.25">
      <c r="A566" s="292"/>
      <c r="B566" s="292"/>
      <c r="C566" s="292"/>
      <c r="D566" s="292"/>
      <c r="E566" s="292"/>
      <c r="F566" s="294"/>
      <c r="G566" s="292"/>
      <c r="H566" s="293"/>
      <c r="I566" s="292"/>
      <c r="J566" s="292"/>
      <c r="K566" s="292"/>
      <c r="L566" s="292"/>
      <c r="M566" s="292"/>
      <c r="N566" s="292"/>
      <c r="O566" s="292"/>
      <c r="P566" s="292"/>
      <c r="Q566" s="292"/>
      <c r="R566" s="292"/>
    </row>
    <row r="567" spans="1:18" ht="15.75" customHeight="1" x14ac:dyDescent="0.25">
      <c r="A567" s="292"/>
      <c r="B567" s="292"/>
      <c r="C567" s="292"/>
      <c r="D567" s="292"/>
      <c r="E567" s="292"/>
      <c r="F567" s="294"/>
      <c r="G567" s="292"/>
      <c r="H567" s="293"/>
      <c r="I567" s="292"/>
      <c r="J567" s="292"/>
      <c r="K567" s="292"/>
      <c r="L567" s="292"/>
      <c r="M567" s="292"/>
      <c r="N567" s="292"/>
      <c r="O567" s="292"/>
      <c r="P567" s="292"/>
      <c r="Q567" s="292"/>
      <c r="R567" s="292"/>
    </row>
    <row r="568" spans="1:18" ht="15.75" customHeight="1" x14ac:dyDescent="0.25">
      <c r="A568" s="292"/>
      <c r="B568" s="292"/>
      <c r="C568" s="292"/>
      <c r="D568" s="292"/>
      <c r="E568" s="292"/>
      <c r="F568" s="294"/>
      <c r="G568" s="292"/>
      <c r="H568" s="293"/>
      <c r="I568" s="292"/>
      <c r="J568" s="292"/>
      <c r="K568" s="292"/>
      <c r="L568" s="292"/>
      <c r="M568" s="292"/>
      <c r="N568" s="292"/>
      <c r="O568" s="292"/>
      <c r="P568" s="292"/>
      <c r="Q568" s="292"/>
      <c r="R568" s="292"/>
    </row>
    <row r="569" spans="1:18" ht="15.75" customHeight="1" x14ac:dyDescent="0.25">
      <c r="A569" s="292"/>
      <c r="B569" s="292"/>
      <c r="C569" s="292"/>
      <c r="D569" s="292"/>
      <c r="E569" s="292"/>
      <c r="F569" s="294"/>
      <c r="G569" s="292"/>
      <c r="H569" s="293"/>
      <c r="I569" s="292"/>
      <c r="J569" s="292"/>
      <c r="K569" s="292"/>
      <c r="L569" s="292"/>
      <c r="M569" s="292"/>
      <c r="N569" s="292"/>
      <c r="O569" s="292"/>
      <c r="P569" s="292"/>
      <c r="Q569" s="292"/>
      <c r="R569" s="292"/>
    </row>
    <row r="570" spans="1:18" ht="15.75" customHeight="1" x14ac:dyDescent="0.25">
      <c r="A570" s="292"/>
      <c r="B570" s="292"/>
      <c r="C570" s="292"/>
      <c r="D570" s="292"/>
      <c r="E570" s="292"/>
      <c r="F570" s="294"/>
      <c r="G570" s="292"/>
      <c r="H570" s="293"/>
      <c r="I570" s="292"/>
      <c r="J570" s="292"/>
      <c r="K570" s="292"/>
      <c r="L570" s="292"/>
      <c r="M570" s="292"/>
      <c r="N570" s="292"/>
      <c r="O570" s="292"/>
      <c r="P570" s="292"/>
      <c r="Q570" s="292"/>
      <c r="R570" s="292"/>
    </row>
    <row r="571" spans="1:18" ht="15.75" customHeight="1" x14ac:dyDescent="0.25">
      <c r="A571" s="292"/>
      <c r="B571" s="292"/>
      <c r="C571" s="292"/>
      <c r="D571" s="292"/>
      <c r="E571" s="292"/>
      <c r="F571" s="294"/>
      <c r="G571" s="292"/>
      <c r="H571" s="293"/>
      <c r="I571" s="292"/>
      <c r="J571" s="292"/>
      <c r="K571" s="292"/>
      <c r="L571" s="292"/>
      <c r="M571" s="292"/>
      <c r="N571" s="292"/>
      <c r="O571" s="292"/>
      <c r="P571" s="292"/>
      <c r="Q571" s="292"/>
      <c r="R571" s="292"/>
    </row>
    <row r="572" spans="1:18" ht="15.75" customHeight="1" x14ac:dyDescent="0.25">
      <c r="A572" s="292"/>
      <c r="B572" s="292"/>
      <c r="C572" s="292"/>
      <c r="D572" s="292"/>
      <c r="E572" s="292"/>
      <c r="F572" s="294"/>
      <c r="G572" s="292"/>
      <c r="H572" s="293"/>
      <c r="I572" s="292"/>
      <c r="J572" s="292"/>
      <c r="K572" s="292"/>
      <c r="L572" s="292"/>
      <c r="M572" s="292"/>
      <c r="N572" s="292"/>
      <c r="O572" s="292"/>
      <c r="P572" s="292"/>
      <c r="Q572" s="292"/>
      <c r="R572" s="292"/>
    </row>
    <row r="573" spans="1:18" ht="15.75" customHeight="1" x14ac:dyDescent="0.25">
      <c r="A573" s="292"/>
      <c r="B573" s="292"/>
      <c r="C573" s="292"/>
      <c r="D573" s="292"/>
      <c r="E573" s="292"/>
      <c r="F573" s="294"/>
      <c r="G573" s="292"/>
      <c r="H573" s="293"/>
      <c r="I573" s="292"/>
      <c r="J573" s="292"/>
      <c r="K573" s="292"/>
      <c r="L573" s="292"/>
      <c r="M573" s="292"/>
      <c r="N573" s="292"/>
      <c r="O573" s="292"/>
      <c r="P573" s="292"/>
      <c r="Q573" s="292"/>
      <c r="R573" s="292"/>
    </row>
    <row r="574" spans="1:18" ht="15.75" customHeight="1" x14ac:dyDescent="0.25">
      <c r="A574" s="292"/>
      <c r="B574" s="292"/>
      <c r="C574" s="292"/>
      <c r="D574" s="292"/>
      <c r="E574" s="292"/>
      <c r="F574" s="294"/>
      <c r="G574" s="292"/>
      <c r="H574" s="293"/>
      <c r="I574" s="292"/>
      <c r="J574" s="292"/>
      <c r="K574" s="292"/>
      <c r="L574" s="292"/>
      <c r="M574" s="292"/>
      <c r="N574" s="292"/>
      <c r="O574" s="292"/>
      <c r="P574" s="292"/>
      <c r="Q574" s="292"/>
      <c r="R574" s="292"/>
    </row>
    <row r="575" spans="1:18" ht="15.75" customHeight="1" x14ac:dyDescent="0.25">
      <c r="A575" s="292"/>
      <c r="B575" s="292"/>
      <c r="C575" s="292"/>
      <c r="D575" s="292"/>
      <c r="E575" s="292"/>
      <c r="F575" s="294"/>
      <c r="G575" s="292"/>
      <c r="H575" s="293"/>
      <c r="I575" s="292"/>
      <c r="J575" s="292"/>
      <c r="K575" s="292"/>
      <c r="L575" s="292"/>
      <c r="M575" s="292"/>
      <c r="N575" s="292"/>
      <c r="O575" s="292"/>
      <c r="P575" s="292"/>
      <c r="Q575" s="292"/>
      <c r="R575" s="292"/>
    </row>
    <row r="576" spans="1:18" ht="15.75" customHeight="1" x14ac:dyDescent="0.25">
      <c r="A576" s="292"/>
      <c r="B576" s="292"/>
      <c r="C576" s="292"/>
      <c r="D576" s="292"/>
      <c r="E576" s="292"/>
      <c r="F576" s="294"/>
      <c r="G576" s="292"/>
      <c r="H576" s="293"/>
      <c r="I576" s="292"/>
      <c r="J576" s="292"/>
      <c r="K576" s="292"/>
      <c r="L576" s="292"/>
      <c r="M576" s="292"/>
      <c r="N576" s="292"/>
      <c r="O576" s="292"/>
      <c r="P576" s="292"/>
      <c r="Q576" s="292"/>
      <c r="R576" s="292"/>
    </row>
    <row r="577" spans="1:18" ht="15.75" customHeight="1" x14ac:dyDescent="0.25">
      <c r="A577" s="292"/>
      <c r="B577" s="292"/>
      <c r="C577" s="292"/>
      <c r="D577" s="292"/>
      <c r="E577" s="292"/>
      <c r="F577" s="294"/>
      <c r="G577" s="292"/>
      <c r="H577" s="293"/>
      <c r="I577" s="292"/>
      <c r="J577" s="292"/>
      <c r="K577" s="292"/>
      <c r="L577" s="292"/>
      <c r="M577" s="292"/>
      <c r="N577" s="292"/>
      <c r="O577" s="292"/>
      <c r="P577" s="292"/>
      <c r="Q577" s="292"/>
      <c r="R577" s="292"/>
    </row>
    <row r="578" spans="1:18" ht="15.75" customHeight="1" x14ac:dyDescent="0.25">
      <c r="A578" s="292"/>
      <c r="B578" s="292"/>
      <c r="C578" s="292"/>
      <c r="D578" s="292"/>
      <c r="E578" s="292"/>
      <c r="F578" s="294"/>
      <c r="G578" s="292"/>
      <c r="H578" s="293"/>
      <c r="I578" s="292"/>
      <c r="J578" s="292"/>
      <c r="K578" s="292"/>
      <c r="L578" s="292"/>
      <c r="M578" s="292"/>
      <c r="N578" s="292"/>
      <c r="O578" s="292"/>
      <c r="P578" s="292"/>
      <c r="Q578" s="292"/>
      <c r="R578" s="292"/>
    </row>
    <row r="579" spans="1:18" ht="15.75" customHeight="1" x14ac:dyDescent="0.25">
      <c r="A579" s="292"/>
      <c r="B579" s="292"/>
      <c r="C579" s="292"/>
      <c r="D579" s="292"/>
      <c r="E579" s="292"/>
      <c r="F579" s="294"/>
      <c r="G579" s="292"/>
      <c r="H579" s="293"/>
      <c r="I579" s="292"/>
      <c r="J579" s="292"/>
      <c r="K579" s="292"/>
      <c r="L579" s="292"/>
      <c r="M579" s="292"/>
      <c r="N579" s="292"/>
      <c r="O579" s="292"/>
      <c r="P579" s="292"/>
      <c r="Q579" s="292"/>
      <c r="R579" s="292"/>
    </row>
    <row r="580" spans="1:18" ht="15.75" customHeight="1" x14ac:dyDescent="0.25">
      <c r="A580" s="292"/>
      <c r="B580" s="292"/>
      <c r="C580" s="292"/>
      <c r="D580" s="292"/>
      <c r="E580" s="292"/>
      <c r="F580" s="294"/>
      <c r="G580" s="292"/>
      <c r="H580" s="293"/>
      <c r="I580" s="292"/>
      <c r="J580" s="292"/>
      <c r="K580" s="292"/>
      <c r="L580" s="292"/>
      <c r="M580" s="292"/>
      <c r="N580" s="292"/>
      <c r="O580" s="292"/>
      <c r="P580" s="292"/>
      <c r="Q580" s="292"/>
      <c r="R580" s="292"/>
    </row>
    <row r="581" spans="1:18" ht="15.75" customHeight="1" x14ac:dyDescent="0.25">
      <c r="A581" s="292"/>
      <c r="B581" s="292"/>
      <c r="C581" s="292"/>
      <c r="D581" s="292"/>
      <c r="E581" s="292"/>
      <c r="F581" s="294"/>
      <c r="G581" s="292"/>
      <c r="H581" s="293"/>
      <c r="I581" s="292"/>
      <c r="J581" s="292"/>
      <c r="K581" s="292"/>
      <c r="L581" s="292"/>
      <c r="M581" s="292"/>
      <c r="N581" s="292"/>
      <c r="O581" s="292"/>
      <c r="P581" s="292"/>
      <c r="Q581" s="292"/>
      <c r="R581" s="292"/>
    </row>
    <row r="582" spans="1:18" ht="15.75" customHeight="1" x14ac:dyDescent="0.25">
      <c r="A582" s="292"/>
      <c r="B582" s="292"/>
      <c r="C582" s="292"/>
      <c r="D582" s="292"/>
      <c r="E582" s="292"/>
      <c r="F582" s="294"/>
      <c r="G582" s="292"/>
      <c r="H582" s="293"/>
      <c r="I582" s="292"/>
      <c r="J582" s="292"/>
      <c r="K582" s="292"/>
      <c r="L582" s="292"/>
      <c r="M582" s="292"/>
      <c r="N582" s="292"/>
      <c r="O582" s="292"/>
      <c r="P582" s="292"/>
      <c r="Q582" s="292"/>
      <c r="R582" s="292"/>
    </row>
    <row r="583" spans="1:18" ht="15.75" customHeight="1" x14ac:dyDescent="0.25">
      <c r="A583" s="292"/>
      <c r="B583" s="292"/>
      <c r="C583" s="292"/>
      <c r="D583" s="292"/>
      <c r="E583" s="292"/>
      <c r="F583" s="294"/>
      <c r="G583" s="292"/>
      <c r="H583" s="293"/>
      <c r="I583" s="292"/>
      <c r="J583" s="292"/>
      <c r="K583" s="292"/>
      <c r="L583" s="292"/>
      <c r="M583" s="292"/>
      <c r="N583" s="292"/>
      <c r="O583" s="292"/>
      <c r="P583" s="292"/>
      <c r="Q583" s="292"/>
      <c r="R583" s="292"/>
    </row>
    <row r="584" spans="1:18" ht="15.75" customHeight="1" x14ac:dyDescent="0.25">
      <c r="A584" s="292"/>
      <c r="B584" s="292"/>
      <c r="C584" s="292"/>
      <c r="D584" s="292"/>
      <c r="E584" s="292"/>
      <c r="F584" s="294"/>
      <c r="G584" s="292"/>
      <c r="H584" s="293"/>
      <c r="I584" s="292"/>
      <c r="J584" s="292"/>
      <c r="K584" s="292"/>
      <c r="L584" s="292"/>
      <c r="M584" s="292"/>
      <c r="N584" s="292"/>
      <c r="O584" s="292"/>
      <c r="P584" s="292"/>
      <c r="Q584" s="292"/>
      <c r="R584" s="292"/>
    </row>
    <row r="585" spans="1:18" ht="15.75" customHeight="1" x14ac:dyDescent="0.25">
      <c r="A585" s="292"/>
      <c r="B585" s="292"/>
      <c r="C585" s="292"/>
      <c r="D585" s="292"/>
      <c r="E585" s="292"/>
      <c r="F585" s="294"/>
      <c r="G585" s="292"/>
      <c r="H585" s="293"/>
      <c r="I585" s="292"/>
      <c r="J585" s="292"/>
      <c r="K585" s="292"/>
      <c r="L585" s="292"/>
      <c r="M585" s="292"/>
      <c r="N585" s="292"/>
      <c r="O585" s="292"/>
      <c r="P585" s="292"/>
      <c r="Q585" s="292"/>
      <c r="R585" s="292"/>
    </row>
    <row r="586" spans="1:18" ht="15.75" customHeight="1" x14ac:dyDescent="0.25">
      <c r="A586" s="292"/>
      <c r="B586" s="292"/>
      <c r="C586" s="292"/>
      <c r="D586" s="292"/>
      <c r="E586" s="292"/>
      <c r="F586" s="294"/>
      <c r="G586" s="292"/>
      <c r="H586" s="293"/>
      <c r="I586" s="292"/>
      <c r="J586" s="292"/>
      <c r="K586" s="292"/>
      <c r="L586" s="292"/>
      <c r="M586" s="292"/>
      <c r="N586" s="292"/>
      <c r="O586" s="292"/>
      <c r="P586" s="292"/>
      <c r="Q586" s="292"/>
      <c r="R586" s="292"/>
    </row>
    <row r="587" spans="1:18" ht="15.75" customHeight="1" x14ac:dyDescent="0.25">
      <c r="A587" s="292"/>
      <c r="B587" s="292"/>
      <c r="C587" s="292"/>
      <c r="D587" s="292"/>
      <c r="E587" s="292"/>
      <c r="F587" s="294"/>
      <c r="G587" s="292"/>
      <c r="H587" s="293"/>
      <c r="I587" s="292"/>
      <c r="J587" s="292"/>
      <c r="K587" s="292"/>
      <c r="L587" s="292"/>
      <c r="M587" s="292"/>
      <c r="N587" s="292"/>
      <c r="O587" s="292"/>
      <c r="P587" s="292"/>
      <c r="Q587" s="292"/>
      <c r="R587" s="292"/>
    </row>
    <row r="588" spans="1:18" ht="15.75" customHeight="1" x14ac:dyDescent="0.25">
      <c r="A588" s="292"/>
      <c r="B588" s="292"/>
      <c r="C588" s="292"/>
      <c r="D588" s="292"/>
      <c r="E588" s="292"/>
      <c r="F588" s="294"/>
      <c r="G588" s="292"/>
      <c r="H588" s="293"/>
      <c r="I588" s="292"/>
      <c r="J588" s="292"/>
      <c r="K588" s="292"/>
      <c r="L588" s="292"/>
      <c r="M588" s="292"/>
      <c r="N588" s="292"/>
      <c r="O588" s="292"/>
      <c r="P588" s="292"/>
      <c r="Q588" s="292"/>
      <c r="R588" s="292"/>
    </row>
    <row r="589" spans="1:18" ht="15.75" customHeight="1" x14ac:dyDescent="0.25">
      <c r="A589" s="292"/>
      <c r="B589" s="292"/>
      <c r="C589" s="292"/>
      <c r="D589" s="292"/>
      <c r="E589" s="292"/>
      <c r="F589" s="294"/>
      <c r="G589" s="292"/>
      <c r="H589" s="293"/>
      <c r="I589" s="292"/>
      <c r="J589" s="292"/>
      <c r="K589" s="292"/>
      <c r="L589" s="292"/>
      <c r="M589" s="292"/>
      <c r="N589" s="292"/>
      <c r="O589" s="292"/>
      <c r="P589" s="292"/>
      <c r="Q589" s="292"/>
      <c r="R589" s="292"/>
    </row>
    <row r="590" spans="1:18" ht="15.75" customHeight="1" x14ac:dyDescent="0.25">
      <c r="A590" s="292"/>
      <c r="B590" s="292"/>
      <c r="C590" s="292"/>
      <c r="D590" s="292"/>
      <c r="E590" s="292"/>
      <c r="F590" s="294"/>
      <c r="G590" s="292"/>
      <c r="H590" s="293"/>
      <c r="I590" s="292"/>
      <c r="J590" s="292"/>
      <c r="K590" s="292"/>
      <c r="L590" s="292"/>
      <c r="M590" s="292"/>
      <c r="N590" s="292"/>
      <c r="O590" s="292"/>
      <c r="P590" s="292"/>
      <c r="Q590" s="292"/>
      <c r="R590" s="292"/>
    </row>
    <row r="591" spans="1:18" ht="15.75" customHeight="1" x14ac:dyDescent="0.25">
      <c r="A591" s="292"/>
      <c r="B591" s="292"/>
      <c r="C591" s="292"/>
      <c r="D591" s="292"/>
      <c r="E591" s="292"/>
      <c r="F591" s="294"/>
      <c r="G591" s="292"/>
      <c r="H591" s="293"/>
      <c r="I591" s="292"/>
      <c r="J591" s="292"/>
      <c r="K591" s="292"/>
      <c r="L591" s="292"/>
      <c r="M591" s="292"/>
      <c r="N591" s="292"/>
      <c r="O591" s="292"/>
      <c r="P591" s="292"/>
      <c r="Q591" s="292"/>
      <c r="R591" s="292"/>
    </row>
    <row r="592" spans="1:18" ht="15.75" customHeight="1" x14ac:dyDescent="0.25">
      <c r="A592" s="292"/>
      <c r="B592" s="292"/>
      <c r="C592" s="292"/>
      <c r="D592" s="292"/>
      <c r="E592" s="292"/>
      <c r="F592" s="294"/>
      <c r="G592" s="292"/>
      <c r="H592" s="293"/>
      <c r="I592" s="292"/>
      <c r="J592" s="292"/>
      <c r="K592" s="292"/>
      <c r="L592" s="292"/>
      <c r="M592" s="292"/>
      <c r="N592" s="292"/>
      <c r="O592" s="292"/>
      <c r="P592" s="292"/>
      <c r="Q592" s="292"/>
      <c r="R592" s="292"/>
    </row>
    <row r="593" spans="1:18" ht="15.75" customHeight="1" x14ac:dyDescent="0.25">
      <c r="A593" s="292"/>
      <c r="B593" s="292"/>
      <c r="C593" s="292"/>
      <c r="D593" s="292"/>
      <c r="E593" s="292"/>
      <c r="F593" s="294"/>
      <c r="G593" s="292"/>
      <c r="H593" s="293"/>
      <c r="I593" s="292"/>
      <c r="J593" s="292"/>
      <c r="K593" s="292"/>
      <c r="L593" s="292"/>
      <c r="M593" s="292"/>
      <c r="N593" s="292"/>
      <c r="O593" s="292"/>
      <c r="P593" s="292"/>
      <c r="Q593" s="292"/>
      <c r="R593" s="292"/>
    </row>
    <row r="594" spans="1:18" ht="15.75" customHeight="1" x14ac:dyDescent="0.25">
      <c r="A594" s="292"/>
      <c r="B594" s="292"/>
      <c r="C594" s="292"/>
      <c r="D594" s="292"/>
      <c r="E594" s="292"/>
      <c r="F594" s="294"/>
      <c r="G594" s="292"/>
      <c r="H594" s="293"/>
      <c r="I594" s="292"/>
      <c r="J594" s="292"/>
      <c r="K594" s="292"/>
      <c r="L594" s="292"/>
      <c r="M594" s="292"/>
      <c r="N594" s="292"/>
      <c r="O594" s="292"/>
      <c r="P594" s="292"/>
      <c r="Q594" s="292"/>
      <c r="R594" s="292"/>
    </row>
    <row r="595" spans="1:18" ht="15.75" customHeight="1" x14ac:dyDescent="0.25">
      <c r="A595" s="292"/>
      <c r="B595" s="292"/>
      <c r="C595" s="292"/>
      <c r="D595" s="292"/>
      <c r="E595" s="292"/>
      <c r="F595" s="294"/>
      <c r="G595" s="292"/>
      <c r="H595" s="293"/>
      <c r="I595" s="292"/>
      <c r="J595" s="292"/>
      <c r="K595" s="292"/>
      <c r="L595" s="292"/>
      <c r="M595" s="292"/>
      <c r="N595" s="292"/>
      <c r="O595" s="292"/>
      <c r="P595" s="292"/>
      <c r="Q595" s="292"/>
      <c r="R595" s="292"/>
    </row>
    <row r="596" spans="1:18" ht="15.75" customHeight="1" x14ac:dyDescent="0.25">
      <c r="A596" s="292"/>
      <c r="B596" s="292"/>
      <c r="C596" s="292"/>
      <c r="D596" s="292"/>
      <c r="E596" s="292"/>
      <c r="F596" s="294"/>
      <c r="G596" s="292"/>
      <c r="H596" s="293"/>
      <c r="I596" s="292"/>
      <c r="J596" s="292"/>
      <c r="K596" s="292"/>
      <c r="L596" s="292"/>
      <c r="M596" s="292"/>
      <c r="N596" s="292"/>
      <c r="O596" s="292"/>
      <c r="P596" s="292"/>
      <c r="Q596" s="292"/>
      <c r="R596" s="292"/>
    </row>
    <row r="597" spans="1:18" ht="15.75" customHeight="1" x14ac:dyDescent="0.25">
      <c r="A597" s="292"/>
      <c r="B597" s="292"/>
      <c r="C597" s="292"/>
      <c r="D597" s="292"/>
      <c r="E597" s="292"/>
      <c r="F597" s="294"/>
      <c r="G597" s="292"/>
      <c r="H597" s="293"/>
      <c r="I597" s="292"/>
      <c r="J597" s="292"/>
      <c r="K597" s="292"/>
      <c r="L597" s="292"/>
      <c r="M597" s="292"/>
      <c r="N597" s="292"/>
      <c r="O597" s="292"/>
      <c r="P597" s="292"/>
      <c r="Q597" s="292"/>
      <c r="R597" s="292"/>
    </row>
    <row r="598" spans="1:18" ht="15.75" customHeight="1" x14ac:dyDescent="0.25">
      <c r="A598" s="292"/>
      <c r="B598" s="292"/>
      <c r="C598" s="292"/>
      <c r="D598" s="292"/>
      <c r="E598" s="292"/>
      <c r="F598" s="294"/>
      <c r="G598" s="292"/>
      <c r="H598" s="293"/>
      <c r="I598" s="292"/>
      <c r="J598" s="292"/>
      <c r="K598" s="292"/>
      <c r="L598" s="292"/>
      <c r="M598" s="292"/>
      <c r="N598" s="292"/>
      <c r="O598" s="292"/>
      <c r="P598" s="292"/>
      <c r="Q598" s="292"/>
      <c r="R598" s="292"/>
    </row>
    <row r="599" spans="1:18" ht="15.75" customHeight="1" x14ac:dyDescent="0.25">
      <c r="A599" s="292"/>
      <c r="B599" s="292"/>
      <c r="C599" s="292"/>
      <c r="D599" s="292"/>
      <c r="E599" s="292"/>
      <c r="F599" s="294"/>
      <c r="G599" s="292"/>
      <c r="H599" s="293"/>
      <c r="I599" s="292"/>
      <c r="J599" s="292"/>
      <c r="K599" s="292"/>
      <c r="L599" s="292"/>
      <c r="M599" s="292"/>
      <c r="N599" s="292"/>
      <c r="O599" s="292"/>
      <c r="P599" s="292"/>
      <c r="Q599" s="292"/>
      <c r="R599" s="292"/>
    </row>
    <row r="600" spans="1:18" ht="15.75" customHeight="1" x14ac:dyDescent="0.25">
      <c r="A600" s="292"/>
      <c r="B600" s="292"/>
      <c r="C600" s="292"/>
      <c r="D600" s="292"/>
      <c r="E600" s="292"/>
      <c r="F600" s="294"/>
      <c r="G600" s="292"/>
      <c r="H600" s="293"/>
      <c r="I600" s="292"/>
      <c r="J600" s="292"/>
      <c r="K600" s="292"/>
      <c r="L600" s="292"/>
      <c r="M600" s="292"/>
      <c r="N600" s="292"/>
      <c r="O600" s="292"/>
      <c r="P600" s="292"/>
      <c r="Q600" s="292"/>
      <c r="R600" s="292"/>
    </row>
    <row r="601" spans="1:18" ht="15.75" customHeight="1" x14ac:dyDescent="0.25">
      <c r="A601" s="292"/>
      <c r="B601" s="292"/>
      <c r="C601" s="292"/>
      <c r="D601" s="292"/>
      <c r="E601" s="292"/>
      <c r="F601" s="294"/>
      <c r="G601" s="292"/>
      <c r="H601" s="293"/>
      <c r="I601" s="292"/>
      <c r="J601" s="292"/>
      <c r="K601" s="292"/>
      <c r="L601" s="292"/>
      <c r="M601" s="292"/>
      <c r="N601" s="292"/>
      <c r="O601" s="292"/>
      <c r="P601" s="292"/>
      <c r="Q601" s="292"/>
      <c r="R601" s="292"/>
    </row>
    <row r="602" spans="1:18" ht="15.75" customHeight="1" x14ac:dyDescent="0.25">
      <c r="A602" s="292"/>
      <c r="B602" s="292"/>
      <c r="C602" s="292"/>
      <c r="D602" s="292"/>
      <c r="E602" s="292"/>
      <c r="F602" s="294"/>
      <c r="G602" s="292"/>
      <c r="H602" s="293"/>
      <c r="I602" s="292"/>
      <c r="J602" s="292"/>
      <c r="K602" s="292"/>
      <c r="L602" s="292"/>
      <c r="M602" s="292"/>
      <c r="N602" s="292"/>
      <c r="O602" s="292"/>
      <c r="P602" s="292"/>
      <c r="Q602" s="292"/>
      <c r="R602" s="292"/>
    </row>
    <row r="603" spans="1:18" ht="15.75" customHeight="1" x14ac:dyDescent="0.25">
      <c r="A603" s="292"/>
      <c r="B603" s="292"/>
      <c r="C603" s="292"/>
      <c r="D603" s="292"/>
      <c r="E603" s="292"/>
      <c r="F603" s="294"/>
      <c r="G603" s="292"/>
      <c r="H603" s="293"/>
      <c r="I603" s="292"/>
      <c r="J603" s="292"/>
      <c r="K603" s="292"/>
      <c r="L603" s="292"/>
      <c r="M603" s="292"/>
      <c r="N603" s="292"/>
      <c r="O603" s="292"/>
      <c r="P603" s="292"/>
      <c r="Q603" s="292"/>
      <c r="R603" s="292"/>
    </row>
    <row r="604" spans="1:18" ht="15.75" customHeight="1" x14ac:dyDescent="0.25">
      <c r="A604" s="292"/>
      <c r="B604" s="292"/>
      <c r="C604" s="292"/>
      <c r="D604" s="292"/>
      <c r="E604" s="292"/>
      <c r="F604" s="294"/>
      <c r="G604" s="292"/>
      <c r="H604" s="293"/>
      <c r="I604" s="292"/>
      <c r="J604" s="292"/>
      <c r="K604" s="292"/>
      <c r="L604" s="292"/>
      <c r="M604" s="292"/>
      <c r="N604" s="292"/>
      <c r="O604" s="292"/>
      <c r="P604" s="292"/>
      <c r="Q604" s="292"/>
      <c r="R604" s="292"/>
    </row>
    <row r="605" spans="1:18" ht="15.75" customHeight="1" x14ac:dyDescent="0.25">
      <c r="A605" s="292"/>
      <c r="B605" s="292"/>
      <c r="C605" s="292"/>
      <c r="D605" s="292"/>
      <c r="E605" s="292"/>
      <c r="F605" s="294"/>
      <c r="G605" s="292"/>
      <c r="H605" s="293"/>
      <c r="I605" s="292"/>
      <c r="J605" s="292"/>
      <c r="K605" s="292"/>
      <c r="L605" s="292"/>
      <c r="M605" s="292"/>
      <c r="N605" s="292"/>
      <c r="O605" s="292"/>
      <c r="P605" s="292"/>
      <c r="Q605" s="292"/>
      <c r="R605" s="292"/>
    </row>
    <row r="606" spans="1:18" ht="15.75" customHeight="1" x14ac:dyDescent="0.25">
      <c r="A606" s="292"/>
      <c r="B606" s="292"/>
      <c r="C606" s="292"/>
      <c r="D606" s="292"/>
      <c r="E606" s="292"/>
      <c r="F606" s="294"/>
      <c r="G606" s="292"/>
      <c r="H606" s="293"/>
      <c r="I606" s="292"/>
      <c r="J606" s="292"/>
      <c r="K606" s="292"/>
      <c r="L606" s="292"/>
      <c r="M606" s="292"/>
      <c r="N606" s="292"/>
      <c r="O606" s="292"/>
      <c r="P606" s="292"/>
      <c r="Q606" s="292"/>
      <c r="R606" s="292"/>
    </row>
    <row r="607" spans="1:18" ht="15.75" customHeight="1" x14ac:dyDescent="0.25">
      <c r="A607" s="292"/>
      <c r="B607" s="292"/>
      <c r="C607" s="292"/>
      <c r="D607" s="292"/>
      <c r="E607" s="292"/>
      <c r="F607" s="294"/>
      <c r="G607" s="292"/>
      <c r="H607" s="293"/>
      <c r="I607" s="292"/>
      <c r="J607" s="292"/>
      <c r="K607" s="292"/>
      <c r="L607" s="292"/>
      <c r="M607" s="292"/>
      <c r="N607" s="292"/>
      <c r="O607" s="292"/>
      <c r="P607" s="292"/>
      <c r="Q607" s="292"/>
      <c r="R607" s="292"/>
    </row>
    <row r="608" spans="1:18" ht="15.75" customHeight="1" x14ac:dyDescent="0.25">
      <c r="A608" s="292"/>
      <c r="B608" s="292"/>
      <c r="C608" s="292"/>
      <c r="D608" s="292"/>
      <c r="E608" s="292"/>
      <c r="F608" s="294"/>
      <c r="G608" s="292"/>
      <c r="H608" s="293"/>
      <c r="I608" s="292"/>
      <c r="J608" s="292"/>
      <c r="K608" s="292"/>
      <c r="L608" s="292"/>
      <c r="M608" s="292"/>
      <c r="N608" s="292"/>
      <c r="O608" s="292"/>
      <c r="P608" s="292"/>
      <c r="Q608" s="292"/>
      <c r="R608" s="292"/>
    </row>
    <row r="609" spans="1:18" ht="15.75" customHeight="1" x14ac:dyDescent="0.25">
      <c r="A609" s="292"/>
      <c r="B609" s="292"/>
      <c r="C609" s="292"/>
      <c r="D609" s="292"/>
      <c r="E609" s="292"/>
      <c r="F609" s="294"/>
      <c r="G609" s="292"/>
      <c r="H609" s="293"/>
      <c r="I609" s="292"/>
      <c r="J609" s="292"/>
      <c r="K609" s="292"/>
      <c r="L609" s="292"/>
      <c r="M609" s="292"/>
      <c r="N609" s="292"/>
      <c r="O609" s="292"/>
      <c r="P609" s="292"/>
      <c r="Q609" s="292"/>
      <c r="R609" s="292"/>
    </row>
    <row r="610" spans="1:18" ht="15.75" customHeight="1" x14ac:dyDescent="0.25">
      <c r="A610" s="292"/>
      <c r="B610" s="292"/>
      <c r="C610" s="292"/>
      <c r="D610" s="292"/>
      <c r="E610" s="292"/>
      <c r="F610" s="294"/>
      <c r="G610" s="292"/>
      <c r="H610" s="293"/>
      <c r="I610" s="292"/>
      <c r="J610" s="292"/>
      <c r="K610" s="292"/>
      <c r="L610" s="292"/>
      <c r="M610" s="292"/>
      <c r="N610" s="292"/>
      <c r="O610" s="292"/>
      <c r="P610" s="292"/>
      <c r="Q610" s="292"/>
      <c r="R610" s="292"/>
    </row>
    <row r="611" spans="1:18" ht="15.75" customHeight="1" x14ac:dyDescent="0.25">
      <c r="A611" s="292"/>
      <c r="B611" s="292"/>
      <c r="C611" s="292"/>
      <c r="D611" s="292"/>
      <c r="E611" s="292"/>
      <c r="F611" s="294"/>
      <c r="G611" s="292"/>
      <c r="H611" s="293"/>
      <c r="I611" s="292"/>
      <c r="J611" s="292"/>
      <c r="K611" s="292"/>
      <c r="L611" s="292"/>
      <c r="M611" s="292"/>
      <c r="N611" s="292"/>
      <c r="O611" s="292"/>
      <c r="P611" s="292"/>
      <c r="Q611" s="292"/>
      <c r="R611" s="292"/>
    </row>
    <row r="612" spans="1:18" ht="15.75" customHeight="1" x14ac:dyDescent="0.25">
      <c r="A612" s="292"/>
      <c r="B612" s="292"/>
      <c r="C612" s="292"/>
      <c r="D612" s="292"/>
      <c r="E612" s="292"/>
      <c r="F612" s="294"/>
      <c r="G612" s="292"/>
      <c r="H612" s="293"/>
      <c r="I612" s="292"/>
      <c r="J612" s="292"/>
      <c r="K612" s="292"/>
      <c r="L612" s="292"/>
      <c r="M612" s="292"/>
      <c r="N612" s="292"/>
      <c r="O612" s="292"/>
      <c r="P612" s="292"/>
      <c r="Q612" s="292"/>
      <c r="R612" s="292"/>
    </row>
    <row r="613" spans="1:18" ht="15.75" customHeight="1" x14ac:dyDescent="0.25">
      <c r="A613" s="292"/>
      <c r="B613" s="292"/>
      <c r="C613" s="292"/>
      <c r="D613" s="292"/>
      <c r="E613" s="292"/>
      <c r="F613" s="294"/>
      <c r="G613" s="292"/>
      <c r="H613" s="293"/>
      <c r="I613" s="292"/>
      <c r="J613" s="292"/>
      <c r="K613" s="292"/>
      <c r="L613" s="292"/>
      <c r="M613" s="292"/>
      <c r="N613" s="292"/>
      <c r="O613" s="292"/>
      <c r="P613" s="292"/>
      <c r="Q613" s="292"/>
      <c r="R613" s="292"/>
    </row>
    <row r="614" spans="1:18" ht="15.75" customHeight="1" x14ac:dyDescent="0.25">
      <c r="A614" s="292"/>
      <c r="B614" s="292"/>
      <c r="C614" s="292"/>
      <c r="D614" s="292"/>
      <c r="E614" s="292"/>
      <c r="F614" s="294"/>
      <c r="G614" s="292"/>
      <c r="H614" s="293"/>
      <c r="I614" s="292"/>
      <c r="J614" s="292"/>
      <c r="K614" s="292"/>
      <c r="L614" s="292"/>
      <c r="M614" s="292"/>
      <c r="N614" s="292"/>
      <c r="O614" s="292"/>
      <c r="P614" s="292"/>
      <c r="Q614" s="292"/>
      <c r="R614" s="292"/>
    </row>
    <row r="615" spans="1:18" ht="15.75" customHeight="1" x14ac:dyDescent="0.25">
      <c r="A615" s="292"/>
      <c r="B615" s="292"/>
      <c r="C615" s="292"/>
      <c r="D615" s="292"/>
      <c r="E615" s="292"/>
      <c r="F615" s="294"/>
      <c r="G615" s="292"/>
      <c r="H615" s="293"/>
      <c r="I615" s="292"/>
      <c r="J615" s="292"/>
      <c r="K615" s="292"/>
      <c r="L615" s="292"/>
      <c r="M615" s="292"/>
      <c r="N615" s="292"/>
      <c r="O615" s="292"/>
      <c r="P615" s="292"/>
      <c r="Q615" s="292"/>
      <c r="R615" s="292"/>
    </row>
    <row r="616" spans="1:18" ht="15.75" customHeight="1" x14ac:dyDescent="0.25">
      <c r="A616" s="292"/>
      <c r="B616" s="292"/>
      <c r="C616" s="292"/>
      <c r="D616" s="292"/>
      <c r="E616" s="292"/>
      <c r="F616" s="294"/>
      <c r="G616" s="292"/>
      <c r="H616" s="293"/>
      <c r="I616" s="292"/>
      <c r="J616" s="292"/>
      <c r="K616" s="292"/>
      <c r="L616" s="292"/>
      <c r="M616" s="292"/>
      <c r="N616" s="292"/>
      <c r="O616" s="292"/>
      <c r="P616" s="292"/>
      <c r="Q616" s="292"/>
      <c r="R616" s="292"/>
    </row>
    <row r="617" spans="1:18" ht="15.75" customHeight="1" x14ac:dyDescent="0.25">
      <c r="A617" s="292"/>
      <c r="B617" s="292"/>
      <c r="C617" s="292"/>
      <c r="D617" s="292"/>
      <c r="E617" s="292"/>
      <c r="F617" s="294"/>
      <c r="G617" s="292"/>
      <c r="H617" s="293"/>
      <c r="I617" s="292"/>
      <c r="J617" s="292"/>
      <c r="K617" s="292"/>
      <c r="L617" s="292"/>
      <c r="M617" s="292"/>
      <c r="N617" s="292"/>
      <c r="O617" s="292"/>
      <c r="P617" s="292"/>
      <c r="Q617" s="292"/>
      <c r="R617" s="292"/>
    </row>
    <row r="618" spans="1:18" ht="15.75" customHeight="1" x14ac:dyDescent="0.25">
      <c r="A618" s="292"/>
      <c r="B618" s="292"/>
      <c r="C618" s="292"/>
      <c r="D618" s="292"/>
      <c r="E618" s="292"/>
      <c r="F618" s="294"/>
      <c r="G618" s="292"/>
      <c r="H618" s="293"/>
      <c r="I618" s="292"/>
      <c r="J618" s="292"/>
      <c r="K618" s="292"/>
      <c r="L618" s="292"/>
      <c r="M618" s="292"/>
      <c r="N618" s="292"/>
      <c r="O618" s="292"/>
      <c r="P618" s="292"/>
      <c r="Q618" s="292"/>
      <c r="R618" s="292"/>
    </row>
    <row r="619" spans="1:18" ht="15.75" customHeight="1" x14ac:dyDescent="0.25">
      <c r="A619" s="292"/>
      <c r="B619" s="292"/>
      <c r="C619" s="292"/>
      <c r="D619" s="292"/>
      <c r="E619" s="292"/>
      <c r="F619" s="294"/>
      <c r="G619" s="292"/>
      <c r="H619" s="293"/>
      <c r="I619" s="292"/>
      <c r="J619" s="292"/>
      <c r="K619" s="292"/>
      <c r="L619" s="292"/>
      <c r="M619" s="292"/>
      <c r="N619" s="292"/>
      <c r="O619" s="292"/>
      <c r="P619" s="292"/>
      <c r="Q619" s="292"/>
      <c r="R619" s="292"/>
    </row>
    <row r="620" spans="1:18" ht="15.75" customHeight="1" x14ac:dyDescent="0.25">
      <c r="A620" s="292"/>
      <c r="B620" s="292"/>
      <c r="C620" s="292"/>
      <c r="D620" s="292"/>
      <c r="E620" s="292"/>
      <c r="F620" s="294"/>
      <c r="G620" s="292"/>
      <c r="H620" s="293"/>
      <c r="I620" s="292"/>
      <c r="J620" s="292"/>
      <c r="K620" s="292"/>
      <c r="L620" s="292"/>
      <c r="M620" s="292"/>
      <c r="N620" s="292"/>
      <c r="O620" s="292"/>
      <c r="P620" s="292"/>
      <c r="Q620" s="292"/>
      <c r="R620" s="292"/>
    </row>
    <row r="621" spans="1:18" ht="15.75" customHeight="1" x14ac:dyDescent="0.25">
      <c r="A621" s="292"/>
      <c r="B621" s="292"/>
      <c r="C621" s="292"/>
      <c r="D621" s="292"/>
      <c r="E621" s="292"/>
      <c r="F621" s="294"/>
      <c r="G621" s="292"/>
      <c r="H621" s="293"/>
      <c r="I621" s="292"/>
      <c r="J621" s="292"/>
      <c r="K621" s="292"/>
      <c r="L621" s="292"/>
      <c r="M621" s="292"/>
      <c r="N621" s="292"/>
      <c r="O621" s="292"/>
      <c r="P621" s="292"/>
      <c r="Q621" s="292"/>
      <c r="R621" s="292"/>
    </row>
    <row r="622" spans="1:18" ht="15.75" customHeight="1" x14ac:dyDescent="0.25">
      <c r="A622" s="292"/>
      <c r="B622" s="292"/>
      <c r="C622" s="292"/>
      <c r="D622" s="292"/>
      <c r="E622" s="292"/>
      <c r="F622" s="294"/>
      <c r="G622" s="292"/>
      <c r="H622" s="293"/>
      <c r="I622" s="292"/>
      <c r="J622" s="292"/>
      <c r="K622" s="292"/>
      <c r="L622" s="292"/>
      <c r="M622" s="292"/>
      <c r="N622" s="292"/>
      <c r="O622" s="292"/>
      <c r="P622" s="292"/>
      <c r="Q622" s="292"/>
      <c r="R622" s="292"/>
    </row>
    <row r="623" spans="1:18" ht="15.75" customHeight="1" x14ac:dyDescent="0.25">
      <c r="A623" s="292"/>
      <c r="B623" s="292"/>
      <c r="C623" s="292"/>
      <c r="D623" s="292"/>
      <c r="E623" s="292"/>
      <c r="F623" s="294"/>
      <c r="G623" s="292"/>
      <c r="H623" s="293"/>
      <c r="I623" s="292"/>
      <c r="J623" s="292"/>
      <c r="K623" s="292"/>
      <c r="L623" s="292"/>
      <c r="M623" s="292"/>
      <c r="N623" s="292"/>
      <c r="O623" s="292"/>
      <c r="P623" s="292"/>
      <c r="Q623" s="292"/>
      <c r="R623" s="292"/>
    </row>
    <row r="624" spans="1:18" ht="15.75" customHeight="1" x14ac:dyDescent="0.25">
      <c r="A624" s="292"/>
      <c r="B624" s="292"/>
      <c r="C624" s="292"/>
      <c r="D624" s="292"/>
      <c r="E624" s="292"/>
      <c r="F624" s="294"/>
      <c r="G624" s="292"/>
      <c r="H624" s="293"/>
      <c r="I624" s="292"/>
      <c r="J624" s="292"/>
      <c r="K624" s="292"/>
      <c r="L624" s="292"/>
      <c r="M624" s="292"/>
      <c r="N624" s="292"/>
      <c r="O624" s="292"/>
      <c r="P624" s="292"/>
      <c r="Q624" s="292"/>
      <c r="R624" s="292"/>
    </row>
    <row r="625" spans="1:18" ht="15.75" customHeight="1" x14ac:dyDescent="0.25">
      <c r="A625" s="292"/>
      <c r="B625" s="292"/>
      <c r="C625" s="292"/>
      <c r="D625" s="292"/>
      <c r="E625" s="292"/>
      <c r="F625" s="294"/>
      <c r="G625" s="292"/>
      <c r="H625" s="293"/>
      <c r="I625" s="292"/>
      <c r="J625" s="292"/>
      <c r="K625" s="292"/>
      <c r="L625" s="292"/>
      <c r="M625" s="292"/>
      <c r="N625" s="292"/>
      <c r="O625" s="292"/>
      <c r="P625" s="292"/>
      <c r="Q625" s="292"/>
      <c r="R625" s="292"/>
    </row>
    <row r="626" spans="1:18" ht="15.75" customHeight="1" x14ac:dyDescent="0.25">
      <c r="A626" s="292"/>
      <c r="B626" s="292"/>
      <c r="C626" s="292"/>
      <c r="D626" s="292"/>
      <c r="E626" s="292"/>
      <c r="F626" s="294"/>
      <c r="G626" s="292"/>
      <c r="H626" s="293"/>
      <c r="I626" s="292"/>
      <c r="J626" s="292"/>
      <c r="K626" s="292"/>
      <c r="L626" s="292"/>
      <c r="M626" s="292"/>
      <c r="N626" s="292"/>
      <c r="O626" s="292"/>
      <c r="P626" s="292"/>
      <c r="Q626" s="292"/>
      <c r="R626" s="292"/>
    </row>
    <row r="627" spans="1:18" ht="15.75" customHeight="1" x14ac:dyDescent="0.25">
      <c r="A627" s="292"/>
      <c r="B627" s="292"/>
      <c r="C627" s="292"/>
      <c r="D627" s="292"/>
      <c r="E627" s="292"/>
      <c r="F627" s="294"/>
      <c r="G627" s="292"/>
      <c r="H627" s="293"/>
      <c r="I627" s="292"/>
      <c r="J627" s="292"/>
      <c r="K627" s="292"/>
      <c r="L627" s="292"/>
      <c r="M627" s="292"/>
      <c r="N627" s="292"/>
      <c r="O627" s="292"/>
      <c r="P627" s="292"/>
      <c r="Q627" s="292"/>
      <c r="R627" s="292"/>
    </row>
    <row r="628" spans="1:18" ht="15.75" customHeight="1" x14ac:dyDescent="0.25">
      <c r="A628" s="292"/>
      <c r="B628" s="292"/>
      <c r="C628" s="292"/>
      <c r="D628" s="292"/>
      <c r="E628" s="292"/>
      <c r="F628" s="294"/>
      <c r="G628" s="292"/>
      <c r="H628" s="293"/>
      <c r="I628" s="292"/>
      <c r="J628" s="292"/>
      <c r="K628" s="292"/>
      <c r="L628" s="292"/>
      <c r="M628" s="292"/>
      <c r="N628" s="292"/>
      <c r="O628" s="292"/>
      <c r="P628" s="292"/>
      <c r="Q628" s="292"/>
      <c r="R628" s="292"/>
    </row>
    <row r="629" spans="1:18" ht="15.75" customHeight="1" x14ac:dyDescent="0.25">
      <c r="A629" s="292"/>
      <c r="B629" s="292"/>
      <c r="C629" s="292"/>
      <c r="D629" s="292"/>
      <c r="E629" s="292"/>
      <c r="F629" s="294"/>
      <c r="G629" s="292"/>
      <c r="H629" s="293"/>
      <c r="I629" s="292"/>
      <c r="J629" s="292"/>
      <c r="K629" s="292"/>
      <c r="L629" s="292"/>
      <c r="M629" s="292"/>
      <c r="N629" s="292"/>
      <c r="O629" s="292"/>
      <c r="P629" s="292"/>
      <c r="Q629" s="292"/>
      <c r="R629" s="292"/>
    </row>
    <row r="630" spans="1:18" ht="15.75" customHeight="1" x14ac:dyDescent="0.25">
      <c r="A630" s="292"/>
      <c r="B630" s="292"/>
      <c r="C630" s="292"/>
      <c r="D630" s="292"/>
      <c r="E630" s="292"/>
      <c r="F630" s="294"/>
      <c r="G630" s="292"/>
      <c r="H630" s="293"/>
      <c r="I630" s="292"/>
      <c r="J630" s="292"/>
      <c r="K630" s="292"/>
      <c r="L630" s="292"/>
      <c r="M630" s="292"/>
      <c r="N630" s="292"/>
      <c r="O630" s="292"/>
      <c r="P630" s="292"/>
      <c r="Q630" s="292"/>
      <c r="R630" s="292"/>
    </row>
    <row r="631" spans="1:18" ht="15.75" customHeight="1" x14ac:dyDescent="0.25">
      <c r="A631" s="292"/>
      <c r="B631" s="292"/>
      <c r="C631" s="292"/>
      <c r="D631" s="292"/>
      <c r="E631" s="292"/>
      <c r="F631" s="294"/>
      <c r="G631" s="292"/>
      <c r="H631" s="293"/>
      <c r="I631" s="292"/>
      <c r="J631" s="292"/>
      <c r="K631" s="292"/>
      <c r="L631" s="292"/>
      <c r="M631" s="292"/>
      <c r="N631" s="292"/>
      <c r="O631" s="292"/>
      <c r="P631" s="292"/>
      <c r="Q631" s="292"/>
      <c r="R631" s="292"/>
    </row>
    <row r="632" spans="1:18" ht="15.75" customHeight="1" x14ac:dyDescent="0.25">
      <c r="A632" s="292"/>
      <c r="B632" s="292"/>
      <c r="C632" s="292"/>
      <c r="D632" s="292"/>
      <c r="E632" s="292"/>
      <c r="F632" s="294"/>
      <c r="G632" s="292"/>
      <c r="H632" s="293"/>
      <c r="I632" s="292"/>
      <c r="J632" s="292"/>
      <c r="K632" s="292"/>
      <c r="L632" s="292"/>
      <c r="M632" s="292"/>
      <c r="N632" s="292"/>
      <c r="O632" s="292"/>
      <c r="P632" s="292"/>
      <c r="Q632" s="292"/>
      <c r="R632" s="292"/>
    </row>
    <row r="633" spans="1:18" ht="15.75" customHeight="1" x14ac:dyDescent="0.25">
      <c r="A633" s="292"/>
      <c r="B633" s="292"/>
      <c r="C633" s="292"/>
      <c r="D633" s="292"/>
      <c r="E633" s="292"/>
      <c r="F633" s="294"/>
      <c r="G633" s="292"/>
      <c r="H633" s="293"/>
      <c r="I633" s="292"/>
      <c r="J633" s="292"/>
      <c r="K633" s="292"/>
      <c r="L633" s="292"/>
      <c r="M633" s="292"/>
      <c r="N633" s="292"/>
      <c r="O633" s="292"/>
      <c r="P633" s="292"/>
      <c r="Q633" s="292"/>
      <c r="R633" s="292"/>
    </row>
    <row r="634" spans="1:18" ht="15.75" customHeight="1" x14ac:dyDescent="0.25">
      <c r="A634" s="292"/>
      <c r="B634" s="292"/>
      <c r="C634" s="292"/>
      <c r="D634" s="292"/>
      <c r="E634" s="292"/>
      <c r="F634" s="294"/>
      <c r="G634" s="292"/>
      <c r="H634" s="293"/>
      <c r="I634" s="292"/>
      <c r="J634" s="292"/>
      <c r="K634" s="292"/>
      <c r="L634" s="292"/>
      <c r="M634" s="292"/>
      <c r="N634" s="292"/>
      <c r="O634" s="292"/>
      <c r="P634" s="292"/>
      <c r="Q634" s="292"/>
      <c r="R634" s="292"/>
    </row>
    <row r="635" spans="1:18" ht="15.75" customHeight="1" x14ac:dyDescent="0.25">
      <c r="A635" s="292"/>
      <c r="B635" s="292"/>
      <c r="C635" s="292"/>
      <c r="D635" s="292"/>
      <c r="E635" s="292"/>
      <c r="F635" s="294"/>
      <c r="G635" s="292"/>
      <c r="H635" s="293"/>
      <c r="I635" s="292"/>
      <c r="J635" s="292"/>
      <c r="K635" s="292"/>
      <c r="L635" s="292"/>
      <c r="M635" s="292"/>
      <c r="N635" s="292"/>
      <c r="O635" s="292"/>
      <c r="P635" s="292"/>
      <c r="Q635" s="292"/>
      <c r="R635" s="292"/>
    </row>
    <row r="636" spans="1:18" ht="15.75" customHeight="1" x14ac:dyDescent="0.25">
      <c r="A636" s="292"/>
      <c r="B636" s="292"/>
      <c r="C636" s="292"/>
      <c r="D636" s="292"/>
      <c r="E636" s="292"/>
      <c r="F636" s="294"/>
      <c r="G636" s="292"/>
      <c r="H636" s="293"/>
      <c r="I636" s="292"/>
      <c r="J636" s="292"/>
      <c r="K636" s="292"/>
      <c r="L636" s="292"/>
      <c r="M636" s="292"/>
      <c r="N636" s="292"/>
      <c r="O636" s="292"/>
      <c r="P636" s="292"/>
      <c r="Q636" s="292"/>
      <c r="R636" s="292"/>
    </row>
    <row r="637" spans="1:18" ht="15.75" customHeight="1" x14ac:dyDescent="0.25">
      <c r="A637" s="292"/>
      <c r="B637" s="292"/>
      <c r="C637" s="292"/>
      <c r="D637" s="292"/>
      <c r="E637" s="292"/>
      <c r="F637" s="294"/>
      <c r="G637" s="292"/>
      <c r="H637" s="293"/>
      <c r="I637" s="292"/>
      <c r="J637" s="292"/>
      <c r="K637" s="292"/>
      <c r="L637" s="292"/>
      <c r="M637" s="292"/>
      <c r="N637" s="292"/>
      <c r="O637" s="292"/>
      <c r="P637" s="292"/>
      <c r="Q637" s="292"/>
      <c r="R637" s="292"/>
    </row>
    <row r="638" spans="1:18" ht="15.75" customHeight="1" x14ac:dyDescent="0.25">
      <c r="A638" s="292"/>
      <c r="B638" s="292"/>
      <c r="C638" s="292"/>
      <c r="D638" s="292"/>
      <c r="E638" s="292"/>
      <c r="F638" s="294"/>
      <c r="G638" s="292"/>
      <c r="H638" s="293"/>
      <c r="I638" s="292"/>
      <c r="J638" s="292"/>
      <c r="K638" s="292"/>
      <c r="L638" s="292"/>
      <c r="M638" s="292"/>
      <c r="N638" s="292"/>
      <c r="O638" s="292"/>
      <c r="P638" s="292"/>
      <c r="Q638" s="292"/>
      <c r="R638" s="292"/>
    </row>
    <row r="639" spans="1:18" ht="15.75" customHeight="1" x14ac:dyDescent="0.25">
      <c r="A639" s="292"/>
      <c r="B639" s="292"/>
      <c r="C639" s="292"/>
      <c r="D639" s="292"/>
      <c r="E639" s="292"/>
      <c r="F639" s="294"/>
      <c r="G639" s="292"/>
      <c r="H639" s="293"/>
      <c r="I639" s="292"/>
      <c r="J639" s="292"/>
      <c r="K639" s="292"/>
      <c r="L639" s="292"/>
      <c r="M639" s="292"/>
      <c r="N639" s="292"/>
      <c r="O639" s="292"/>
      <c r="P639" s="292"/>
      <c r="Q639" s="292"/>
      <c r="R639" s="292"/>
    </row>
    <row r="640" spans="1:18" ht="15.75" customHeight="1" x14ac:dyDescent="0.25">
      <c r="A640" s="292"/>
      <c r="B640" s="292"/>
      <c r="C640" s="292"/>
      <c r="D640" s="292"/>
      <c r="E640" s="292"/>
      <c r="F640" s="294"/>
      <c r="G640" s="292"/>
      <c r="H640" s="293"/>
      <c r="I640" s="292"/>
      <c r="J640" s="292"/>
      <c r="K640" s="292"/>
      <c r="L640" s="292"/>
      <c r="M640" s="292"/>
      <c r="N640" s="292"/>
      <c r="O640" s="292"/>
      <c r="P640" s="292"/>
      <c r="Q640" s="292"/>
      <c r="R640" s="292"/>
    </row>
    <row r="641" spans="1:18" ht="15.75" customHeight="1" x14ac:dyDescent="0.25">
      <c r="A641" s="292"/>
      <c r="B641" s="292"/>
      <c r="C641" s="292"/>
      <c r="D641" s="292"/>
      <c r="E641" s="292"/>
      <c r="F641" s="294"/>
      <c r="G641" s="292"/>
      <c r="H641" s="293"/>
      <c r="I641" s="292"/>
      <c r="J641" s="292"/>
      <c r="K641" s="292"/>
      <c r="L641" s="292"/>
      <c r="M641" s="292"/>
      <c r="N641" s="292"/>
      <c r="O641" s="292"/>
      <c r="P641" s="292"/>
      <c r="Q641" s="292"/>
      <c r="R641" s="292"/>
    </row>
    <row r="642" spans="1:18" ht="15.75" customHeight="1" x14ac:dyDescent="0.25">
      <c r="A642" s="292"/>
      <c r="B642" s="292"/>
      <c r="C642" s="292"/>
      <c r="D642" s="292"/>
      <c r="E642" s="292"/>
      <c r="F642" s="294"/>
      <c r="G642" s="292"/>
      <c r="H642" s="293"/>
      <c r="I642" s="292"/>
      <c r="J642" s="292"/>
      <c r="K642" s="292"/>
      <c r="L642" s="292"/>
      <c r="M642" s="292"/>
      <c r="N642" s="292"/>
      <c r="O642" s="292"/>
      <c r="P642" s="292"/>
      <c r="Q642" s="292"/>
      <c r="R642" s="292"/>
    </row>
    <row r="643" spans="1:18" ht="15.75" customHeight="1" x14ac:dyDescent="0.25">
      <c r="A643" s="292"/>
      <c r="B643" s="292"/>
      <c r="C643" s="292"/>
      <c r="D643" s="292"/>
      <c r="E643" s="292"/>
      <c r="F643" s="294"/>
      <c r="G643" s="292"/>
      <c r="H643" s="293"/>
      <c r="I643" s="292"/>
      <c r="J643" s="292"/>
      <c r="K643" s="292"/>
      <c r="L643" s="292"/>
      <c r="M643" s="292"/>
      <c r="N643" s="292"/>
      <c r="O643" s="292"/>
      <c r="P643" s="292"/>
      <c r="Q643" s="292"/>
      <c r="R643" s="292"/>
    </row>
    <row r="644" spans="1:18" ht="15.75" customHeight="1" x14ac:dyDescent="0.25">
      <c r="A644" s="292"/>
      <c r="B644" s="292"/>
      <c r="C644" s="292"/>
      <c r="D644" s="292"/>
      <c r="E644" s="292"/>
      <c r="F644" s="294"/>
      <c r="G644" s="292"/>
      <c r="H644" s="293"/>
      <c r="I644" s="292"/>
      <c r="J644" s="292"/>
      <c r="K644" s="292"/>
      <c r="L644" s="292"/>
      <c r="M644" s="292"/>
      <c r="N644" s="292"/>
      <c r="O644" s="292"/>
      <c r="P644" s="292"/>
      <c r="Q644" s="292"/>
      <c r="R644" s="292"/>
    </row>
    <row r="645" spans="1:18" ht="15.75" customHeight="1" x14ac:dyDescent="0.25">
      <c r="A645" s="292"/>
      <c r="B645" s="292"/>
      <c r="C645" s="292"/>
      <c r="D645" s="292"/>
      <c r="E645" s="292"/>
      <c r="F645" s="294"/>
      <c r="G645" s="292"/>
      <c r="H645" s="293"/>
      <c r="I645" s="292"/>
      <c r="J645" s="292"/>
      <c r="K645" s="292"/>
      <c r="L645" s="292"/>
      <c r="M645" s="292"/>
      <c r="N645" s="292"/>
      <c r="O645" s="292"/>
      <c r="P645" s="292"/>
      <c r="Q645" s="292"/>
      <c r="R645" s="292"/>
    </row>
    <row r="646" spans="1:18" ht="15.75" customHeight="1" x14ac:dyDescent="0.25">
      <c r="A646" s="292"/>
      <c r="B646" s="292"/>
      <c r="C646" s="292"/>
      <c r="D646" s="292"/>
      <c r="E646" s="292"/>
      <c r="F646" s="294"/>
      <c r="G646" s="292"/>
      <c r="H646" s="293"/>
      <c r="I646" s="292"/>
      <c r="J646" s="292"/>
      <c r="K646" s="292"/>
      <c r="L646" s="292"/>
      <c r="M646" s="292"/>
      <c r="N646" s="292"/>
      <c r="O646" s="292"/>
      <c r="P646" s="292"/>
      <c r="Q646" s="292"/>
      <c r="R646" s="292"/>
    </row>
    <row r="647" spans="1:18" ht="15.75" customHeight="1" x14ac:dyDescent="0.25">
      <c r="A647" s="292"/>
      <c r="B647" s="292"/>
      <c r="C647" s="292"/>
      <c r="D647" s="292"/>
      <c r="E647" s="292"/>
      <c r="F647" s="294"/>
      <c r="G647" s="292"/>
      <c r="H647" s="293"/>
      <c r="I647" s="292"/>
      <c r="J647" s="292"/>
      <c r="K647" s="292"/>
      <c r="L647" s="292"/>
      <c r="M647" s="292"/>
      <c r="N647" s="292"/>
      <c r="O647" s="292"/>
      <c r="P647" s="292"/>
      <c r="Q647" s="292"/>
      <c r="R647" s="292"/>
    </row>
    <row r="648" spans="1:18" ht="15.75" customHeight="1" x14ac:dyDescent="0.25">
      <c r="A648" s="292"/>
      <c r="B648" s="292"/>
      <c r="C648" s="292"/>
      <c r="D648" s="292"/>
      <c r="E648" s="292"/>
      <c r="F648" s="294"/>
      <c r="G648" s="292"/>
      <c r="H648" s="293"/>
      <c r="I648" s="292"/>
      <c r="J648" s="292"/>
      <c r="K648" s="292"/>
      <c r="L648" s="292"/>
      <c r="M648" s="292"/>
      <c r="N648" s="292"/>
      <c r="O648" s="292"/>
      <c r="P648" s="292"/>
      <c r="Q648" s="292"/>
      <c r="R648" s="292"/>
    </row>
    <row r="649" spans="1:18" ht="15.75" customHeight="1" x14ac:dyDescent="0.25">
      <c r="A649" s="292"/>
      <c r="B649" s="292"/>
      <c r="C649" s="292"/>
      <c r="D649" s="292"/>
      <c r="E649" s="292"/>
      <c r="F649" s="294"/>
      <c r="G649" s="292"/>
      <c r="H649" s="293"/>
      <c r="I649" s="292"/>
      <c r="J649" s="292"/>
      <c r="K649" s="292"/>
      <c r="L649" s="292"/>
      <c r="M649" s="292"/>
      <c r="N649" s="292"/>
      <c r="O649" s="292"/>
      <c r="P649" s="292"/>
      <c r="Q649" s="292"/>
      <c r="R649" s="292"/>
    </row>
    <row r="650" spans="1:18" ht="15.75" customHeight="1" x14ac:dyDescent="0.25">
      <c r="A650" s="292"/>
      <c r="B650" s="292"/>
      <c r="C650" s="292"/>
      <c r="D650" s="292"/>
      <c r="E650" s="292"/>
      <c r="F650" s="294"/>
      <c r="G650" s="292"/>
      <c r="H650" s="293"/>
      <c r="I650" s="292"/>
      <c r="J650" s="292"/>
      <c r="K650" s="292"/>
      <c r="L650" s="292"/>
      <c r="M650" s="292"/>
      <c r="N650" s="292"/>
      <c r="O650" s="292"/>
      <c r="P650" s="292"/>
      <c r="Q650" s="292"/>
      <c r="R650" s="292"/>
    </row>
    <row r="651" spans="1:18" ht="15.75" customHeight="1" x14ac:dyDescent="0.25">
      <c r="A651" s="292"/>
      <c r="B651" s="292"/>
      <c r="C651" s="292"/>
      <c r="D651" s="292"/>
      <c r="E651" s="292"/>
      <c r="F651" s="294"/>
      <c r="G651" s="292"/>
      <c r="H651" s="293"/>
      <c r="I651" s="292"/>
      <c r="J651" s="292"/>
      <c r="K651" s="292"/>
      <c r="L651" s="292"/>
      <c r="M651" s="292"/>
      <c r="N651" s="292"/>
      <c r="O651" s="292"/>
      <c r="P651" s="292"/>
      <c r="Q651" s="292"/>
      <c r="R651" s="292"/>
    </row>
    <row r="652" spans="1:18" ht="15.75" customHeight="1" x14ac:dyDescent="0.25">
      <c r="A652" s="292"/>
      <c r="B652" s="292"/>
      <c r="C652" s="292"/>
      <c r="D652" s="292"/>
      <c r="E652" s="292"/>
      <c r="F652" s="294"/>
      <c r="G652" s="292"/>
      <c r="H652" s="293"/>
      <c r="I652" s="292"/>
      <c r="J652" s="292"/>
      <c r="K652" s="292"/>
      <c r="L652" s="292"/>
      <c r="M652" s="292"/>
      <c r="N652" s="292"/>
      <c r="O652" s="292"/>
      <c r="P652" s="292"/>
      <c r="Q652" s="292"/>
      <c r="R652" s="292"/>
    </row>
    <row r="653" spans="1:18" ht="15.75" customHeight="1" x14ac:dyDescent="0.25">
      <c r="A653" s="292"/>
      <c r="B653" s="292"/>
      <c r="C653" s="292"/>
      <c r="D653" s="292"/>
      <c r="E653" s="292"/>
      <c r="F653" s="294"/>
      <c r="G653" s="292"/>
      <c r="H653" s="293"/>
      <c r="I653" s="292"/>
      <c r="J653" s="292"/>
      <c r="K653" s="292"/>
      <c r="L653" s="292"/>
      <c r="M653" s="292"/>
      <c r="N653" s="292"/>
      <c r="O653" s="292"/>
      <c r="P653" s="292"/>
      <c r="Q653" s="292"/>
      <c r="R653" s="292"/>
    </row>
    <row r="654" spans="1:18" ht="15.75" customHeight="1" x14ac:dyDescent="0.25">
      <c r="A654" s="292"/>
      <c r="B654" s="292"/>
      <c r="C654" s="292"/>
      <c r="D654" s="292"/>
      <c r="E654" s="292"/>
      <c r="F654" s="294"/>
      <c r="G654" s="292"/>
      <c r="H654" s="293"/>
      <c r="I654" s="292"/>
      <c r="J654" s="292"/>
      <c r="K654" s="292"/>
      <c r="L654" s="292"/>
      <c r="M654" s="292"/>
      <c r="N654" s="292"/>
      <c r="O654" s="292"/>
      <c r="P654" s="292"/>
      <c r="Q654" s="292"/>
      <c r="R654" s="292"/>
    </row>
    <row r="655" spans="1:18" ht="15.75" customHeight="1" x14ac:dyDescent="0.25">
      <c r="A655" s="292"/>
      <c r="B655" s="292"/>
      <c r="C655" s="292"/>
      <c r="D655" s="292"/>
      <c r="E655" s="292"/>
      <c r="F655" s="294"/>
      <c r="G655" s="292"/>
      <c r="H655" s="293"/>
      <c r="I655" s="292"/>
      <c r="J655" s="292"/>
      <c r="K655" s="292"/>
      <c r="L655" s="292"/>
      <c r="M655" s="292"/>
      <c r="N655" s="292"/>
      <c r="O655" s="292"/>
      <c r="P655" s="292"/>
      <c r="Q655" s="292"/>
      <c r="R655" s="292"/>
    </row>
    <row r="656" spans="1:18" ht="15.75" customHeight="1" x14ac:dyDescent="0.25">
      <c r="A656" s="292"/>
      <c r="B656" s="292"/>
      <c r="C656" s="292"/>
      <c r="D656" s="292"/>
      <c r="E656" s="292"/>
      <c r="F656" s="294"/>
      <c r="G656" s="292"/>
      <c r="H656" s="293"/>
      <c r="I656" s="292"/>
      <c r="J656" s="292"/>
      <c r="K656" s="292"/>
      <c r="L656" s="292"/>
      <c r="M656" s="292"/>
      <c r="N656" s="292"/>
      <c r="O656" s="292"/>
      <c r="P656" s="292"/>
      <c r="Q656" s="292"/>
      <c r="R656" s="292"/>
    </row>
    <row r="657" spans="1:18" ht="15.75" customHeight="1" x14ac:dyDescent="0.25">
      <c r="A657" s="292"/>
      <c r="B657" s="292"/>
      <c r="C657" s="292"/>
      <c r="D657" s="292"/>
      <c r="E657" s="292"/>
      <c r="F657" s="294"/>
      <c r="G657" s="292"/>
      <c r="H657" s="293"/>
      <c r="I657" s="292"/>
      <c r="J657" s="292"/>
      <c r="K657" s="292"/>
      <c r="L657" s="292"/>
      <c r="M657" s="292"/>
      <c r="N657" s="292"/>
      <c r="O657" s="292"/>
      <c r="P657" s="292"/>
      <c r="Q657" s="292"/>
      <c r="R657" s="292"/>
    </row>
    <row r="658" spans="1:18" ht="15.75" customHeight="1" x14ac:dyDescent="0.25">
      <c r="A658" s="292"/>
      <c r="B658" s="292"/>
      <c r="C658" s="292"/>
      <c r="D658" s="292"/>
      <c r="E658" s="292"/>
      <c r="F658" s="294"/>
      <c r="G658" s="292"/>
      <c r="H658" s="293"/>
      <c r="I658" s="292"/>
      <c r="J658" s="292"/>
      <c r="K658" s="292"/>
      <c r="L658" s="292"/>
      <c r="M658" s="292"/>
      <c r="N658" s="292"/>
      <c r="O658" s="292"/>
      <c r="P658" s="292"/>
      <c r="Q658" s="292"/>
      <c r="R658" s="292"/>
    </row>
    <row r="659" spans="1:18" ht="15.75" customHeight="1" x14ac:dyDescent="0.25">
      <c r="A659" s="292"/>
      <c r="B659" s="292"/>
      <c r="C659" s="292"/>
      <c r="D659" s="292"/>
      <c r="E659" s="292"/>
      <c r="F659" s="294"/>
      <c r="G659" s="292"/>
      <c r="H659" s="293"/>
      <c r="I659" s="292"/>
      <c r="J659" s="292"/>
      <c r="K659" s="292"/>
      <c r="L659" s="292"/>
      <c r="M659" s="292"/>
      <c r="N659" s="292"/>
      <c r="O659" s="292"/>
      <c r="P659" s="292"/>
      <c r="Q659" s="292"/>
      <c r="R659" s="292"/>
    </row>
    <row r="660" spans="1:18" ht="15.75" customHeight="1" x14ac:dyDescent="0.25">
      <c r="A660" s="292"/>
      <c r="B660" s="292"/>
      <c r="C660" s="292"/>
      <c r="D660" s="292"/>
      <c r="E660" s="292"/>
      <c r="F660" s="294"/>
      <c r="G660" s="292"/>
      <c r="H660" s="293"/>
      <c r="I660" s="292"/>
      <c r="J660" s="292"/>
      <c r="K660" s="292"/>
      <c r="L660" s="292"/>
      <c r="M660" s="292"/>
      <c r="N660" s="292"/>
      <c r="O660" s="292"/>
      <c r="P660" s="292"/>
      <c r="Q660" s="292"/>
      <c r="R660" s="292"/>
    </row>
    <row r="661" spans="1:18" ht="15.75" customHeight="1" x14ac:dyDescent="0.25">
      <c r="A661" s="292"/>
      <c r="B661" s="292"/>
      <c r="C661" s="292"/>
      <c r="D661" s="292"/>
      <c r="E661" s="292"/>
      <c r="F661" s="294"/>
      <c r="G661" s="292"/>
      <c r="H661" s="293"/>
      <c r="I661" s="292"/>
      <c r="J661" s="292"/>
      <c r="K661" s="292"/>
      <c r="L661" s="292"/>
      <c r="M661" s="292"/>
      <c r="N661" s="292"/>
      <c r="O661" s="292"/>
      <c r="P661" s="292"/>
      <c r="Q661" s="292"/>
      <c r="R661" s="292"/>
    </row>
    <row r="662" spans="1:18" ht="15.75" customHeight="1" x14ac:dyDescent="0.25">
      <c r="A662" s="292"/>
      <c r="B662" s="292"/>
      <c r="C662" s="292"/>
      <c r="D662" s="292"/>
      <c r="E662" s="292"/>
      <c r="F662" s="294"/>
      <c r="G662" s="292"/>
      <c r="H662" s="293"/>
      <c r="I662" s="292"/>
      <c r="J662" s="292"/>
      <c r="K662" s="292"/>
      <c r="L662" s="292"/>
      <c r="M662" s="292"/>
      <c r="N662" s="292"/>
      <c r="O662" s="292"/>
      <c r="P662" s="292"/>
      <c r="Q662" s="292"/>
      <c r="R662" s="292"/>
    </row>
    <row r="663" spans="1:18" ht="15.75" customHeight="1" x14ac:dyDescent="0.25">
      <c r="A663" s="292"/>
      <c r="B663" s="292"/>
      <c r="C663" s="292"/>
      <c r="D663" s="292"/>
      <c r="E663" s="292"/>
      <c r="F663" s="294"/>
      <c r="G663" s="292"/>
      <c r="H663" s="293"/>
      <c r="I663" s="292"/>
      <c r="J663" s="292"/>
      <c r="K663" s="292"/>
      <c r="L663" s="292"/>
      <c r="M663" s="292"/>
      <c r="N663" s="292"/>
      <c r="O663" s="292"/>
      <c r="P663" s="292"/>
      <c r="Q663" s="292"/>
      <c r="R663" s="292"/>
    </row>
    <row r="664" spans="1:18" ht="15.75" customHeight="1" x14ac:dyDescent="0.25">
      <c r="A664" s="292"/>
      <c r="B664" s="292"/>
      <c r="C664" s="292"/>
      <c r="D664" s="292"/>
      <c r="E664" s="292"/>
      <c r="F664" s="294"/>
      <c r="G664" s="292"/>
      <c r="H664" s="293"/>
      <c r="I664" s="292"/>
      <c r="J664" s="292"/>
      <c r="K664" s="292"/>
      <c r="L664" s="292"/>
      <c r="M664" s="292"/>
      <c r="N664" s="292"/>
      <c r="O664" s="292"/>
      <c r="P664" s="292"/>
      <c r="Q664" s="292"/>
      <c r="R664" s="292"/>
    </row>
    <row r="665" spans="1:18" ht="15.75" customHeight="1" x14ac:dyDescent="0.25">
      <c r="A665" s="292"/>
      <c r="B665" s="292"/>
      <c r="C665" s="292"/>
      <c r="D665" s="292"/>
      <c r="E665" s="292"/>
      <c r="F665" s="294"/>
      <c r="G665" s="292"/>
      <c r="H665" s="293"/>
      <c r="I665" s="292"/>
      <c r="J665" s="292"/>
      <c r="K665" s="292"/>
      <c r="L665" s="292"/>
      <c r="M665" s="292"/>
      <c r="N665" s="292"/>
      <c r="O665" s="292"/>
      <c r="P665" s="292"/>
      <c r="Q665" s="292"/>
      <c r="R665" s="292"/>
    </row>
    <row r="666" spans="1:18" ht="15.75" customHeight="1" x14ac:dyDescent="0.25">
      <c r="A666" s="292"/>
      <c r="B666" s="292"/>
      <c r="C666" s="292"/>
      <c r="D666" s="292"/>
      <c r="E666" s="292"/>
      <c r="F666" s="294"/>
      <c r="G666" s="292"/>
      <c r="H666" s="293"/>
      <c r="I666" s="292"/>
      <c r="J666" s="292"/>
      <c r="K666" s="292"/>
      <c r="L666" s="292"/>
      <c r="M666" s="292"/>
      <c r="N666" s="292"/>
      <c r="O666" s="292"/>
      <c r="P666" s="292"/>
      <c r="Q666" s="292"/>
      <c r="R666" s="292"/>
    </row>
    <row r="667" spans="1:18" ht="15.75" customHeight="1" x14ac:dyDescent="0.25">
      <c r="A667" s="292"/>
      <c r="B667" s="292"/>
      <c r="C667" s="292"/>
      <c r="D667" s="292"/>
      <c r="E667" s="292"/>
      <c r="F667" s="294"/>
      <c r="G667" s="292"/>
      <c r="H667" s="293"/>
      <c r="I667" s="292"/>
      <c r="J667" s="292"/>
      <c r="K667" s="292"/>
      <c r="L667" s="292"/>
      <c r="M667" s="292"/>
      <c r="N667" s="292"/>
      <c r="O667" s="292"/>
      <c r="P667" s="292"/>
      <c r="Q667" s="292"/>
      <c r="R667" s="292"/>
    </row>
    <row r="668" spans="1:18" ht="15.75" customHeight="1" x14ac:dyDescent="0.25">
      <c r="A668" s="292"/>
      <c r="B668" s="292"/>
      <c r="C668" s="292"/>
      <c r="D668" s="292"/>
      <c r="E668" s="292"/>
      <c r="F668" s="294"/>
      <c r="G668" s="292"/>
      <c r="H668" s="293"/>
      <c r="I668" s="292"/>
      <c r="J668" s="292"/>
      <c r="K668" s="292"/>
      <c r="L668" s="292"/>
      <c r="M668" s="292"/>
      <c r="N668" s="292"/>
      <c r="O668" s="292"/>
      <c r="P668" s="292"/>
      <c r="Q668" s="292"/>
      <c r="R668" s="292"/>
    </row>
    <row r="669" spans="1:18" ht="15.75" customHeight="1" x14ac:dyDescent="0.25">
      <c r="A669" s="292"/>
      <c r="B669" s="292"/>
      <c r="C669" s="292"/>
      <c r="D669" s="292"/>
      <c r="E669" s="292"/>
      <c r="F669" s="294"/>
      <c r="G669" s="292"/>
      <c r="H669" s="293"/>
      <c r="I669" s="292"/>
      <c r="J669" s="292"/>
      <c r="K669" s="292"/>
      <c r="L669" s="292"/>
      <c r="M669" s="292"/>
      <c r="N669" s="292"/>
      <c r="O669" s="292"/>
      <c r="P669" s="292"/>
      <c r="Q669" s="292"/>
      <c r="R669" s="292"/>
    </row>
    <row r="670" spans="1:18" ht="15.75" customHeight="1" x14ac:dyDescent="0.25">
      <c r="A670" s="292"/>
      <c r="B670" s="292"/>
      <c r="C670" s="292"/>
      <c r="D670" s="292"/>
      <c r="E670" s="292"/>
      <c r="F670" s="294"/>
      <c r="G670" s="292"/>
      <c r="H670" s="293"/>
      <c r="I670" s="292"/>
      <c r="J670" s="292"/>
      <c r="K670" s="292"/>
      <c r="L670" s="292"/>
      <c r="M670" s="292"/>
      <c r="N670" s="292"/>
      <c r="O670" s="292"/>
      <c r="P670" s="292"/>
      <c r="Q670" s="292"/>
      <c r="R670" s="292"/>
    </row>
    <row r="671" spans="1:18" ht="15.75" customHeight="1" x14ac:dyDescent="0.25">
      <c r="A671" s="292"/>
      <c r="B671" s="292"/>
      <c r="C671" s="292"/>
      <c r="D671" s="292"/>
      <c r="E671" s="292"/>
      <c r="F671" s="294"/>
      <c r="G671" s="292"/>
      <c r="H671" s="293"/>
      <c r="I671" s="292"/>
      <c r="J671" s="292"/>
      <c r="K671" s="292"/>
      <c r="L671" s="292"/>
      <c r="M671" s="292"/>
      <c r="N671" s="292"/>
      <c r="O671" s="292"/>
      <c r="P671" s="292"/>
      <c r="Q671" s="292"/>
      <c r="R671" s="292"/>
    </row>
    <row r="672" spans="1:18" ht="15.75" customHeight="1" x14ac:dyDescent="0.25">
      <c r="A672" s="292"/>
      <c r="B672" s="292"/>
      <c r="C672" s="292"/>
      <c r="D672" s="292"/>
      <c r="E672" s="292"/>
      <c r="F672" s="294"/>
      <c r="G672" s="292"/>
      <c r="H672" s="293"/>
      <c r="I672" s="292"/>
      <c r="J672" s="292"/>
      <c r="K672" s="292"/>
      <c r="L672" s="292"/>
      <c r="M672" s="292"/>
      <c r="N672" s="292"/>
      <c r="O672" s="292"/>
      <c r="P672" s="292"/>
      <c r="Q672" s="292"/>
      <c r="R672" s="292"/>
    </row>
    <row r="673" spans="1:18" ht="15.75" customHeight="1" x14ac:dyDescent="0.25">
      <c r="A673" s="292"/>
      <c r="B673" s="292"/>
      <c r="C673" s="292"/>
      <c r="D673" s="292"/>
      <c r="E673" s="292"/>
      <c r="F673" s="294"/>
      <c r="G673" s="292"/>
      <c r="H673" s="293"/>
      <c r="I673" s="292"/>
      <c r="J673" s="292"/>
      <c r="K673" s="292"/>
      <c r="L673" s="292"/>
      <c r="M673" s="292"/>
      <c r="N673" s="292"/>
      <c r="O673" s="292"/>
      <c r="P673" s="292"/>
      <c r="Q673" s="292"/>
      <c r="R673" s="292"/>
    </row>
    <row r="674" spans="1:18" ht="15.75" customHeight="1" x14ac:dyDescent="0.25">
      <c r="A674" s="292"/>
      <c r="B674" s="292"/>
      <c r="C674" s="292"/>
      <c r="D674" s="292"/>
      <c r="E674" s="292"/>
      <c r="F674" s="294"/>
      <c r="G674" s="292"/>
      <c r="H674" s="293"/>
      <c r="I674" s="292"/>
      <c r="J674" s="292"/>
      <c r="K674" s="292"/>
      <c r="L674" s="292"/>
      <c r="M674" s="292"/>
      <c r="N674" s="292"/>
      <c r="O674" s="292"/>
      <c r="P674" s="292"/>
      <c r="Q674" s="292"/>
      <c r="R674" s="292"/>
    </row>
    <row r="675" spans="1:18" ht="15.75" customHeight="1" x14ac:dyDescent="0.25">
      <c r="A675" s="292"/>
      <c r="B675" s="292"/>
      <c r="C675" s="292"/>
      <c r="D675" s="292"/>
      <c r="E675" s="292"/>
      <c r="F675" s="294"/>
      <c r="G675" s="292"/>
      <c r="H675" s="293"/>
      <c r="I675" s="292"/>
      <c r="J675" s="292"/>
      <c r="K675" s="292"/>
      <c r="L675" s="292"/>
      <c r="M675" s="292"/>
      <c r="N675" s="292"/>
      <c r="O675" s="292"/>
      <c r="P675" s="292"/>
      <c r="Q675" s="292"/>
      <c r="R675" s="292"/>
    </row>
    <row r="676" spans="1:18" ht="15.75" customHeight="1" x14ac:dyDescent="0.25">
      <c r="A676" s="292"/>
      <c r="B676" s="292"/>
      <c r="C676" s="292"/>
      <c r="D676" s="292"/>
      <c r="E676" s="292"/>
      <c r="F676" s="294"/>
      <c r="G676" s="292"/>
      <c r="H676" s="293"/>
      <c r="I676" s="292"/>
      <c r="J676" s="292"/>
      <c r="K676" s="292"/>
      <c r="L676" s="292"/>
      <c r="M676" s="292"/>
      <c r="N676" s="292"/>
      <c r="O676" s="292"/>
      <c r="P676" s="292"/>
      <c r="Q676" s="292"/>
      <c r="R676" s="292"/>
    </row>
    <row r="677" spans="1:18" ht="15.75" customHeight="1" x14ac:dyDescent="0.25">
      <c r="A677" s="292"/>
      <c r="B677" s="292"/>
      <c r="C677" s="292"/>
      <c r="D677" s="292"/>
      <c r="E677" s="292"/>
      <c r="F677" s="294"/>
      <c r="G677" s="292"/>
      <c r="H677" s="293"/>
      <c r="I677" s="292"/>
      <c r="J677" s="292"/>
      <c r="K677" s="292"/>
      <c r="L677" s="292"/>
      <c r="M677" s="292"/>
      <c r="N677" s="292"/>
      <c r="O677" s="292"/>
      <c r="P677" s="292"/>
      <c r="Q677" s="292"/>
      <c r="R677" s="292"/>
    </row>
    <row r="678" spans="1:18" ht="15.75" customHeight="1" x14ac:dyDescent="0.25">
      <c r="A678" s="292"/>
      <c r="B678" s="292"/>
      <c r="C678" s="292"/>
      <c r="D678" s="292"/>
      <c r="E678" s="292"/>
      <c r="F678" s="294"/>
      <c r="G678" s="292"/>
      <c r="H678" s="293"/>
      <c r="I678" s="292"/>
      <c r="J678" s="292"/>
      <c r="K678" s="292"/>
      <c r="L678" s="292"/>
      <c r="M678" s="292"/>
      <c r="N678" s="292"/>
      <c r="O678" s="292"/>
      <c r="P678" s="292"/>
      <c r="Q678" s="292"/>
      <c r="R678" s="292"/>
    </row>
    <row r="679" spans="1:18" ht="15.75" customHeight="1" x14ac:dyDescent="0.25">
      <c r="A679" s="292"/>
      <c r="B679" s="292"/>
      <c r="C679" s="292"/>
      <c r="D679" s="292"/>
      <c r="E679" s="292"/>
      <c r="F679" s="294"/>
      <c r="G679" s="292"/>
      <c r="H679" s="293"/>
      <c r="I679" s="292"/>
      <c r="J679" s="292"/>
      <c r="K679" s="292"/>
      <c r="L679" s="292"/>
      <c r="M679" s="292"/>
      <c r="N679" s="292"/>
      <c r="O679" s="292"/>
      <c r="P679" s="292"/>
      <c r="Q679" s="292"/>
      <c r="R679" s="292"/>
    </row>
    <row r="680" spans="1:18" ht="15.75" customHeight="1" x14ac:dyDescent="0.25">
      <c r="A680" s="292"/>
      <c r="B680" s="292"/>
      <c r="C680" s="292"/>
      <c r="D680" s="292"/>
      <c r="E680" s="292"/>
      <c r="F680" s="294"/>
      <c r="G680" s="292"/>
      <c r="H680" s="293"/>
      <c r="I680" s="292"/>
      <c r="J680" s="292"/>
      <c r="K680" s="292"/>
      <c r="L680" s="292"/>
      <c r="M680" s="292"/>
      <c r="N680" s="292"/>
      <c r="O680" s="292"/>
      <c r="P680" s="292"/>
      <c r="Q680" s="292"/>
      <c r="R680" s="292"/>
    </row>
    <row r="681" spans="1:18" ht="15.75" customHeight="1" x14ac:dyDescent="0.25">
      <c r="A681" s="292"/>
      <c r="B681" s="292"/>
      <c r="C681" s="292"/>
      <c r="D681" s="292"/>
      <c r="E681" s="292"/>
      <c r="F681" s="294"/>
      <c r="G681" s="292"/>
      <c r="H681" s="293"/>
      <c r="I681" s="292"/>
      <c r="J681" s="292"/>
      <c r="K681" s="292"/>
      <c r="L681" s="292"/>
      <c r="M681" s="292"/>
      <c r="N681" s="292"/>
      <c r="O681" s="292"/>
      <c r="P681" s="292"/>
      <c r="Q681" s="292"/>
      <c r="R681" s="292"/>
    </row>
    <row r="682" spans="1:18" ht="15.75" customHeight="1" x14ac:dyDescent="0.25">
      <c r="A682" s="292"/>
      <c r="B682" s="292"/>
      <c r="C682" s="292"/>
      <c r="D682" s="292"/>
      <c r="E682" s="292"/>
      <c r="F682" s="294"/>
      <c r="G682" s="292"/>
      <c r="H682" s="293"/>
      <c r="I682" s="292"/>
      <c r="J682" s="292"/>
      <c r="K682" s="292"/>
      <c r="L682" s="292"/>
      <c r="M682" s="292"/>
      <c r="N682" s="292"/>
      <c r="O682" s="292"/>
      <c r="P682" s="292"/>
      <c r="Q682" s="292"/>
      <c r="R682" s="292"/>
    </row>
    <row r="683" spans="1:18" ht="15.75" customHeight="1" x14ac:dyDescent="0.25">
      <c r="A683" s="292"/>
      <c r="B683" s="292"/>
      <c r="C683" s="292"/>
      <c r="D683" s="292"/>
      <c r="E683" s="292"/>
      <c r="F683" s="294"/>
      <c r="G683" s="292"/>
      <c r="H683" s="293"/>
      <c r="I683" s="292"/>
      <c r="J683" s="292"/>
      <c r="K683" s="292"/>
      <c r="L683" s="292"/>
      <c r="M683" s="292"/>
      <c r="N683" s="292"/>
      <c r="O683" s="292"/>
      <c r="P683" s="292"/>
      <c r="Q683" s="292"/>
      <c r="R683" s="292"/>
    </row>
    <row r="684" spans="1:18" ht="15.75" customHeight="1" x14ac:dyDescent="0.25">
      <c r="A684" s="292"/>
      <c r="B684" s="292"/>
      <c r="C684" s="292"/>
      <c r="D684" s="292"/>
      <c r="E684" s="292"/>
      <c r="F684" s="294"/>
      <c r="G684" s="292"/>
      <c r="H684" s="293"/>
      <c r="I684" s="292"/>
      <c r="J684" s="292"/>
      <c r="K684" s="292"/>
      <c r="L684" s="292"/>
      <c r="M684" s="292"/>
      <c r="N684" s="292"/>
      <c r="O684" s="292"/>
      <c r="P684" s="292"/>
      <c r="Q684" s="292"/>
      <c r="R684" s="292"/>
    </row>
    <row r="685" spans="1:18" ht="15.75" customHeight="1" x14ac:dyDescent="0.25">
      <c r="A685" s="292"/>
      <c r="B685" s="292"/>
      <c r="C685" s="292"/>
      <c r="D685" s="292"/>
      <c r="E685" s="292"/>
      <c r="F685" s="294"/>
      <c r="G685" s="292"/>
      <c r="H685" s="293"/>
      <c r="I685" s="292"/>
      <c r="J685" s="292"/>
      <c r="K685" s="292"/>
      <c r="L685" s="292"/>
      <c r="M685" s="292"/>
      <c r="N685" s="292"/>
      <c r="O685" s="292"/>
      <c r="P685" s="292"/>
      <c r="Q685" s="292"/>
      <c r="R685" s="292"/>
    </row>
    <row r="686" spans="1:18" ht="15.75" customHeight="1" x14ac:dyDescent="0.25">
      <c r="A686" s="292"/>
      <c r="B686" s="292"/>
      <c r="C686" s="292"/>
      <c r="D686" s="292"/>
      <c r="E686" s="292"/>
      <c r="F686" s="294"/>
      <c r="G686" s="292"/>
      <c r="H686" s="293"/>
      <c r="I686" s="292"/>
      <c r="J686" s="292"/>
      <c r="K686" s="292"/>
      <c r="L686" s="292"/>
      <c r="M686" s="292"/>
      <c r="N686" s="292"/>
      <c r="O686" s="292"/>
      <c r="P686" s="292"/>
      <c r="Q686" s="292"/>
      <c r="R686" s="292"/>
    </row>
    <row r="687" spans="1:18" ht="15.75" customHeight="1" x14ac:dyDescent="0.25">
      <c r="A687" s="292"/>
      <c r="B687" s="292"/>
      <c r="C687" s="292"/>
      <c r="D687" s="292"/>
      <c r="E687" s="292"/>
      <c r="F687" s="294"/>
      <c r="G687" s="292"/>
      <c r="H687" s="293"/>
      <c r="I687" s="292"/>
      <c r="J687" s="292"/>
      <c r="K687" s="292"/>
      <c r="L687" s="292"/>
      <c r="M687" s="292"/>
      <c r="N687" s="292"/>
      <c r="O687" s="292"/>
      <c r="P687" s="292"/>
      <c r="Q687" s="292"/>
      <c r="R687" s="292"/>
    </row>
    <row r="688" spans="1:18" ht="15.75" customHeight="1" x14ac:dyDescent="0.25">
      <c r="A688" s="292"/>
      <c r="B688" s="292"/>
      <c r="C688" s="292"/>
      <c r="D688" s="292"/>
      <c r="E688" s="292"/>
      <c r="F688" s="294"/>
      <c r="G688" s="292"/>
      <c r="H688" s="293"/>
      <c r="I688" s="292"/>
      <c r="J688" s="292"/>
      <c r="K688" s="292"/>
      <c r="L688" s="292"/>
      <c r="M688" s="292"/>
      <c r="N688" s="292"/>
      <c r="O688" s="292"/>
      <c r="P688" s="292"/>
      <c r="Q688" s="292"/>
      <c r="R688" s="292"/>
    </row>
    <row r="689" spans="1:18" ht="15.75" customHeight="1" x14ac:dyDescent="0.25">
      <c r="A689" s="292"/>
      <c r="B689" s="292"/>
      <c r="C689" s="292"/>
      <c r="D689" s="292"/>
      <c r="E689" s="292"/>
      <c r="F689" s="294"/>
      <c r="G689" s="292"/>
      <c r="H689" s="293"/>
      <c r="I689" s="292"/>
      <c r="J689" s="292"/>
      <c r="K689" s="292"/>
      <c r="L689" s="292"/>
      <c r="M689" s="292"/>
      <c r="N689" s="292"/>
      <c r="O689" s="292"/>
      <c r="P689" s="292"/>
      <c r="Q689" s="292"/>
      <c r="R689" s="292"/>
    </row>
    <row r="690" spans="1:18" ht="15.75" customHeight="1" x14ac:dyDescent="0.25">
      <c r="A690" s="292"/>
      <c r="B690" s="292"/>
      <c r="C690" s="292"/>
      <c r="D690" s="292"/>
      <c r="E690" s="292"/>
      <c r="F690" s="294"/>
      <c r="G690" s="292"/>
      <c r="H690" s="293"/>
      <c r="I690" s="292"/>
      <c r="J690" s="292"/>
      <c r="K690" s="292"/>
      <c r="L690" s="292"/>
      <c r="M690" s="292"/>
      <c r="N690" s="292"/>
      <c r="O690" s="292"/>
      <c r="P690" s="292"/>
      <c r="Q690" s="292"/>
      <c r="R690" s="292"/>
    </row>
    <row r="691" spans="1:18" ht="15.75" customHeight="1" x14ac:dyDescent="0.25">
      <c r="A691" s="292"/>
      <c r="B691" s="292"/>
      <c r="C691" s="292"/>
      <c r="D691" s="292"/>
      <c r="E691" s="292"/>
      <c r="F691" s="294"/>
      <c r="G691" s="292"/>
      <c r="H691" s="293"/>
      <c r="I691" s="292"/>
      <c r="J691" s="292"/>
      <c r="K691" s="292"/>
      <c r="L691" s="292"/>
      <c r="M691" s="292"/>
      <c r="N691" s="292"/>
      <c r="O691" s="292"/>
      <c r="P691" s="292"/>
      <c r="Q691" s="292"/>
      <c r="R691" s="292"/>
    </row>
    <row r="692" spans="1:18" ht="15.75" customHeight="1" x14ac:dyDescent="0.25">
      <c r="A692" s="292"/>
      <c r="B692" s="292"/>
      <c r="C692" s="292"/>
      <c r="D692" s="292"/>
      <c r="E692" s="292"/>
      <c r="F692" s="294"/>
      <c r="G692" s="292"/>
      <c r="H692" s="293"/>
      <c r="I692" s="292"/>
      <c r="J692" s="292"/>
      <c r="K692" s="292"/>
      <c r="L692" s="292"/>
      <c r="M692" s="292"/>
      <c r="N692" s="292"/>
      <c r="O692" s="292"/>
      <c r="P692" s="292"/>
      <c r="Q692" s="292"/>
      <c r="R692" s="292"/>
    </row>
    <row r="693" spans="1:18" ht="15.75" customHeight="1" x14ac:dyDescent="0.25">
      <c r="A693" s="292"/>
      <c r="B693" s="292"/>
      <c r="C693" s="292"/>
      <c r="D693" s="292"/>
      <c r="E693" s="292"/>
      <c r="F693" s="294"/>
      <c r="G693" s="292"/>
      <c r="H693" s="293"/>
      <c r="I693" s="292"/>
      <c r="J693" s="292"/>
      <c r="K693" s="292"/>
      <c r="L693" s="292"/>
      <c r="M693" s="292"/>
      <c r="N693" s="292"/>
      <c r="O693" s="292"/>
      <c r="P693" s="292"/>
      <c r="Q693" s="292"/>
      <c r="R693" s="292"/>
    </row>
    <row r="694" spans="1:18" ht="15.75" customHeight="1" x14ac:dyDescent="0.25">
      <c r="A694" s="292"/>
      <c r="B694" s="292"/>
      <c r="C694" s="292"/>
      <c r="D694" s="292"/>
      <c r="E694" s="292"/>
      <c r="F694" s="294"/>
      <c r="G694" s="292"/>
      <c r="H694" s="293"/>
      <c r="I694" s="292"/>
      <c r="J694" s="292"/>
      <c r="K694" s="292"/>
      <c r="L694" s="292"/>
      <c r="M694" s="292"/>
      <c r="N694" s="292"/>
      <c r="O694" s="292"/>
      <c r="P694" s="292"/>
      <c r="Q694" s="292"/>
      <c r="R694" s="292"/>
    </row>
    <row r="695" spans="1:18" ht="15.75" customHeight="1" x14ac:dyDescent="0.25">
      <c r="A695" s="292"/>
      <c r="B695" s="292"/>
      <c r="C695" s="292"/>
      <c r="D695" s="292"/>
      <c r="E695" s="292"/>
      <c r="F695" s="294"/>
      <c r="G695" s="292"/>
      <c r="H695" s="293"/>
      <c r="I695" s="292"/>
      <c r="J695" s="292"/>
      <c r="K695" s="292"/>
      <c r="L695" s="292"/>
      <c r="M695" s="292"/>
      <c r="N695" s="292"/>
      <c r="O695" s="292"/>
      <c r="P695" s="292"/>
      <c r="Q695" s="292"/>
      <c r="R695" s="292"/>
    </row>
    <row r="696" spans="1:18" ht="15.75" customHeight="1" x14ac:dyDescent="0.25">
      <c r="A696" s="292"/>
      <c r="B696" s="292"/>
      <c r="C696" s="292"/>
      <c r="D696" s="292"/>
      <c r="E696" s="292"/>
      <c r="F696" s="294"/>
      <c r="G696" s="292"/>
      <c r="H696" s="293"/>
      <c r="I696" s="292"/>
      <c r="J696" s="292"/>
      <c r="K696" s="292"/>
      <c r="L696" s="292"/>
      <c r="M696" s="292"/>
      <c r="N696" s="292"/>
      <c r="O696" s="292"/>
      <c r="P696" s="292"/>
      <c r="Q696" s="292"/>
      <c r="R696" s="292"/>
    </row>
    <row r="697" spans="1:18" ht="15.75" customHeight="1" x14ac:dyDescent="0.25">
      <c r="A697" s="292"/>
      <c r="B697" s="292"/>
      <c r="C697" s="292"/>
      <c r="D697" s="292"/>
      <c r="E697" s="292"/>
      <c r="F697" s="294"/>
      <c r="G697" s="292"/>
      <c r="H697" s="293"/>
      <c r="I697" s="292"/>
      <c r="J697" s="292"/>
      <c r="K697" s="292"/>
      <c r="L697" s="292"/>
      <c r="M697" s="292"/>
      <c r="N697" s="292"/>
      <c r="O697" s="292"/>
      <c r="P697" s="292"/>
      <c r="Q697" s="292"/>
      <c r="R697" s="292"/>
    </row>
    <row r="698" spans="1:18" ht="15.75" customHeight="1" x14ac:dyDescent="0.25">
      <c r="A698" s="292"/>
      <c r="B698" s="292"/>
      <c r="C698" s="292"/>
      <c r="D698" s="292"/>
      <c r="E698" s="292"/>
      <c r="F698" s="294"/>
      <c r="G698" s="292"/>
      <c r="H698" s="293"/>
      <c r="I698" s="292"/>
      <c r="J698" s="292"/>
      <c r="K698" s="292"/>
      <c r="L698" s="292"/>
      <c r="M698" s="292"/>
      <c r="N698" s="292"/>
      <c r="O698" s="292"/>
      <c r="P698" s="292"/>
      <c r="Q698" s="292"/>
      <c r="R698" s="292"/>
    </row>
    <row r="699" spans="1:18" ht="15.75" customHeight="1" x14ac:dyDescent="0.25">
      <c r="A699" s="292"/>
      <c r="B699" s="292"/>
      <c r="C699" s="292"/>
      <c r="D699" s="292"/>
      <c r="E699" s="292"/>
      <c r="F699" s="294"/>
      <c r="G699" s="292"/>
      <c r="H699" s="293"/>
      <c r="I699" s="292"/>
      <c r="J699" s="292"/>
      <c r="K699" s="292"/>
      <c r="L699" s="292"/>
      <c r="M699" s="292"/>
      <c r="N699" s="292"/>
      <c r="O699" s="292"/>
      <c r="P699" s="292"/>
      <c r="Q699" s="292"/>
      <c r="R699" s="292"/>
    </row>
    <row r="700" spans="1:18" ht="15.75" customHeight="1" x14ac:dyDescent="0.25">
      <c r="A700" s="292"/>
      <c r="B700" s="292"/>
      <c r="C700" s="292"/>
      <c r="D700" s="292"/>
      <c r="E700" s="292"/>
      <c r="F700" s="294"/>
      <c r="G700" s="292"/>
      <c r="H700" s="293"/>
      <c r="I700" s="292"/>
      <c r="J700" s="292"/>
      <c r="K700" s="292"/>
      <c r="L700" s="292"/>
      <c r="M700" s="292"/>
      <c r="N700" s="292"/>
      <c r="O700" s="292"/>
      <c r="P700" s="292"/>
      <c r="Q700" s="292"/>
      <c r="R700" s="292"/>
    </row>
    <row r="701" spans="1:18" ht="15.75" customHeight="1" x14ac:dyDescent="0.25">
      <c r="A701" s="292"/>
      <c r="B701" s="292"/>
      <c r="C701" s="292"/>
      <c r="D701" s="292"/>
      <c r="E701" s="292"/>
      <c r="F701" s="294"/>
      <c r="G701" s="292"/>
      <c r="H701" s="293"/>
      <c r="I701" s="292"/>
      <c r="J701" s="292"/>
      <c r="K701" s="292"/>
      <c r="L701" s="292"/>
      <c r="M701" s="292"/>
      <c r="N701" s="292"/>
      <c r="O701" s="292"/>
      <c r="P701" s="292"/>
      <c r="Q701" s="292"/>
      <c r="R701" s="292"/>
    </row>
    <row r="702" spans="1:18" ht="15.75" customHeight="1" x14ac:dyDescent="0.25">
      <c r="A702" s="292"/>
      <c r="B702" s="292"/>
      <c r="C702" s="292"/>
      <c r="D702" s="292"/>
      <c r="E702" s="292"/>
      <c r="F702" s="294"/>
      <c r="G702" s="292"/>
      <c r="H702" s="293"/>
      <c r="I702" s="292"/>
      <c r="J702" s="292"/>
      <c r="K702" s="292"/>
      <c r="L702" s="292"/>
      <c r="M702" s="292"/>
      <c r="N702" s="292"/>
      <c r="O702" s="292"/>
      <c r="P702" s="292"/>
      <c r="Q702" s="292"/>
      <c r="R702" s="292"/>
    </row>
    <row r="703" spans="1:18" ht="15.75" customHeight="1" x14ac:dyDescent="0.25">
      <c r="A703" s="292"/>
      <c r="B703" s="292"/>
      <c r="C703" s="292"/>
      <c r="D703" s="292"/>
      <c r="E703" s="292"/>
      <c r="F703" s="294"/>
      <c r="G703" s="292"/>
      <c r="H703" s="293"/>
      <c r="I703" s="292"/>
      <c r="J703" s="292"/>
      <c r="K703" s="292"/>
      <c r="L703" s="292"/>
      <c r="M703" s="292"/>
      <c r="N703" s="292"/>
      <c r="O703" s="292"/>
      <c r="P703" s="292"/>
      <c r="Q703" s="292"/>
      <c r="R703" s="292"/>
    </row>
    <row r="704" spans="1:18" ht="15.75" customHeight="1" x14ac:dyDescent="0.25">
      <c r="A704" s="292"/>
      <c r="B704" s="292"/>
      <c r="C704" s="292"/>
      <c r="D704" s="292"/>
      <c r="E704" s="292"/>
      <c r="F704" s="294"/>
      <c r="G704" s="292"/>
      <c r="H704" s="293"/>
      <c r="I704" s="292"/>
      <c r="J704" s="292"/>
      <c r="K704" s="292"/>
      <c r="L704" s="292"/>
      <c r="M704" s="292"/>
      <c r="N704" s="292"/>
      <c r="O704" s="292"/>
      <c r="P704" s="292"/>
      <c r="Q704" s="292"/>
      <c r="R704" s="292"/>
    </row>
    <row r="705" spans="1:18" ht="15.75" customHeight="1" x14ac:dyDescent="0.25">
      <c r="A705" s="292"/>
      <c r="B705" s="292"/>
      <c r="C705" s="292"/>
      <c r="D705" s="292"/>
      <c r="E705" s="292"/>
      <c r="F705" s="294"/>
      <c r="G705" s="292"/>
      <c r="H705" s="293"/>
      <c r="I705" s="292"/>
      <c r="J705" s="292"/>
      <c r="K705" s="292"/>
      <c r="L705" s="292"/>
      <c r="M705" s="292"/>
      <c r="N705" s="292"/>
      <c r="O705" s="292"/>
      <c r="P705" s="292"/>
      <c r="Q705" s="292"/>
      <c r="R705" s="292"/>
    </row>
    <row r="706" spans="1:18" ht="15.75" customHeight="1" x14ac:dyDescent="0.25">
      <c r="A706" s="292"/>
      <c r="B706" s="292"/>
      <c r="C706" s="292"/>
      <c r="D706" s="292"/>
      <c r="E706" s="292"/>
      <c r="F706" s="294"/>
      <c r="G706" s="292"/>
      <c r="H706" s="293"/>
      <c r="I706" s="292"/>
      <c r="J706" s="292"/>
      <c r="K706" s="292"/>
      <c r="L706" s="292"/>
      <c r="M706" s="292"/>
      <c r="N706" s="292"/>
      <c r="O706" s="292"/>
      <c r="P706" s="292"/>
      <c r="Q706" s="292"/>
      <c r="R706" s="292"/>
    </row>
    <row r="707" spans="1:18" ht="15.75" customHeight="1" x14ac:dyDescent="0.25">
      <c r="A707" s="292"/>
      <c r="B707" s="292"/>
      <c r="C707" s="292"/>
      <c r="D707" s="292"/>
      <c r="E707" s="292"/>
      <c r="F707" s="294"/>
      <c r="G707" s="292"/>
      <c r="H707" s="293"/>
      <c r="I707" s="292"/>
      <c r="J707" s="292"/>
      <c r="K707" s="292"/>
      <c r="L707" s="292"/>
      <c r="M707" s="292"/>
      <c r="N707" s="292"/>
      <c r="O707" s="292"/>
      <c r="P707" s="292"/>
      <c r="Q707" s="292"/>
      <c r="R707" s="292"/>
    </row>
    <row r="708" spans="1:18" ht="15.75" customHeight="1" x14ac:dyDescent="0.25">
      <c r="A708" s="292"/>
      <c r="B708" s="292"/>
      <c r="C708" s="292"/>
      <c r="D708" s="292"/>
      <c r="E708" s="292"/>
      <c r="F708" s="294"/>
      <c r="G708" s="292"/>
      <c r="H708" s="293"/>
      <c r="I708" s="292"/>
      <c r="J708" s="292"/>
      <c r="K708" s="292"/>
      <c r="L708" s="292"/>
      <c r="M708" s="292"/>
      <c r="N708" s="292"/>
      <c r="O708" s="292"/>
      <c r="P708" s="292"/>
      <c r="Q708" s="292"/>
      <c r="R708" s="292"/>
    </row>
    <row r="709" spans="1:18" ht="15.75" customHeight="1" x14ac:dyDescent="0.25">
      <c r="A709" s="292"/>
      <c r="B709" s="292"/>
      <c r="C709" s="292"/>
      <c r="D709" s="292"/>
      <c r="E709" s="292"/>
      <c r="F709" s="294"/>
      <c r="G709" s="292"/>
      <c r="H709" s="293"/>
      <c r="I709" s="292"/>
      <c r="J709" s="292"/>
      <c r="K709" s="292"/>
      <c r="L709" s="292"/>
      <c r="M709" s="292"/>
      <c r="N709" s="292"/>
      <c r="O709" s="292"/>
      <c r="P709" s="292"/>
      <c r="Q709" s="292"/>
      <c r="R709" s="292"/>
    </row>
    <row r="710" spans="1:18" ht="15.75" customHeight="1" x14ac:dyDescent="0.25">
      <c r="A710" s="292"/>
      <c r="B710" s="292"/>
      <c r="C710" s="292"/>
      <c r="D710" s="292"/>
      <c r="E710" s="292"/>
      <c r="F710" s="294"/>
      <c r="G710" s="292"/>
      <c r="H710" s="293"/>
      <c r="I710" s="292"/>
      <c r="J710" s="292"/>
      <c r="K710" s="292"/>
      <c r="L710" s="292"/>
      <c r="M710" s="292"/>
      <c r="N710" s="292"/>
      <c r="O710" s="292"/>
      <c r="P710" s="292"/>
      <c r="Q710" s="292"/>
      <c r="R710" s="292"/>
    </row>
    <row r="711" spans="1:18" ht="15.75" customHeight="1" x14ac:dyDescent="0.25">
      <c r="A711" s="292"/>
      <c r="B711" s="292"/>
      <c r="C711" s="292"/>
      <c r="D711" s="292"/>
      <c r="E711" s="292"/>
      <c r="F711" s="294"/>
      <c r="G711" s="292"/>
      <c r="H711" s="293"/>
      <c r="I711" s="292"/>
      <c r="J711" s="292"/>
      <c r="K711" s="292"/>
      <c r="L711" s="292"/>
      <c r="M711" s="292"/>
      <c r="N711" s="292"/>
      <c r="O711" s="292"/>
      <c r="P711" s="292"/>
      <c r="Q711" s="292"/>
      <c r="R711" s="292"/>
    </row>
    <row r="712" spans="1:18" ht="15.75" customHeight="1" x14ac:dyDescent="0.25">
      <c r="A712" s="292"/>
      <c r="B712" s="292"/>
      <c r="C712" s="292"/>
      <c r="D712" s="292"/>
      <c r="E712" s="292"/>
      <c r="F712" s="294"/>
      <c r="G712" s="292"/>
      <c r="H712" s="293"/>
      <c r="I712" s="292"/>
      <c r="J712" s="292"/>
      <c r="K712" s="292"/>
      <c r="L712" s="292"/>
      <c r="M712" s="292"/>
      <c r="N712" s="292"/>
      <c r="O712" s="292"/>
      <c r="P712" s="292"/>
      <c r="Q712" s="292"/>
      <c r="R712" s="292"/>
    </row>
    <row r="713" spans="1:18" ht="15.75" customHeight="1" x14ac:dyDescent="0.25">
      <c r="A713" s="292"/>
      <c r="B713" s="292"/>
      <c r="C713" s="292"/>
      <c r="D713" s="292"/>
      <c r="E713" s="292"/>
      <c r="F713" s="294"/>
      <c r="G713" s="292"/>
      <c r="H713" s="293"/>
      <c r="I713" s="292"/>
      <c r="J713" s="292"/>
      <c r="K713" s="292"/>
      <c r="L713" s="292"/>
      <c r="M713" s="292"/>
      <c r="N713" s="292"/>
      <c r="O713" s="292"/>
      <c r="P713" s="292"/>
      <c r="Q713" s="292"/>
      <c r="R713" s="292"/>
    </row>
    <row r="714" spans="1:18" ht="15.75" customHeight="1" x14ac:dyDescent="0.25">
      <c r="A714" s="292"/>
      <c r="B714" s="292"/>
      <c r="C714" s="292"/>
      <c r="D714" s="292"/>
      <c r="E714" s="292"/>
      <c r="F714" s="294"/>
      <c r="G714" s="292"/>
      <c r="H714" s="293"/>
      <c r="I714" s="292"/>
      <c r="J714" s="292"/>
      <c r="K714" s="292"/>
      <c r="L714" s="292"/>
      <c r="M714" s="292"/>
      <c r="N714" s="292"/>
      <c r="O714" s="292"/>
      <c r="P714" s="292"/>
      <c r="Q714" s="292"/>
      <c r="R714" s="292"/>
    </row>
    <row r="715" spans="1:18" ht="15.75" customHeight="1" x14ac:dyDescent="0.25">
      <c r="A715" s="292"/>
      <c r="B715" s="292"/>
      <c r="C715" s="292"/>
      <c r="D715" s="292"/>
      <c r="E715" s="292"/>
      <c r="F715" s="294"/>
      <c r="G715" s="292"/>
      <c r="H715" s="293"/>
      <c r="I715" s="292"/>
      <c r="J715" s="292"/>
      <c r="K715" s="292"/>
      <c r="L715" s="292"/>
      <c r="M715" s="292"/>
      <c r="N715" s="292"/>
      <c r="O715" s="292"/>
      <c r="P715" s="292"/>
      <c r="Q715" s="292"/>
      <c r="R715" s="292"/>
    </row>
    <row r="716" spans="1:18" ht="15.75" customHeight="1" x14ac:dyDescent="0.25">
      <c r="A716" s="292"/>
      <c r="B716" s="292"/>
      <c r="C716" s="292"/>
      <c r="D716" s="292"/>
      <c r="E716" s="292"/>
      <c r="F716" s="294"/>
      <c r="G716" s="292"/>
      <c r="H716" s="293"/>
      <c r="I716" s="292"/>
      <c r="J716" s="292"/>
      <c r="K716" s="292"/>
      <c r="L716" s="292"/>
      <c r="M716" s="292"/>
      <c r="N716" s="292"/>
      <c r="O716" s="292"/>
      <c r="P716" s="292"/>
      <c r="Q716" s="292"/>
      <c r="R716" s="292"/>
    </row>
    <row r="717" spans="1:18" ht="15.75" customHeight="1" x14ac:dyDescent="0.25">
      <c r="A717" s="292"/>
      <c r="B717" s="292"/>
      <c r="C717" s="292"/>
      <c r="D717" s="292"/>
      <c r="E717" s="292"/>
      <c r="F717" s="294"/>
      <c r="G717" s="292"/>
      <c r="H717" s="293"/>
      <c r="I717" s="292"/>
      <c r="J717" s="292"/>
      <c r="K717" s="292"/>
      <c r="L717" s="292"/>
      <c r="M717" s="292"/>
      <c r="N717" s="292"/>
      <c r="O717" s="292"/>
      <c r="P717" s="292"/>
      <c r="Q717" s="292"/>
      <c r="R717" s="292"/>
    </row>
    <row r="718" spans="1:18" ht="15.75" customHeight="1" x14ac:dyDescent="0.25">
      <c r="A718" s="292"/>
      <c r="B718" s="292"/>
      <c r="C718" s="292"/>
      <c r="D718" s="292"/>
      <c r="E718" s="292"/>
      <c r="F718" s="294"/>
      <c r="G718" s="292"/>
      <c r="H718" s="293"/>
      <c r="I718" s="292"/>
      <c r="J718" s="292"/>
      <c r="K718" s="292"/>
      <c r="L718" s="292"/>
      <c r="M718" s="292"/>
      <c r="N718" s="292"/>
      <c r="O718" s="292"/>
      <c r="P718" s="292"/>
      <c r="Q718" s="292"/>
      <c r="R718" s="292"/>
    </row>
    <row r="719" spans="1:18" ht="15.75" customHeight="1" x14ac:dyDescent="0.25">
      <c r="A719" s="292"/>
      <c r="B719" s="292"/>
      <c r="C719" s="292"/>
      <c r="D719" s="292"/>
      <c r="E719" s="292"/>
      <c r="F719" s="294"/>
      <c r="G719" s="292"/>
      <c r="H719" s="293"/>
      <c r="I719" s="292"/>
      <c r="J719" s="292"/>
      <c r="K719" s="292"/>
      <c r="L719" s="292"/>
      <c r="M719" s="292"/>
      <c r="N719" s="292"/>
      <c r="O719" s="292"/>
      <c r="P719" s="292"/>
      <c r="Q719" s="292"/>
      <c r="R719" s="292"/>
    </row>
    <row r="720" spans="1:18" ht="15.75" customHeight="1" x14ac:dyDescent="0.25">
      <c r="A720" s="292"/>
      <c r="B720" s="292"/>
      <c r="C720" s="292"/>
      <c r="D720" s="292"/>
      <c r="E720" s="292"/>
      <c r="F720" s="294"/>
      <c r="G720" s="292"/>
      <c r="H720" s="293"/>
      <c r="I720" s="292"/>
      <c r="J720" s="292"/>
      <c r="K720" s="292"/>
      <c r="L720" s="292"/>
      <c r="M720" s="292"/>
      <c r="N720" s="292"/>
      <c r="O720" s="292"/>
      <c r="P720" s="292"/>
      <c r="Q720" s="292"/>
      <c r="R720" s="292"/>
    </row>
    <row r="721" spans="1:18" ht="15.75" customHeight="1" x14ac:dyDescent="0.25">
      <c r="A721" s="292"/>
      <c r="B721" s="292"/>
      <c r="C721" s="292"/>
      <c r="D721" s="292"/>
      <c r="E721" s="292"/>
      <c r="F721" s="294"/>
      <c r="G721" s="292"/>
      <c r="H721" s="293"/>
      <c r="I721" s="292"/>
      <c r="J721" s="292"/>
      <c r="K721" s="292"/>
      <c r="L721" s="292"/>
      <c r="M721" s="292"/>
      <c r="N721" s="292"/>
      <c r="O721" s="292"/>
      <c r="P721" s="292"/>
      <c r="Q721" s="292"/>
      <c r="R721" s="292"/>
    </row>
    <row r="722" spans="1:18" ht="15.75" customHeight="1" x14ac:dyDescent="0.25">
      <c r="A722" s="292"/>
      <c r="B722" s="292"/>
      <c r="C722" s="292"/>
      <c r="D722" s="292"/>
      <c r="E722" s="292"/>
      <c r="F722" s="294"/>
      <c r="G722" s="292"/>
      <c r="H722" s="293"/>
      <c r="I722" s="292"/>
      <c r="J722" s="292"/>
      <c r="K722" s="292"/>
      <c r="L722" s="292"/>
      <c r="M722" s="292"/>
      <c r="N722" s="292"/>
      <c r="O722" s="292"/>
      <c r="P722" s="292"/>
      <c r="Q722" s="292"/>
      <c r="R722" s="292"/>
    </row>
    <row r="723" spans="1:18" ht="15.75" customHeight="1" x14ac:dyDescent="0.25">
      <c r="A723" s="292"/>
      <c r="B723" s="292"/>
      <c r="C723" s="292"/>
      <c r="D723" s="292"/>
      <c r="E723" s="292"/>
      <c r="F723" s="294"/>
      <c r="G723" s="292"/>
      <c r="H723" s="293"/>
      <c r="I723" s="292"/>
      <c r="J723" s="292"/>
      <c r="K723" s="292"/>
      <c r="L723" s="292"/>
      <c r="M723" s="292"/>
      <c r="N723" s="292"/>
      <c r="O723" s="292"/>
      <c r="P723" s="292"/>
      <c r="Q723" s="292"/>
      <c r="R723" s="292"/>
    </row>
    <row r="724" spans="1:18" ht="15.75" customHeight="1" x14ac:dyDescent="0.25">
      <c r="A724" s="292"/>
      <c r="B724" s="292"/>
      <c r="C724" s="292"/>
      <c r="D724" s="292"/>
      <c r="E724" s="292"/>
      <c r="F724" s="294"/>
      <c r="G724" s="292"/>
      <c r="H724" s="293"/>
      <c r="I724" s="292"/>
      <c r="J724" s="292"/>
      <c r="K724" s="292"/>
      <c r="L724" s="292"/>
      <c r="M724" s="292"/>
      <c r="N724" s="292"/>
      <c r="O724" s="292"/>
      <c r="P724" s="292"/>
      <c r="Q724" s="292"/>
      <c r="R724" s="292"/>
    </row>
    <row r="725" spans="1:18" ht="15.75" customHeight="1" x14ac:dyDescent="0.25">
      <c r="A725" s="292"/>
      <c r="B725" s="292"/>
      <c r="C725" s="292"/>
      <c r="D725" s="292"/>
      <c r="E725" s="292"/>
      <c r="F725" s="294"/>
      <c r="G725" s="292"/>
      <c r="H725" s="293"/>
      <c r="I725" s="292"/>
      <c r="J725" s="292"/>
      <c r="K725" s="292"/>
      <c r="L725" s="292"/>
      <c r="M725" s="292"/>
      <c r="N725" s="292"/>
      <c r="O725" s="292"/>
      <c r="P725" s="292"/>
      <c r="Q725" s="292"/>
      <c r="R725" s="292"/>
    </row>
    <row r="726" spans="1:18" ht="15.75" customHeight="1" x14ac:dyDescent="0.25">
      <c r="A726" s="292"/>
      <c r="B726" s="292"/>
      <c r="C726" s="292"/>
      <c r="D726" s="292"/>
      <c r="E726" s="292"/>
      <c r="F726" s="294"/>
      <c r="G726" s="292"/>
      <c r="H726" s="293"/>
      <c r="I726" s="292"/>
      <c r="J726" s="292"/>
      <c r="K726" s="292"/>
      <c r="L726" s="292"/>
      <c r="M726" s="292"/>
      <c r="N726" s="292"/>
      <c r="O726" s="292"/>
      <c r="P726" s="292"/>
      <c r="Q726" s="292"/>
      <c r="R726" s="292"/>
    </row>
    <row r="727" spans="1:18" ht="15.75" customHeight="1" x14ac:dyDescent="0.25">
      <c r="A727" s="292"/>
      <c r="B727" s="292"/>
      <c r="C727" s="292"/>
      <c r="D727" s="292"/>
      <c r="E727" s="292"/>
      <c r="F727" s="294"/>
      <c r="G727" s="292"/>
      <c r="H727" s="293"/>
      <c r="I727" s="292"/>
      <c r="J727" s="292"/>
      <c r="K727" s="292"/>
      <c r="L727" s="292"/>
      <c r="M727" s="292"/>
      <c r="N727" s="292"/>
      <c r="O727" s="292"/>
      <c r="P727" s="292"/>
      <c r="Q727" s="292"/>
      <c r="R727" s="292"/>
    </row>
    <row r="728" spans="1:18" ht="15.75" customHeight="1" x14ac:dyDescent="0.25">
      <c r="A728" s="292"/>
      <c r="B728" s="292"/>
      <c r="C728" s="292"/>
      <c r="D728" s="292"/>
      <c r="E728" s="292"/>
      <c r="F728" s="294"/>
      <c r="G728" s="292"/>
      <c r="H728" s="293"/>
      <c r="I728" s="292"/>
      <c r="J728" s="292"/>
      <c r="K728" s="292"/>
      <c r="L728" s="292"/>
      <c r="M728" s="292"/>
      <c r="N728" s="292"/>
      <c r="O728" s="292"/>
      <c r="P728" s="292"/>
      <c r="Q728" s="292"/>
      <c r="R728" s="292"/>
    </row>
    <row r="729" spans="1:18" ht="15.75" customHeight="1" x14ac:dyDescent="0.25">
      <c r="A729" s="292"/>
      <c r="B729" s="292"/>
      <c r="C729" s="292"/>
      <c r="D729" s="292"/>
      <c r="E729" s="292"/>
      <c r="F729" s="294"/>
      <c r="G729" s="292"/>
      <c r="H729" s="293"/>
      <c r="I729" s="292"/>
      <c r="J729" s="292"/>
      <c r="K729" s="292"/>
      <c r="L729" s="292"/>
      <c r="M729" s="292"/>
      <c r="N729" s="292"/>
      <c r="O729" s="292"/>
      <c r="P729" s="292"/>
      <c r="Q729" s="292"/>
      <c r="R729" s="292"/>
    </row>
    <row r="730" spans="1:18" ht="15.75" customHeight="1" x14ac:dyDescent="0.25">
      <c r="A730" s="292"/>
      <c r="B730" s="292"/>
      <c r="C730" s="292"/>
      <c r="D730" s="292"/>
      <c r="E730" s="292"/>
      <c r="F730" s="294"/>
      <c r="G730" s="292"/>
      <c r="H730" s="293"/>
      <c r="I730" s="292"/>
      <c r="J730" s="292"/>
      <c r="K730" s="292"/>
      <c r="L730" s="292"/>
      <c r="M730" s="292"/>
      <c r="N730" s="292"/>
      <c r="O730" s="292"/>
      <c r="P730" s="292"/>
      <c r="Q730" s="292"/>
      <c r="R730" s="292"/>
    </row>
    <row r="731" spans="1:18" ht="15.75" customHeight="1" x14ac:dyDescent="0.25">
      <c r="A731" s="292"/>
      <c r="B731" s="292"/>
      <c r="C731" s="292"/>
      <c r="D731" s="292"/>
      <c r="E731" s="292"/>
      <c r="F731" s="294"/>
      <c r="G731" s="292"/>
      <c r="H731" s="293"/>
      <c r="I731" s="292"/>
      <c r="J731" s="292"/>
      <c r="K731" s="292"/>
      <c r="L731" s="292"/>
      <c r="M731" s="292"/>
      <c r="N731" s="292"/>
      <c r="O731" s="292"/>
      <c r="P731" s="292"/>
      <c r="Q731" s="292"/>
      <c r="R731" s="292"/>
    </row>
    <row r="732" spans="1:18" ht="15.75" customHeight="1" x14ac:dyDescent="0.25">
      <c r="A732" s="292"/>
      <c r="B732" s="292"/>
      <c r="C732" s="292"/>
      <c r="D732" s="292"/>
      <c r="E732" s="292"/>
      <c r="F732" s="294"/>
      <c r="G732" s="292"/>
      <c r="H732" s="293"/>
      <c r="I732" s="292"/>
      <c r="J732" s="292"/>
      <c r="K732" s="292"/>
      <c r="L732" s="292"/>
      <c r="M732" s="292"/>
      <c r="N732" s="292"/>
      <c r="O732" s="292"/>
      <c r="P732" s="292"/>
      <c r="Q732" s="292"/>
      <c r="R732" s="292"/>
    </row>
    <row r="733" spans="1:18" ht="15.75" customHeight="1" x14ac:dyDescent="0.25">
      <c r="A733" s="292"/>
      <c r="B733" s="292"/>
      <c r="C733" s="292"/>
      <c r="D733" s="292"/>
      <c r="E733" s="292"/>
      <c r="F733" s="294"/>
      <c r="G733" s="292"/>
      <c r="H733" s="293"/>
      <c r="I733" s="292"/>
      <c r="J733" s="292"/>
      <c r="K733" s="292"/>
      <c r="L733" s="292"/>
      <c r="M733" s="292"/>
      <c r="N733" s="292"/>
      <c r="O733" s="292"/>
      <c r="P733" s="292"/>
      <c r="Q733" s="292"/>
      <c r="R733" s="292"/>
    </row>
    <row r="734" spans="1:18" ht="15.75" customHeight="1" x14ac:dyDescent="0.25">
      <c r="A734" s="292"/>
      <c r="B734" s="292"/>
      <c r="C734" s="292"/>
      <c r="D734" s="292"/>
      <c r="E734" s="292"/>
      <c r="F734" s="294"/>
      <c r="G734" s="292"/>
      <c r="H734" s="293"/>
      <c r="I734" s="292"/>
      <c r="J734" s="292"/>
      <c r="K734" s="292"/>
      <c r="L734" s="292"/>
      <c r="M734" s="292"/>
      <c r="N734" s="292"/>
      <c r="O734" s="292"/>
      <c r="P734" s="292"/>
      <c r="Q734" s="292"/>
      <c r="R734" s="292"/>
    </row>
    <row r="735" spans="1:18" ht="15.75" customHeight="1" x14ac:dyDescent="0.25">
      <c r="A735" s="292"/>
      <c r="B735" s="292"/>
      <c r="C735" s="292"/>
      <c r="D735" s="292"/>
      <c r="E735" s="292"/>
      <c r="F735" s="294"/>
      <c r="G735" s="292"/>
      <c r="H735" s="293"/>
      <c r="I735" s="292"/>
      <c r="J735" s="292"/>
      <c r="K735" s="292"/>
      <c r="L735" s="292"/>
      <c r="M735" s="292"/>
      <c r="N735" s="292"/>
      <c r="O735" s="292"/>
      <c r="P735" s="292"/>
      <c r="Q735" s="292"/>
      <c r="R735" s="292"/>
    </row>
    <row r="736" spans="1:18" ht="15.75" customHeight="1" x14ac:dyDescent="0.25">
      <c r="A736" s="292"/>
      <c r="B736" s="292"/>
      <c r="C736" s="292"/>
      <c r="D736" s="292"/>
      <c r="E736" s="292"/>
      <c r="F736" s="294"/>
      <c r="G736" s="292"/>
      <c r="H736" s="293"/>
      <c r="I736" s="292"/>
      <c r="J736" s="292"/>
      <c r="K736" s="292"/>
      <c r="L736" s="292"/>
      <c r="M736" s="292"/>
      <c r="N736" s="292"/>
      <c r="O736" s="292"/>
      <c r="P736" s="292"/>
      <c r="Q736" s="292"/>
      <c r="R736" s="292"/>
    </row>
    <row r="737" spans="1:18" ht="15.75" customHeight="1" x14ac:dyDescent="0.25">
      <c r="A737" s="292"/>
      <c r="B737" s="292"/>
      <c r="C737" s="292"/>
      <c r="D737" s="292"/>
      <c r="E737" s="292"/>
      <c r="F737" s="294"/>
      <c r="G737" s="292"/>
      <c r="H737" s="293"/>
      <c r="I737" s="292"/>
      <c r="J737" s="292"/>
      <c r="K737" s="292"/>
      <c r="L737" s="292"/>
      <c r="M737" s="292"/>
      <c r="N737" s="292"/>
      <c r="O737" s="292"/>
      <c r="P737" s="292"/>
      <c r="Q737" s="292"/>
      <c r="R737" s="292"/>
    </row>
    <row r="738" spans="1:18" ht="15.75" customHeight="1" x14ac:dyDescent="0.25">
      <c r="A738" s="292"/>
      <c r="B738" s="292"/>
      <c r="C738" s="292"/>
      <c r="D738" s="292"/>
      <c r="E738" s="292"/>
      <c r="F738" s="294"/>
      <c r="G738" s="292"/>
      <c r="H738" s="293"/>
      <c r="I738" s="292"/>
      <c r="J738" s="292"/>
      <c r="K738" s="292"/>
      <c r="L738" s="292"/>
      <c r="M738" s="292"/>
      <c r="N738" s="292"/>
      <c r="O738" s="292"/>
      <c r="P738" s="292"/>
      <c r="Q738" s="292"/>
      <c r="R738" s="292"/>
    </row>
    <row r="739" spans="1:18" ht="15.75" customHeight="1" x14ac:dyDescent="0.25">
      <c r="A739" s="292"/>
      <c r="B739" s="292"/>
      <c r="C739" s="292"/>
      <c r="D739" s="292"/>
      <c r="E739" s="292"/>
      <c r="F739" s="294"/>
      <c r="G739" s="292"/>
      <c r="H739" s="293"/>
      <c r="I739" s="292"/>
      <c r="J739" s="292"/>
      <c r="K739" s="292"/>
      <c r="L739" s="292"/>
      <c r="M739" s="292"/>
      <c r="N739" s="292"/>
      <c r="O739" s="292"/>
      <c r="P739" s="292"/>
      <c r="Q739" s="292"/>
      <c r="R739" s="292"/>
    </row>
    <row r="740" spans="1:18" ht="15.75" customHeight="1" x14ac:dyDescent="0.25">
      <c r="A740" s="292"/>
      <c r="B740" s="292"/>
      <c r="C740" s="292"/>
      <c r="D740" s="292"/>
      <c r="E740" s="292"/>
      <c r="F740" s="294"/>
      <c r="G740" s="292"/>
      <c r="H740" s="293"/>
      <c r="I740" s="292"/>
      <c r="J740" s="292"/>
      <c r="K740" s="292"/>
      <c r="L740" s="292"/>
      <c r="M740" s="292"/>
      <c r="N740" s="292"/>
      <c r="O740" s="292"/>
      <c r="P740" s="292"/>
      <c r="Q740" s="292"/>
      <c r="R740" s="292"/>
    </row>
    <row r="741" spans="1:18" ht="15.75" customHeight="1" x14ac:dyDescent="0.25">
      <c r="A741" s="292"/>
      <c r="B741" s="292"/>
      <c r="C741" s="292"/>
      <c r="D741" s="292"/>
      <c r="E741" s="292"/>
      <c r="F741" s="294"/>
      <c r="G741" s="292"/>
      <c r="H741" s="293"/>
      <c r="I741" s="292"/>
      <c r="J741" s="292"/>
      <c r="K741" s="292"/>
      <c r="L741" s="292"/>
      <c r="M741" s="292"/>
      <c r="N741" s="292"/>
      <c r="O741" s="292"/>
      <c r="P741" s="292"/>
      <c r="Q741" s="292"/>
      <c r="R741" s="292"/>
    </row>
    <row r="742" spans="1:18" ht="15.75" customHeight="1" x14ac:dyDescent="0.25">
      <c r="A742" s="292"/>
      <c r="B742" s="292"/>
      <c r="C742" s="292"/>
      <c r="D742" s="292"/>
      <c r="E742" s="292"/>
      <c r="F742" s="294"/>
      <c r="G742" s="292"/>
      <c r="H742" s="293"/>
      <c r="I742" s="292"/>
      <c r="J742" s="292"/>
      <c r="K742" s="292"/>
      <c r="L742" s="292"/>
      <c r="M742" s="292"/>
      <c r="N742" s="292"/>
      <c r="O742" s="292"/>
      <c r="P742" s="292"/>
      <c r="Q742" s="292"/>
      <c r="R742" s="292"/>
    </row>
    <row r="743" spans="1:18" ht="15.75" customHeight="1" x14ac:dyDescent="0.25">
      <c r="A743" s="292"/>
      <c r="B743" s="292"/>
      <c r="C743" s="292"/>
      <c r="D743" s="292"/>
      <c r="E743" s="292"/>
      <c r="F743" s="294"/>
      <c r="G743" s="292"/>
      <c r="H743" s="293"/>
      <c r="I743" s="292"/>
      <c r="J743" s="292"/>
      <c r="K743" s="292"/>
      <c r="L743" s="292"/>
      <c r="M743" s="292"/>
      <c r="N743" s="292"/>
      <c r="O743" s="292"/>
      <c r="P743" s="292"/>
      <c r="Q743" s="292"/>
      <c r="R743" s="292"/>
    </row>
    <row r="744" spans="1:18" ht="15.75" customHeight="1" x14ac:dyDescent="0.25">
      <c r="A744" s="292"/>
      <c r="B744" s="292"/>
      <c r="C744" s="292"/>
      <c r="D744" s="292"/>
      <c r="E744" s="292"/>
      <c r="F744" s="294"/>
      <c r="G744" s="292"/>
      <c r="H744" s="293"/>
      <c r="I744" s="292"/>
      <c r="J744" s="292"/>
      <c r="K744" s="292"/>
      <c r="L744" s="292"/>
      <c r="M744" s="292"/>
      <c r="N744" s="292"/>
      <c r="O744" s="292"/>
      <c r="P744" s="292"/>
      <c r="Q744" s="292"/>
      <c r="R744" s="292"/>
    </row>
    <row r="745" spans="1:18" ht="15.75" customHeight="1" x14ac:dyDescent="0.25">
      <c r="A745" s="292"/>
      <c r="B745" s="292"/>
      <c r="C745" s="292"/>
      <c r="D745" s="292"/>
      <c r="E745" s="292"/>
      <c r="F745" s="294"/>
      <c r="G745" s="292"/>
      <c r="H745" s="293"/>
      <c r="I745" s="292"/>
      <c r="J745" s="292"/>
      <c r="K745" s="292"/>
      <c r="L745" s="292"/>
      <c r="M745" s="292"/>
      <c r="N745" s="292"/>
      <c r="O745" s="292"/>
      <c r="P745" s="292"/>
      <c r="Q745" s="292"/>
      <c r="R745" s="292"/>
    </row>
    <row r="746" spans="1:18" ht="15.75" customHeight="1" x14ac:dyDescent="0.25">
      <c r="A746" s="292"/>
      <c r="B746" s="292"/>
      <c r="C746" s="292"/>
      <c r="D746" s="292"/>
      <c r="E746" s="292"/>
      <c r="F746" s="294"/>
      <c r="G746" s="292"/>
      <c r="H746" s="293"/>
      <c r="I746" s="292"/>
      <c r="J746" s="292"/>
      <c r="K746" s="292"/>
      <c r="L746" s="292"/>
      <c r="M746" s="292"/>
      <c r="N746" s="292"/>
      <c r="O746" s="292"/>
      <c r="P746" s="292"/>
      <c r="Q746" s="292"/>
      <c r="R746" s="292"/>
    </row>
    <row r="747" spans="1:18" ht="15.75" customHeight="1" x14ac:dyDescent="0.25">
      <c r="A747" s="292"/>
      <c r="B747" s="292"/>
      <c r="C747" s="292"/>
      <c r="D747" s="292"/>
      <c r="E747" s="292"/>
      <c r="F747" s="294"/>
      <c r="G747" s="292"/>
      <c r="H747" s="293"/>
      <c r="I747" s="292"/>
      <c r="J747" s="292"/>
      <c r="K747" s="292"/>
      <c r="L747" s="292"/>
      <c r="M747" s="292"/>
      <c r="N747" s="292"/>
      <c r="O747" s="292"/>
      <c r="P747" s="292"/>
      <c r="Q747" s="292"/>
      <c r="R747" s="292"/>
    </row>
    <row r="748" spans="1:18" ht="15.75" customHeight="1" x14ac:dyDescent="0.25">
      <c r="A748" s="292"/>
      <c r="B748" s="292"/>
      <c r="C748" s="292"/>
      <c r="D748" s="292"/>
      <c r="E748" s="292"/>
      <c r="F748" s="294"/>
      <c r="G748" s="292"/>
      <c r="H748" s="293"/>
      <c r="I748" s="292"/>
      <c r="J748" s="292"/>
      <c r="K748" s="292"/>
      <c r="L748" s="292"/>
      <c r="M748" s="292"/>
      <c r="N748" s="292"/>
      <c r="O748" s="292"/>
      <c r="P748" s="292"/>
      <c r="Q748" s="292"/>
      <c r="R748" s="292"/>
    </row>
    <row r="749" spans="1:18" ht="15.75" customHeight="1" x14ac:dyDescent="0.25">
      <c r="A749" s="292"/>
      <c r="B749" s="292"/>
      <c r="C749" s="292"/>
      <c r="D749" s="292"/>
      <c r="E749" s="292"/>
      <c r="F749" s="294"/>
      <c r="G749" s="292"/>
      <c r="H749" s="293"/>
      <c r="I749" s="292"/>
      <c r="J749" s="292"/>
      <c r="K749" s="292"/>
      <c r="L749" s="292"/>
      <c r="M749" s="292"/>
      <c r="N749" s="292"/>
      <c r="O749" s="292"/>
      <c r="P749" s="292"/>
      <c r="Q749" s="292"/>
      <c r="R749" s="292"/>
    </row>
    <row r="750" spans="1:18" ht="15.75" customHeight="1" x14ac:dyDescent="0.25">
      <c r="A750" s="292"/>
      <c r="B750" s="292"/>
      <c r="C750" s="292"/>
      <c r="D750" s="292"/>
      <c r="E750" s="292"/>
      <c r="F750" s="294"/>
      <c r="G750" s="292"/>
      <c r="H750" s="293"/>
      <c r="I750" s="292"/>
      <c r="J750" s="292"/>
      <c r="K750" s="292"/>
      <c r="L750" s="292"/>
      <c r="M750" s="292"/>
      <c r="N750" s="292"/>
      <c r="O750" s="292"/>
      <c r="P750" s="292"/>
      <c r="Q750" s="292"/>
      <c r="R750" s="292"/>
    </row>
    <row r="751" spans="1:18" ht="15.75" customHeight="1" x14ac:dyDescent="0.25">
      <c r="A751" s="292"/>
      <c r="B751" s="292"/>
      <c r="C751" s="292"/>
      <c r="D751" s="292"/>
      <c r="E751" s="292"/>
      <c r="F751" s="294"/>
      <c r="G751" s="292"/>
      <c r="H751" s="293"/>
      <c r="I751" s="292"/>
      <c r="J751" s="292"/>
      <c r="K751" s="292"/>
      <c r="L751" s="292"/>
      <c r="M751" s="292"/>
      <c r="N751" s="292"/>
      <c r="O751" s="292"/>
      <c r="P751" s="292"/>
      <c r="Q751" s="292"/>
      <c r="R751" s="292"/>
    </row>
    <row r="752" spans="1:18" ht="15.75" customHeight="1" x14ac:dyDescent="0.25">
      <c r="A752" s="292"/>
      <c r="B752" s="292"/>
      <c r="C752" s="292"/>
      <c r="D752" s="292"/>
      <c r="E752" s="292"/>
      <c r="F752" s="294"/>
      <c r="G752" s="292"/>
      <c r="H752" s="293"/>
      <c r="I752" s="292"/>
      <c r="J752" s="292"/>
      <c r="K752" s="292"/>
      <c r="L752" s="292"/>
      <c r="M752" s="292"/>
      <c r="N752" s="292"/>
      <c r="O752" s="292"/>
      <c r="P752" s="292"/>
      <c r="Q752" s="292"/>
      <c r="R752" s="292"/>
    </row>
    <row r="753" spans="1:18" ht="15.75" customHeight="1" x14ac:dyDescent="0.25">
      <c r="A753" s="292"/>
      <c r="B753" s="292"/>
      <c r="C753" s="292"/>
      <c r="D753" s="292"/>
      <c r="E753" s="292"/>
      <c r="F753" s="294"/>
      <c r="G753" s="292"/>
      <c r="H753" s="293"/>
      <c r="I753" s="292"/>
      <c r="J753" s="292"/>
      <c r="K753" s="292"/>
      <c r="L753" s="292"/>
      <c r="M753" s="292"/>
      <c r="N753" s="292"/>
      <c r="O753" s="292"/>
      <c r="P753" s="292"/>
      <c r="Q753" s="292"/>
      <c r="R753" s="292"/>
    </row>
    <row r="754" spans="1:18" ht="15.75" customHeight="1" x14ac:dyDescent="0.25">
      <c r="A754" s="292"/>
      <c r="B754" s="292"/>
      <c r="C754" s="292"/>
      <c r="D754" s="292"/>
      <c r="E754" s="292"/>
      <c r="F754" s="294"/>
      <c r="G754" s="292"/>
      <c r="H754" s="293"/>
      <c r="I754" s="292"/>
      <c r="J754" s="292"/>
      <c r="K754" s="292"/>
      <c r="L754" s="292"/>
      <c r="M754" s="292"/>
      <c r="N754" s="292"/>
      <c r="O754" s="292"/>
      <c r="P754" s="292"/>
      <c r="Q754" s="292"/>
      <c r="R754" s="292"/>
    </row>
    <row r="755" spans="1:18" ht="15.75" customHeight="1" x14ac:dyDescent="0.25">
      <c r="A755" s="292"/>
      <c r="B755" s="292"/>
      <c r="C755" s="292"/>
      <c r="D755" s="292"/>
      <c r="E755" s="292"/>
      <c r="F755" s="294"/>
      <c r="G755" s="292"/>
      <c r="H755" s="293"/>
      <c r="I755" s="292"/>
      <c r="J755" s="292"/>
      <c r="K755" s="292"/>
      <c r="L755" s="292"/>
      <c r="M755" s="292"/>
      <c r="N755" s="292"/>
      <c r="O755" s="292"/>
      <c r="P755" s="292"/>
      <c r="Q755" s="292"/>
      <c r="R755" s="292"/>
    </row>
    <row r="756" spans="1:18" ht="15.75" customHeight="1" x14ac:dyDescent="0.25">
      <c r="A756" s="292"/>
      <c r="B756" s="292"/>
      <c r="C756" s="292"/>
      <c r="D756" s="292"/>
      <c r="E756" s="292"/>
      <c r="F756" s="294"/>
      <c r="G756" s="292"/>
      <c r="H756" s="293"/>
      <c r="I756" s="292"/>
      <c r="J756" s="292"/>
      <c r="K756" s="292"/>
      <c r="L756" s="292"/>
      <c r="M756" s="292"/>
      <c r="N756" s="292"/>
      <c r="O756" s="292"/>
      <c r="P756" s="292"/>
      <c r="Q756" s="292"/>
      <c r="R756" s="292"/>
    </row>
    <row r="757" spans="1:18" ht="15.75" customHeight="1" x14ac:dyDescent="0.25">
      <c r="A757" s="292"/>
      <c r="B757" s="292"/>
      <c r="C757" s="292"/>
      <c r="D757" s="292"/>
      <c r="E757" s="292"/>
      <c r="F757" s="294"/>
      <c r="G757" s="292"/>
      <c r="H757" s="293"/>
      <c r="I757" s="292"/>
      <c r="J757" s="292"/>
      <c r="K757" s="292"/>
      <c r="L757" s="292"/>
      <c r="M757" s="292"/>
      <c r="N757" s="292"/>
      <c r="O757" s="292"/>
      <c r="P757" s="292"/>
      <c r="Q757" s="292"/>
      <c r="R757" s="292"/>
    </row>
    <row r="758" spans="1:18" ht="15.75" customHeight="1" x14ac:dyDescent="0.25">
      <c r="A758" s="292"/>
      <c r="B758" s="292"/>
      <c r="C758" s="292"/>
      <c r="D758" s="292"/>
      <c r="E758" s="292"/>
      <c r="F758" s="294"/>
      <c r="G758" s="292"/>
      <c r="H758" s="293"/>
      <c r="I758" s="292"/>
      <c r="J758" s="292"/>
      <c r="K758" s="292"/>
      <c r="L758" s="292"/>
      <c r="M758" s="292"/>
      <c r="N758" s="292"/>
      <c r="O758" s="292"/>
      <c r="P758" s="292"/>
      <c r="Q758" s="292"/>
      <c r="R758" s="292"/>
    </row>
    <row r="759" spans="1:18" ht="15.75" customHeight="1" x14ac:dyDescent="0.25">
      <c r="A759" s="292"/>
      <c r="B759" s="292"/>
      <c r="C759" s="292"/>
      <c r="D759" s="292"/>
      <c r="E759" s="292"/>
      <c r="F759" s="294"/>
      <c r="G759" s="292"/>
      <c r="H759" s="293"/>
      <c r="I759" s="292"/>
      <c r="J759" s="292"/>
      <c r="K759" s="292"/>
      <c r="L759" s="292"/>
      <c r="M759" s="292"/>
      <c r="N759" s="292"/>
      <c r="O759" s="292"/>
      <c r="P759" s="292"/>
      <c r="Q759" s="292"/>
      <c r="R759" s="292"/>
    </row>
    <row r="760" spans="1:18" ht="15.75" customHeight="1" x14ac:dyDescent="0.25">
      <c r="A760" s="292"/>
      <c r="B760" s="292"/>
      <c r="C760" s="292"/>
      <c r="D760" s="292"/>
      <c r="E760" s="292"/>
      <c r="F760" s="294"/>
      <c r="G760" s="292"/>
      <c r="H760" s="293"/>
      <c r="I760" s="292"/>
      <c r="J760" s="292"/>
      <c r="K760" s="292"/>
      <c r="L760" s="292"/>
      <c r="M760" s="292"/>
      <c r="N760" s="292"/>
      <c r="O760" s="292"/>
      <c r="P760" s="292"/>
      <c r="Q760" s="292"/>
      <c r="R760" s="292"/>
    </row>
    <row r="761" spans="1:18" ht="15.75" customHeight="1" x14ac:dyDescent="0.25">
      <c r="A761" s="292"/>
      <c r="B761" s="292"/>
      <c r="C761" s="292"/>
      <c r="D761" s="292"/>
      <c r="E761" s="292"/>
      <c r="F761" s="294"/>
      <c r="G761" s="292"/>
      <c r="H761" s="293"/>
      <c r="I761" s="292"/>
      <c r="J761" s="292"/>
      <c r="K761" s="292"/>
      <c r="L761" s="292"/>
      <c r="M761" s="292"/>
      <c r="N761" s="292"/>
      <c r="O761" s="292"/>
      <c r="P761" s="292"/>
      <c r="Q761" s="292"/>
      <c r="R761" s="292"/>
    </row>
    <row r="762" spans="1:18" ht="15.75" customHeight="1" x14ac:dyDescent="0.25">
      <c r="A762" s="292"/>
      <c r="B762" s="292"/>
      <c r="C762" s="292"/>
      <c r="D762" s="292"/>
      <c r="E762" s="292"/>
      <c r="F762" s="294"/>
      <c r="G762" s="292"/>
      <c r="H762" s="293"/>
      <c r="I762" s="292"/>
      <c r="J762" s="292"/>
      <c r="K762" s="292"/>
      <c r="L762" s="292"/>
      <c r="M762" s="292"/>
      <c r="N762" s="292"/>
      <c r="O762" s="292"/>
      <c r="P762" s="292"/>
      <c r="Q762" s="292"/>
      <c r="R762" s="292"/>
    </row>
    <row r="763" spans="1:18" ht="15.75" customHeight="1" x14ac:dyDescent="0.25">
      <c r="A763" s="292"/>
      <c r="B763" s="292"/>
      <c r="C763" s="292"/>
      <c r="D763" s="292"/>
      <c r="E763" s="292"/>
      <c r="F763" s="294"/>
      <c r="G763" s="292"/>
      <c r="H763" s="293"/>
      <c r="I763" s="292"/>
      <c r="J763" s="292"/>
      <c r="K763" s="292"/>
      <c r="L763" s="292"/>
      <c r="M763" s="292"/>
      <c r="N763" s="292"/>
      <c r="O763" s="292"/>
      <c r="P763" s="292"/>
      <c r="Q763" s="292"/>
      <c r="R763" s="292"/>
    </row>
    <row r="764" spans="1:18" ht="15.75" customHeight="1" x14ac:dyDescent="0.25">
      <c r="A764" s="292"/>
      <c r="B764" s="292"/>
      <c r="C764" s="292"/>
      <c r="D764" s="292"/>
      <c r="E764" s="292"/>
      <c r="F764" s="294"/>
      <c r="G764" s="292"/>
      <c r="H764" s="293"/>
      <c r="I764" s="292"/>
      <c r="J764" s="292"/>
      <c r="K764" s="292"/>
      <c r="L764" s="292"/>
      <c r="M764" s="292"/>
      <c r="N764" s="292"/>
      <c r="O764" s="292"/>
      <c r="P764" s="292"/>
      <c r="Q764" s="292"/>
      <c r="R764" s="292"/>
    </row>
    <row r="765" spans="1:18" ht="15.75" customHeight="1" x14ac:dyDescent="0.25">
      <c r="A765" s="292"/>
      <c r="B765" s="292"/>
      <c r="C765" s="292"/>
      <c r="D765" s="292"/>
      <c r="E765" s="292"/>
      <c r="F765" s="294"/>
      <c r="G765" s="292"/>
      <c r="H765" s="293"/>
      <c r="I765" s="292"/>
      <c r="J765" s="292"/>
      <c r="K765" s="292"/>
      <c r="L765" s="292"/>
      <c r="M765" s="292"/>
      <c r="N765" s="292"/>
      <c r="O765" s="292"/>
      <c r="P765" s="292"/>
      <c r="Q765" s="292"/>
      <c r="R765" s="292"/>
    </row>
    <row r="766" spans="1:18" ht="15.75" customHeight="1" x14ac:dyDescent="0.25">
      <c r="A766" s="292"/>
      <c r="B766" s="292"/>
      <c r="C766" s="292"/>
      <c r="D766" s="292"/>
      <c r="E766" s="292"/>
      <c r="F766" s="294"/>
      <c r="G766" s="292"/>
      <c r="H766" s="293"/>
      <c r="I766" s="292"/>
      <c r="J766" s="292"/>
      <c r="K766" s="292"/>
      <c r="L766" s="292"/>
      <c r="M766" s="292"/>
      <c r="N766" s="292"/>
      <c r="O766" s="292"/>
      <c r="P766" s="292"/>
      <c r="Q766" s="292"/>
      <c r="R766" s="292"/>
    </row>
    <row r="767" spans="1:18" ht="15.75" customHeight="1" x14ac:dyDescent="0.25">
      <c r="A767" s="292"/>
      <c r="B767" s="292"/>
      <c r="C767" s="292"/>
      <c r="D767" s="292"/>
      <c r="E767" s="292"/>
      <c r="F767" s="294"/>
      <c r="G767" s="292"/>
      <c r="H767" s="293"/>
      <c r="I767" s="292"/>
      <c r="J767" s="292"/>
      <c r="K767" s="292"/>
      <c r="L767" s="292"/>
      <c r="M767" s="292"/>
      <c r="N767" s="292"/>
      <c r="O767" s="292"/>
      <c r="P767" s="292"/>
      <c r="Q767" s="292"/>
      <c r="R767" s="292"/>
    </row>
    <row r="768" spans="1:18" ht="15.75" customHeight="1" x14ac:dyDescent="0.25">
      <c r="A768" s="292"/>
      <c r="B768" s="292"/>
      <c r="C768" s="292"/>
      <c r="D768" s="292"/>
      <c r="E768" s="292"/>
      <c r="F768" s="294"/>
      <c r="G768" s="292"/>
      <c r="H768" s="293"/>
      <c r="I768" s="292"/>
      <c r="J768" s="292"/>
      <c r="K768" s="292"/>
      <c r="L768" s="292"/>
      <c r="M768" s="292"/>
      <c r="N768" s="292"/>
      <c r="O768" s="292"/>
      <c r="P768" s="292"/>
      <c r="Q768" s="292"/>
      <c r="R768" s="292"/>
    </row>
    <row r="769" spans="1:18" ht="15.75" customHeight="1" x14ac:dyDescent="0.25">
      <c r="A769" s="292"/>
      <c r="B769" s="292"/>
      <c r="C769" s="292"/>
      <c r="D769" s="292"/>
      <c r="E769" s="292"/>
      <c r="F769" s="294"/>
      <c r="G769" s="292"/>
      <c r="H769" s="293"/>
      <c r="I769" s="292"/>
      <c r="J769" s="292"/>
      <c r="K769" s="292"/>
      <c r="L769" s="292"/>
      <c r="M769" s="292"/>
      <c r="N769" s="292"/>
      <c r="O769" s="292"/>
      <c r="P769" s="292"/>
      <c r="Q769" s="292"/>
      <c r="R769" s="292"/>
    </row>
    <row r="770" spans="1:18" ht="15.75" customHeight="1" x14ac:dyDescent="0.25">
      <c r="A770" s="292"/>
      <c r="B770" s="292"/>
      <c r="C770" s="292"/>
      <c r="D770" s="292"/>
      <c r="E770" s="292"/>
      <c r="F770" s="294"/>
      <c r="G770" s="292"/>
      <c r="H770" s="293"/>
      <c r="I770" s="292"/>
      <c r="J770" s="292"/>
      <c r="K770" s="292"/>
      <c r="L770" s="292"/>
      <c r="M770" s="292"/>
      <c r="N770" s="292"/>
      <c r="O770" s="292"/>
      <c r="P770" s="292"/>
      <c r="Q770" s="292"/>
      <c r="R770" s="292"/>
    </row>
    <row r="771" spans="1:18" ht="15.75" customHeight="1" x14ac:dyDescent="0.25">
      <c r="A771" s="292"/>
      <c r="B771" s="292"/>
      <c r="C771" s="292"/>
      <c r="D771" s="292"/>
      <c r="E771" s="292"/>
      <c r="F771" s="294"/>
      <c r="G771" s="292"/>
      <c r="H771" s="293"/>
      <c r="I771" s="292"/>
      <c r="J771" s="292"/>
      <c r="K771" s="292"/>
      <c r="L771" s="292"/>
      <c r="M771" s="292"/>
      <c r="N771" s="292"/>
      <c r="O771" s="292"/>
      <c r="P771" s="292"/>
      <c r="Q771" s="292"/>
      <c r="R771" s="292"/>
    </row>
    <row r="772" spans="1:18" ht="15.75" customHeight="1" x14ac:dyDescent="0.25">
      <c r="A772" s="292"/>
      <c r="B772" s="292"/>
      <c r="C772" s="292"/>
      <c r="D772" s="292"/>
      <c r="E772" s="292"/>
      <c r="F772" s="294"/>
      <c r="G772" s="292"/>
      <c r="H772" s="293"/>
      <c r="I772" s="292"/>
      <c r="J772" s="292"/>
      <c r="K772" s="292"/>
      <c r="L772" s="292"/>
      <c r="M772" s="292"/>
      <c r="N772" s="292"/>
      <c r="O772" s="292"/>
      <c r="P772" s="292"/>
      <c r="Q772" s="292"/>
      <c r="R772" s="292"/>
    </row>
    <row r="773" spans="1:18" ht="15.75" customHeight="1" x14ac:dyDescent="0.25">
      <c r="A773" s="292"/>
      <c r="B773" s="292"/>
      <c r="C773" s="292"/>
      <c r="D773" s="292"/>
      <c r="E773" s="292"/>
      <c r="F773" s="294"/>
      <c r="G773" s="292"/>
      <c r="H773" s="293"/>
      <c r="I773" s="292"/>
      <c r="J773" s="292"/>
      <c r="K773" s="292"/>
      <c r="L773" s="292"/>
      <c r="M773" s="292"/>
      <c r="N773" s="292"/>
      <c r="O773" s="292"/>
      <c r="P773" s="292"/>
      <c r="Q773" s="292"/>
      <c r="R773" s="292"/>
    </row>
    <row r="774" spans="1:18" ht="15.75" customHeight="1" x14ac:dyDescent="0.25">
      <c r="A774" s="292"/>
      <c r="B774" s="292"/>
      <c r="C774" s="292"/>
      <c r="D774" s="292"/>
      <c r="E774" s="292"/>
      <c r="F774" s="294"/>
      <c r="G774" s="292"/>
      <c r="H774" s="293"/>
      <c r="I774" s="292"/>
      <c r="J774" s="292"/>
      <c r="K774" s="292"/>
      <c r="L774" s="292"/>
      <c r="M774" s="292"/>
      <c r="N774" s="292"/>
      <c r="O774" s="292"/>
      <c r="P774" s="292"/>
      <c r="Q774" s="292"/>
      <c r="R774" s="292"/>
    </row>
    <row r="775" spans="1:18" ht="15.75" customHeight="1" x14ac:dyDescent="0.25">
      <c r="A775" s="292"/>
      <c r="B775" s="292"/>
      <c r="C775" s="292"/>
      <c r="D775" s="292"/>
      <c r="E775" s="292"/>
      <c r="F775" s="294"/>
      <c r="G775" s="292"/>
      <c r="H775" s="293"/>
      <c r="I775" s="292"/>
      <c r="J775" s="292"/>
      <c r="K775" s="292"/>
      <c r="L775" s="292"/>
      <c r="M775" s="292"/>
      <c r="N775" s="292"/>
      <c r="O775" s="292"/>
      <c r="P775" s="292"/>
      <c r="Q775" s="292"/>
      <c r="R775" s="292"/>
    </row>
    <row r="776" spans="1:18" ht="15.75" customHeight="1" x14ac:dyDescent="0.25">
      <c r="A776" s="292"/>
      <c r="B776" s="292"/>
      <c r="C776" s="292"/>
      <c r="D776" s="292"/>
      <c r="E776" s="292"/>
      <c r="F776" s="294"/>
      <c r="G776" s="292"/>
      <c r="H776" s="293"/>
      <c r="I776" s="292"/>
      <c r="J776" s="292"/>
      <c r="K776" s="292"/>
      <c r="L776" s="292"/>
      <c r="M776" s="292"/>
      <c r="N776" s="292"/>
      <c r="O776" s="292"/>
      <c r="P776" s="292"/>
      <c r="Q776" s="292"/>
      <c r="R776" s="292"/>
    </row>
    <row r="777" spans="1:18" ht="15.75" customHeight="1" x14ac:dyDescent="0.25">
      <c r="A777" s="292"/>
      <c r="B777" s="292"/>
      <c r="C777" s="292"/>
      <c r="D777" s="292"/>
      <c r="E777" s="292"/>
      <c r="F777" s="294"/>
      <c r="G777" s="292"/>
      <c r="H777" s="293"/>
      <c r="I777" s="292"/>
      <c r="J777" s="292"/>
      <c r="K777" s="292"/>
      <c r="L777" s="292"/>
      <c r="M777" s="292"/>
      <c r="N777" s="292"/>
      <c r="O777" s="292"/>
      <c r="P777" s="292"/>
      <c r="Q777" s="292"/>
      <c r="R777" s="292"/>
    </row>
    <row r="778" spans="1:18" ht="15.75" customHeight="1" x14ac:dyDescent="0.25">
      <c r="A778" s="292"/>
      <c r="B778" s="292"/>
      <c r="C778" s="292"/>
      <c r="D778" s="292"/>
      <c r="E778" s="292"/>
      <c r="F778" s="294"/>
      <c r="G778" s="292"/>
      <c r="H778" s="293"/>
      <c r="I778" s="292"/>
      <c r="J778" s="292"/>
      <c r="K778" s="292"/>
      <c r="L778" s="292"/>
      <c r="M778" s="292"/>
      <c r="N778" s="292"/>
      <c r="O778" s="292"/>
      <c r="P778" s="292"/>
      <c r="Q778" s="292"/>
      <c r="R778" s="292"/>
    </row>
    <row r="779" spans="1:18" ht="15.75" customHeight="1" x14ac:dyDescent="0.25">
      <c r="A779" s="292"/>
      <c r="B779" s="292"/>
      <c r="C779" s="292"/>
      <c r="D779" s="292"/>
      <c r="E779" s="292"/>
      <c r="F779" s="294"/>
      <c r="G779" s="292"/>
      <c r="H779" s="293"/>
      <c r="I779" s="292"/>
      <c r="J779" s="292"/>
      <c r="K779" s="292"/>
      <c r="L779" s="292"/>
      <c r="M779" s="292"/>
      <c r="N779" s="292"/>
      <c r="O779" s="292"/>
      <c r="P779" s="292"/>
      <c r="Q779" s="292"/>
      <c r="R779" s="292"/>
    </row>
    <row r="780" spans="1:18" ht="15.75" customHeight="1" x14ac:dyDescent="0.25">
      <c r="A780" s="292"/>
      <c r="B780" s="292"/>
      <c r="C780" s="292"/>
      <c r="D780" s="292"/>
      <c r="E780" s="292"/>
      <c r="F780" s="294"/>
      <c r="G780" s="292"/>
      <c r="H780" s="293"/>
      <c r="I780" s="292"/>
      <c r="J780" s="292"/>
      <c r="K780" s="292"/>
      <c r="L780" s="292"/>
      <c r="M780" s="292"/>
      <c r="N780" s="292"/>
      <c r="O780" s="292"/>
      <c r="P780" s="292"/>
      <c r="Q780" s="292"/>
      <c r="R780" s="292"/>
    </row>
    <row r="781" spans="1:18" ht="15.75" customHeight="1" x14ac:dyDescent="0.25">
      <c r="A781" s="292"/>
      <c r="B781" s="292"/>
      <c r="C781" s="292"/>
      <c r="D781" s="292"/>
      <c r="E781" s="292"/>
      <c r="F781" s="294"/>
      <c r="G781" s="292"/>
      <c r="H781" s="293"/>
      <c r="I781" s="292"/>
      <c r="J781" s="292"/>
      <c r="K781" s="292"/>
      <c r="L781" s="292"/>
      <c r="M781" s="292"/>
      <c r="N781" s="292"/>
      <c r="O781" s="292"/>
      <c r="P781" s="292"/>
      <c r="Q781" s="292"/>
      <c r="R781" s="292"/>
    </row>
    <row r="782" spans="1:18" ht="15.75" customHeight="1" x14ac:dyDescent="0.25">
      <c r="A782" s="292"/>
      <c r="B782" s="292"/>
      <c r="C782" s="292"/>
      <c r="D782" s="292"/>
      <c r="E782" s="292"/>
      <c r="F782" s="294"/>
      <c r="G782" s="292"/>
      <c r="H782" s="293"/>
      <c r="I782" s="292"/>
      <c r="J782" s="292"/>
      <c r="K782" s="292"/>
      <c r="L782" s="292"/>
      <c r="M782" s="292"/>
      <c r="N782" s="292"/>
      <c r="O782" s="292"/>
      <c r="P782" s="292"/>
      <c r="Q782" s="292"/>
      <c r="R782" s="292"/>
    </row>
    <row r="783" spans="1:18" ht="15.75" customHeight="1" x14ac:dyDescent="0.25">
      <c r="A783" s="292"/>
      <c r="B783" s="292"/>
      <c r="C783" s="292"/>
      <c r="D783" s="292"/>
      <c r="E783" s="292"/>
      <c r="F783" s="294"/>
      <c r="G783" s="292"/>
      <c r="H783" s="293"/>
      <c r="I783" s="292"/>
      <c r="J783" s="292"/>
      <c r="K783" s="292"/>
      <c r="L783" s="292"/>
      <c r="M783" s="292"/>
      <c r="N783" s="292"/>
      <c r="O783" s="292"/>
      <c r="P783" s="292"/>
      <c r="Q783" s="292"/>
      <c r="R783" s="292"/>
    </row>
    <row r="784" spans="1:18" ht="15.75" customHeight="1" x14ac:dyDescent="0.25">
      <c r="A784" s="292"/>
      <c r="B784" s="292"/>
      <c r="C784" s="292"/>
      <c r="D784" s="292"/>
      <c r="E784" s="292"/>
      <c r="F784" s="294"/>
      <c r="G784" s="292"/>
      <c r="H784" s="293"/>
      <c r="I784" s="292"/>
      <c r="J784" s="292"/>
      <c r="K784" s="292"/>
      <c r="L784" s="292"/>
      <c r="M784" s="292"/>
      <c r="N784" s="292"/>
      <c r="O784" s="292"/>
      <c r="P784" s="292"/>
      <c r="Q784" s="292"/>
      <c r="R784" s="292"/>
    </row>
    <row r="785" spans="1:18" ht="15.75" customHeight="1" x14ac:dyDescent="0.25">
      <c r="A785" s="292"/>
      <c r="B785" s="292"/>
      <c r="C785" s="292"/>
      <c r="D785" s="292"/>
      <c r="E785" s="292"/>
      <c r="F785" s="294"/>
      <c r="G785" s="292"/>
      <c r="H785" s="293"/>
      <c r="I785" s="292"/>
      <c r="J785" s="292"/>
      <c r="K785" s="292"/>
      <c r="L785" s="292"/>
      <c r="M785" s="292"/>
      <c r="N785" s="292"/>
      <c r="O785" s="292"/>
      <c r="P785" s="292"/>
      <c r="Q785" s="292"/>
      <c r="R785" s="292"/>
    </row>
    <row r="786" spans="1:18" ht="15.75" customHeight="1" x14ac:dyDescent="0.25">
      <c r="A786" s="292"/>
      <c r="B786" s="292"/>
      <c r="C786" s="292"/>
      <c r="D786" s="292"/>
      <c r="E786" s="292"/>
      <c r="F786" s="294"/>
      <c r="G786" s="292"/>
      <c r="H786" s="293"/>
      <c r="I786" s="292"/>
      <c r="J786" s="292"/>
      <c r="K786" s="292"/>
      <c r="L786" s="292"/>
      <c r="M786" s="292"/>
      <c r="N786" s="292"/>
      <c r="O786" s="292"/>
      <c r="P786" s="292"/>
      <c r="Q786" s="292"/>
      <c r="R786" s="292"/>
    </row>
    <row r="787" spans="1:18" ht="15.75" customHeight="1" x14ac:dyDescent="0.25">
      <c r="A787" s="292"/>
      <c r="B787" s="292"/>
      <c r="C787" s="292"/>
      <c r="D787" s="292"/>
      <c r="E787" s="292"/>
      <c r="F787" s="294"/>
      <c r="G787" s="292"/>
      <c r="H787" s="293"/>
      <c r="I787" s="292"/>
      <c r="J787" s="292"/>
      <c r="K787" s="292"/>
      <c r="L787" s="292"/>
      <c r="M787" s="292"/>
      <c r="N787" s="292"/>
      <c r="O787" s="292"/>
      <c r="P787" s="292"/>
      <c r="Q787" s="292"/>
      <c r="R787" s="292"/>
    </row>
    <row r="788" spans="1:18" ht="15.75" customHeight="1" x14ac:dyDescent="0.25">
      <c r="A788" s="292"/>
      <c r="B788" s="292"/>
      <c r="C788" s="292"/>
      <c r="D788" s="292"/>
      <c r="E788" s="292"/>
      <c r="F788" s="294"/>
      <c r="G788" s="292"/>
      <c r="H788" s="293"/>
      <c r="I788" s="292"/>
      <c r="J788" s="292"/>
      <c r="K788" s="292"/>
      <c r="L788" s="292"/>
      <c r="M788" s="292"/>
      <c r="N788" s="292"/>
      <c r="O788" s="292"/>
      <c r="P788" s="292"/>
      <c r="Q788" s="292"/>
      <c r="R788" s="292"/>
    </row>
    <row r="789" spans="1:18" ht="15.75" customHeight="1" x14ac:dyDescent="0.25">
      <c r="A789" s="292"/>
      <c r="B789" s="292"/>
      <c r="C789" s="292"/>
      <c r="D789" s="292"/>
      <c r="E789" s="292"/>
      <c r="F789" s="294"/>
      <c r="G789" s="292"/>
      <c r="H789" s="293"/>
      <c r="I789" s="292"/>
      <c r="J789" s="292"/>
      <c r="K789" s="292"/>
      <c r="L789" s="292"/>
      <c r="M789" s="292"/>
      <c r="N789" s="292"/>
      <c r="O789" s="292"/>
      <c r="P789" s="292"/>
      <c r="Q789" s="292"/>
      <c r="R789" s="292"/>
    </row>
    <row r="790" spans="1:18" ht="15.75" customHeight="1" x14ac:dyDescent="0.25">
      <c r="A790" s="292"/>
      <c r="B790" s="292"/>
      <c r="C790" s="292"/>
      <c r="D790" s="292"/>
      <c r="E790" s="292"/>
      <c r="F790" s="294"/>
      <c r="G790" s="292"/>
      <c r="H790" s="293"/>
      <c r="I790" s="292"/>
      <c r="J790" s="292"/>
      <c r="K790" s="292"/>
      <c r="L790" s="292"/>
      <c r="M790" s="292"/>
      <c r="N790" s="292"/>
      <c r="O790" s="292"/>
      <c r="P790" s="292"/>
      <c r="Q790" s="292"/>
      <c r="R790" s="292"/>
    </row>
    <row r="791" spans="1:18" ht="15.75" customHeight="1" x14ac:dyDescent="0.25">
      <c r="A791" s="292"/>
      <c r="B791" s="292"/>
      <c r="C791" s="292"/>
      <c r="D791" s="292"/>
      <c r="E791" s="292"/>
      <c r="F791" s="294"/>
      <c r="G791" s="292"/>
      <c r="H791" s="293"/>
      <c r="I791" s="292"/>
      <c r="J791" s="292"/>
      <c r="K791" s="292"/>
      <c r="L791" s="292"/>
      <c r="M791" s="292"/>
      <c r="N791" s="292"/>
      <c r="O791" s="292"/>
      <c r="P791" s="292"/>
      <c r="Q791" s="292"/>
      <c r="R791" s="292"/>
    </row>
    <row r="792" spans="1:18" ht="15.75" customHeight="1" x14ac:dyDescent="0.25">
      <c r="A792" s="292"/>
      <c r="B792" s="292"/>
      <c r="C792" s="292"/>
      <c r="D792" s="292"/>
      <c r="E792" s="292"/>
      <c r="F792" s="294"/>
      <c r="G792" s="292"/>
      <c r="H792" s="293"/>
      <c r="I792" s="292"/>
      <c r="J792" s="292"/>
      <c r="K792" s="292"/>
      <c r="L792" s="292"/>
      <c r="M792" s="292"/>
      <c r="N792" s="292"/>
      <c r="O792" s="292"/>
      <c r="P792" s="292"/>
      <c r="Q792" s="292"/>
      <c r="R792" s="292"/>
    </row>
    <row r="793" spans="1:18" ht="15.75" customHeight="1" x14ac:dyDescent="0.25">
      <c r="A793" s="292"/>
      <c r="B793" s="292"/>
      <c r="C793" s="292"/>
      <c r="D793" s="292"/>
      <c r="E793" s="292"/>
      <c r="F793" s="294"/>
      <c r="G793" s="292"/>
      <c r="H793" s="293"/>
      <c r="I793" s="292"/>
      <c r="J793" s="292"/>
      <c r="K793" s="292"/>
      <c r="L793" s="292"/>
      <c r="M793" s="292"/>
      <c r="N793" s="292"/>
      <c r="O793" s="292"/>
      <c r="P793" s="292"/>
      <c r="Q793" s="292"/>
      <c r="R793" s="292"/>
    </row>
    <row r="794" spans="1:18" ht="15.75" customHeight="1" x14ac:dyDescent="0.25">
      <c r="A794" s="292"/>
      <c r="B794" s="292"/>
      <c r="C794" s="292"/>
      <c r="D794" s="292"/>
      <c r="E794" s="292"/>
      <c r="F794" s="294"/>
      <c r="G794" s="292"/>
      <c r="H794" s="293"/>
      <c r="I794" s="292"/>
      <c r="J794" s="292"/>
      <c r="K794" s="292"/>
      <c r="L794" s="292"/>
      <c r="M794" s="292"/>
      <c r="N794" s="292"/>
      <c r="O794" s="292"/>
      <c r="P794" s="292"/>
      <c r="Q794" s="292"/>
      <c r="R794" s="292"/>
    </row>
    <row r="795" spans="1:18" ht="15.75" customHeight="1" x14ac:dyDescent="0.25">
      <c r="A795" s="292"/>
      <c r="B795" s="292"/>
      <c r="C795" s="292"/>
      <c r="D795" s="292"/>
      <c r="E795" s="292"/>
      <c r="F795" s="294"/>
      <c r="G795" s="292"/>
      <c r="H795" s="293"/>
      <c r="I795" s="292"/>
      <c r="J795" s="292"/>
      <c r="K795" s="292"/>
      <c r="L795" s="292"/>
      <c r="M795" s="292"/>
      <c r="N795" s="292"/>
      <c r="O795" s="292"/>
      <c r="P795" s="292"/>
      <c r="Q795" s="292"/>
      <c r="R795" s="292"/>
    </row>
    <row r="796" spans="1:18" ht="15.75" customHeight="1" x14ac:dyDescent="0.25">
      <c r="A796" s="292"/>
      <c r="B796" s="292"/>
      <c r="C796" s="292"/>
      <c r="D796" s="292"/>
      <c r="E796" s="292"/>
      <c r="F796" s="294"/>
      <c r="G796" s="292"/>
      <c r="H796" s="293"/>
      <c r="I796" s="292"/>
      <c r="J796" s="292"/>
      <c r="K796" s="292"/>
      <c r="L796" s="292"/>
      <c r="M796" s="292"/>
      <c r="N796" s="292"/>
      <c r="O796" s="292"/>
      <c r="P796" s="292"/>
      <c r="Q796" s="292"/>
      <c r="R796" s="292"/>
    </row>
    <row r="797" spans="1:18" ht="15.75" customHeight="1" x14ac:dyDescent="0.25">
      <c r="A797" s="292"/>
      <c r="B797" s="292"/>
      <c r="C797" s="292"/>
      <c r="D797" s="292"/>
      <c r="E797" s="292"/>
      <c r="F797" s="294"/>
      <c r="G797" s="292"/>
      <c r="H797" s="293"/>
      <c r="I797" s="292"/>
      <c r="J797" s="292"/>
      <c r="K797" s="292"/>
      <c r="L797" s="292"/>
      <c r="M797" s="292"/>
      <c r="N797" s="292"/>
      <c r="O797" s="292"/>
      <c r="P797" s="292"/>
      <c r="Q797" s="292"/>
      <c r="R797" s="292"/>
    </row>
    <row r="798" spans="1:18" ht="15.75" customHeight="1" x14ac:dyDescent="0.25">
      <c r="A798" s="292"/>
      <c r="B798" s="292"/>
      <c r="C798" s="292"/>
      <c r="D798" s="292"/>
      <c r="E798" s="292"/>
      <c r="F798" s="294"/>
      <c r="G798" s="292"/>
      <c r="H798" s="293"/>
      <c r="I798" s="292"/>
      <c r="J798" s="292"/>
      <c r="K798" s="292"/>
      <c r="L798" s="292"/>
      <c r="M798" s="292"/>
      <c r="N798" s="292"/>
      <c r="O798" s="292"/>
      <c r="P798" s="292"/>
      <c r="Q798" s="292"/>
      <c r="R798" s="292"/>
    </row>
    <row r="799" spans="1:18" ht="15.75" customHeight="1" x14ac:dyDescent="0.25">
      <c r="A799" s="292"/>
      <c r="B799" s="292"/>
      <c r="C799" s="292"/>
      <c r="D799" s="292"/>
      <c r="E799" s="292"/>
      <c r="F799" s="294"/>
      <c r="G799" s="292"/>
      <c r="H799" s="293"/>
      <c r="I799" s="292"/>
      <c r="J799" s="292"/>
      <c r="K799" s="292"/>
      <c r="L799" s="292"/>
      <c r="M799" s="292"/>
      <c r="N799" s="292"/>
      <c r="O799" s="292"/>
      <c r="P799" s="292"/>
      <c r="Q799" s="292"/>
      <c r="R799" s="292"/>
    </row>
    <row r="800" spans="1:18" ht="15.75" customHeight="1" x14ac:dyDescent="0.25">
      <c r="A800" s="292"/>
      <c r="B800" s="292"/>
      <c r="C800" s="292"/>
      <c r="D800" s="292"/>
      <c r="E800" s="292"/>
      <c r="F800" s="294"/>
      <c r="G800" s="292"/>
      <c r="H800" s="293"/>
      <c r="I800" s="292"/>
      <c r="J800" s="292"/>
      <c r="K800" s="292"/>
      <c r="L800" s="292"/>
      <c r="M800" s="292"/>
      <c r="N800" s="292"/>
      <c r="O800" s="292"/>
      <c r="P800" s="292"/>
      <c r="Q800" s="292"/>
      <c r="R800" s="292"/>
    </row>
    <row r="801" spans="1:18" ht="15.75" customHeight="1" x14ac:dyDescent="0.25">
      <c r="A801" s="292"/>
      <c r="B801" s="292"/>
      <c r="C801" s="292"/>
      <c r="D801" s="292"/>
      <c r="E801" s="292"/>
      <c r="F801" s="294"/>
      <c r="G801" s="292"/>
      <c r="H801" s="293"/>
      <c r="I801" s="292"/>
      <c r="J801" s="292"/>
      <c r="K801" s="292"/>
      <c r="L801" s="292"/>
      <c r="M801" s="292"/>
      <c r="N801" s="292"/>
      <c r="O801" s="292"/>
      <c r="P801" s="292"/>
      <c r="Q801" s="292"/>
      <c r="R801" s="292"/>
    </row>
    <row r="802" spans="1:18" ht="15.75" customHeight="1" x14ac:dyDescent="0.25">
      <c r="A802" s="292"/>
      <c r="B802" s="292"/>
      <c r="C802" s="292"/>
      <c r="D802" s="292"/>
      <c r="E802" s="292"/>
      <c r="F802" s="294"/>
      <c r="G802" s="292"/>
      <c r="H802" s="293"/>
      <c r="I802" s="292"/>
      <c r="J802" s="292"/>
      <c r="K802" s="292"/>
      <c r="L802" s="292"/>
      <c r="M802" s="292"/>
      <c r="N802" s="292"/>
      <c r="O802" s="292"/>
      <c r="P802" s="292"/>
      <c r="Q802" s="292"/>
      <c r="R802" s="292"/>
    </row>
    <row r="803" spans="1:18" ht="15.75" customHeight="1" x14ac:dyDescent="0.25">
      <c r="A803" s="292"/>
      <c r="B803" s="292"/>
      <c r="C803" s="292"/>
      <c r="D803" s="292"/>
      <c r="E803" s="292"/>
      <c r="F803" s="294"/>
      <c r="G803" s="292"/>
      <c r="H803" s="293"/>
      <c r="I803" s="292"/>
      <c r="J803" s="292"/>
      <c r="K803" s="292"/>
      <c r="L803" s="292"/>
      <c r="M803" s="292"/>
      <c r="N803" s="292"/>
      <c r="O803" s="292"/>
      <c r="P803" s="292"/>
      <c r="Q803" s="292"/>
      <c r="R803" s="292"/>
    </row>
    <row r="804" spans="1:18" ht="15.75" customHeight="1" x14ac:dyDescent="0.25">
      <c r="A804" s="292"/>
      <c r="B804" s="292"/>
      <c r="C804" s="292"/>
      <c r="D804" s="292"/>
      <c r="E804" s="292"/>
      <c r="F804" s="294"/>
      <c r="G804" s="292"/>
      <c r="H804" s="293"/>
      <c r="I804" s="292"/>
      <c r="J804" s="292"/>
      <c r="K804" s="292"/>
      <c r="L804" s="292"/>
      <c r="M804" s="292"/>
      <c r="N804" s="292"/>
      <c r="O804" s="292"/>
      <c r="P804" s="292"/>
      <c r="Q804" s="292"/>
      <c r="R804" s="292"/>
    </row>
    <row r="805" spans="1:18" ht="15.75" customHeight="1" x14ac:dyDescent="0.25">
      <c r="A805" s="292"/>
      <c r="B805" s="292"/>
      <c r="C805" s="292"/>
      <c r="D805" s="292"/>
      <c r="E805" s="292"/>
      <c r="F805" s="294"/>
      <c r="G805" s="292"/>
      <c r="H805" s="293"/>
      <c r="I805" s="292"/>
      <c r="J805" s="292"/>
      <c r="K805" s="292"/>
      <c r="L805" s="292"/>
      <c r="M805" s="292"/>
      <c r="N805" s="292"/>
      <c r="O805" s="292"/>
      <c r="P805" s="292"/>
      <c r="Q805" s="292"/>
      <c r="R805" s="292"/>
    </row>
    <row r="806" spans="1:18" ht="15.75" customHeight="1" x14ac:dyDescent="0.25">
      <c r="A806" s="292"/>
      <c r="B806" s="292"/>
      <c r="C806" s="292"/>
      <c r="D806" s="292"/>
      <c r="E806" s="292"/>
      <c r="F806" s="294"/>
      <c r="G806" s="292"/>
      <c r="H806" s="293"/>
      <c r="I806" s="292"/>
      <c r="J806" s="292"/>
      <c r="K806" s="292"/>
      <c r="L806" s="292"/>
      <c r="M806" s="292"/>
      <c r="N806" s="292"/>
      <c r="O806" s="292"/>
      <c r="P806" s="292"/>
      <c r="Q806" s="292"/>
      <c r="R806" s="292"/>
    </row>
    <row r="807" spans="1:18" ht="15.75" customHeight="1" x14ac:dyDescent="0.25">
      <c r="A807" s="292"/>
      <c r="B807" s="292"/>
      <c r="C807" s="292"/>
      <c r="D807" s="292"/>
      <c r="E807" s="292"/>
      <c r="F807" s="294"/>
      <c r="G807" s="292"/>
      <c r="H807" s="293"/>
      <c r="I807" s="292"/>
      <c r="J807" s="292"/>
      <c r="K807" s="292"/>
      <c r="L807" s="292"/>
      <c r="M807" s="292"/>
      <c r="N807" s="292"/>
      <c r="O807" s="292"/>
      <c r="P807" s="292"/>
      <c r="Q807" s="292"/>
      <c r="R807" s="292"/>
    </row>
    <row r="808" spans="1:18" ht="15.75" customHeight="1" x14ac:dyDescent="0.25">
      <c r="A808" s="292"/>
      <c r="B808" s="292"/>
      <c r="C808" s="292"/>
      <c r="D808" s="292"/>
      <c r="E808" s="292"/>
      <c r="F808" s="294"/>
      <c r="G808" s="292"/>
      <c r="H808" s="293"/>
      <c r="I808" s="292"/>
      <c r="J808" s="292"/>
      <c r="K808" s="292"/>
      <c r="L808" s="292"/>
      <c r="M808" s="292"/>
      <c r="N808" s="292"/>
      <c r="O808" s="292"/>
      <c r="P808" s="292"/>
      <c r="Q808" s="292"/>
      <c r="R808" s="292"/>
    </row>
    <row r="809" spans="1:18" ht="15.75" customHeight="1" x14ac:dyDescent="0.25">
      <c r="A809" s="292"/>
      <c r="B809" s="292"/>
      <c r="C809" s="292"/>
      <c r="D809" s="292"/>
      <c r="E809" s="292"/>
      <c r="F809" s="294"/>
      <c r="G809" s="292"/>
      <c r="H809" s="293"/>
      <c r="I809" s="292"/>
      <c r="J809" s="292"/>
      <c r="K809" s="292"/>
      <c r="L809" s="292"/>
      <c r="M809" s="292"/>
      <c r="N809" s="292"/>
      <c r="O809" s="292"/>
      <c r="P809" s="292"/>
      <c r="Q809" s="292"/>
      <c r="R809" s="292"/>
    </row>
    <row r="810" spans="1:18" ht="15.75" customHeight="1" x14ac:dyDescent="0.25">
      <c r="A810" s="292"/>
      <c r="B810" s="292"/>
      <c r="C810" s="292"/>
      <c r="D810" s="292"/>
      <c r="E810" s="292"/>
      <c r="F810" s="294"/>
      <c r="G810" s="292"/>
      <c r="H810" s="293"/>
      <c r="I810" s="292"/>
      <c r="J810" s="292"/>
      <c r="K810" s="292"/>
      <c r="L810" s="292"/>
      <c r="M810" s="292"/>
      <c r="N810" s="292"/>
      <c r="O810" s="292"/>
      <c r="P810" s="292"/>
      <c r="Q810" s="292"/>
      <c r="R810" s="292"/>
    </row>
    <row r="811" spans="1:18" ht="15.75" customHeight="1" x14ac:dyDescent="0.25">
      <c r="A811" s="292"/>
      <c r="B811" s="292"/>
      <c r="C811" s="292"/>
      <c r="D811" s="292"/>
      <c r="E811" s="292"/>
      <c r="F811" s="294"/>
      <c r="G811" s="292"/>
      <c r="H811" s="293"/>
      <c r="I811" s="292"/>
      <c r="J811" s="292"/>
      <c r="K811" s="292"/>
      <c r="L811" s="292"/>
      <c r="M811" s="292"/>
      <c r="N811" s="292"/>
      <c r="O811" s="292"/>
      <c r="P811" s="292"/>
      <c r="Q811" s="292"/>
      <c r="R811" s="292"/>
    </row>
    <row r="812" spans="1:18" ht="15.75" customHeight="1" x14ac:dyDescent="0.25">
      <c r="A812" s="292"/>
      <c r="B812" s="292"/>
      <c r="C812" s="292"/>
      <c r="D812" s="292"/>
      <c r="E812" s="292"/>
      <c r="F812" s="294"/>
      <c r="G812" s="292"/>
      <c r="H812" s="293"/>
      <c r="I812" s="292"/>
      <c r="J812" s="292"/>
      <c r="K812" s="292"/>
      <c r="L812" s="292"/>
      <c r="M812" s="292"/>
      <c r="N812" s="292"/>
      <c r="O812" s="292"/>
      <c r="P812" s="292"/>
      <c r="Q812" s="292"/>
      <c r="R812" s="292"/>
    </row>
    <row r="813" spans="1:18" ht="15.75" customHeight="1" x14ac:dyDescent="0.25">
      <c r="A813" s="292"/>
      <c r="B813" s="292"/>
      <c r="C813" s="292"/>
      <c r="D813" s="292"/>
      <c r="E813" s="292"/>
      <c r="F813" s="294"/>
      <c r="G813" s="292"/>
      <c r="H813" s="293"/>
      <c r="I813" s="292"/>
      <c r="J813" s="292"/>
      <c r="K813" s="292"/>
      <c r="L813" s="292"/>
      <c r="M813" s="292"/>
      <c r="N813" s="292"/>
      <c r="O813" s="292"/>
      <c r="P813" s="292"/>
      <c r="Q813" s="292"/>
      <c r="R813" s="292"/>
    </row>
    <row r="814" spans="1:18" ht="15.75" customHeight="1" x14ac:dyDescent="0.25">
      <c r="A814" s="292"/>
      <c r="B814" s="292"/>
      <c r="C814" s="292"/>
      <c r="D814" s="292"/>
      <c r="E814" s="292"/>
      <c r="F814" s="294"/>
      <c r="G814" s="292"/>
      <c r="H814" s="293"/>
      <c r="I814" s="292"/>
      <c r="J814" s="292"/>
      <c r="K814" s="292"/>
      <c r="L814" s="292"/>
      <c r="M814" s="292"/>
      <c r="N814" s="292"/>
      <c r="O814" s="292"/>
      <c r="P814" s="292"/>
      <c r="Q814" s="292"/>
      <c r="R814" s="292"/>
    </row>
    <row r="815" spans="1:18" ht="15.75" customHeight="1" x14ac:dyDescent="0.25">
      <c r="A815" s="292"/>
      <c r="B815" s="292"/>
      <c r="C815" s="292"/>
      <c r="D815" s="292"/>
      <c r="E815" s="292"/>
      <c r="F815" s="294"/>
      <c r="G815" s="292"/>
      <c r="H815" s="293"/>
      <c r="I815" s="292"/>
      <c r="J815" s="292"/>
      <c r="K815" s="292"/>
      <c r="L815" s="292"/>
      <c r="M815" s="292"/>
      <c r="N815" s="292"/>
      <c r="O815" s="292"/>
      <c r="P815" s="292"/>
      <c r="Q815" s="292"/>
      <c r="R815" s="292"/>
    </row>
    <row r="816" spans="1:18" ht="15.75" customHeight="1" x14ac:dyDescent="0.25">
      <c r="A816" s="292"/>
      <c r="B816" s="292"/>
      <c r="C816" s="292"/>
      <c r="D816" s="292"/>
      <c r="E816" s="292"/>
      <c r="F816" s="294"/>
      <c r="G816" s="292"/>
      <c r="H816" s="293"/>
      <c r="I816" s="292"/>
      <c r="J816" s="292"/>
      <c r="K816" s="292"/>
      <c r="L816" s="292"/>
      <c r="M816" s="292"/>
      <c r="N816" s="292"/>
      <c r="O816" s="292"/>
      <c r="P816" s="292"/>
      <c r="Q816" s="292"/>
      <c r="R816" s="292"/>
    </row>
    <row r="817" spans="1:18" ht="15.75" customHeight="1" x14ac:dyDescent="0.25">
      <c r="A817" s="292"/>
      <c r="B817" s="292"/>
      <c r="C817" s="292"/>
      <c r="D817" s="292"/>
      <c r="E817" s="292"/>
      <c r="F817" s="294"/>
      <c r="G817" s="292"/>
      <c r="H817" s="293"/>
      <c r="I817" s="292"/>
      <c r="J817" s="292"/>
      <c r="K817" s="292"/>
      <c r="L817" s="292"/>
      <c r="M817" s="292"/>
      <c r="N817" s="292"/>
      <c r="O817" s="292"/>
      <c r="P817" s="292"/>
      <c r="Q817" s="292"/>
      <c r="R817" s="292"/>
    </row>
    <row r="818" spans="1:18" ht="15.75" customHeight="1" x14ac:dyDescent="0.25">
      <c r="A818" s="292"/>
      <c r="B818" s="292"/>
      <c r="C818" s="292"/>
      <c r="D818" s="292"/>
      <c r="E818" s="292"/>
      <c r="F818" s="294"/>
      <c r="G818" s="292"/>
      <c r="H818" s="293"/>
      <c r="I818" s="292"/>
      <c r="J818" s="292"/>
      <c r="K818" s="292"/>
      <c r="L818" s="292"/>
      <c r="M818" s="292"/>
      <c r="N818" s="292"/>
      <c r="O818" s="292"/>
      <c r="P818" s="292"/>
      <c r="Q818" s="292"/>
      <c r="R818" s="292"/>
    </row>
    <row r="819" spans="1:18" ht="15.75" customHeight="1" x14ac:dyDescent="0.25">
      <c r="A819" s="292"/>
      <c r="B819" s="292"/>
      <c r="C819" s="292"/>
      <c r="D819" s="292"/>
      <c r="E819" s="292"/>
      <c r="F819" s="294"/>
      <c r="G819" s="292"/>
      <c r="H819" s="293"/>
      <c r="I819" s="292"/>
      <c r="J819" s="292"/>
      <c r="K819" s="292"/>
      <c r="L819" s="292"/>
      <c r="M819" s="292"/>
      <c r="N819" s="292"/>
      <c r="O819" s="292"/>
      <c r="P819" s="292"/>
      <c r="Q819" s="292"/>
      <c r="R819" s="292"/>
    </row>
    <row r="820" spans="1:18" ht="15.75" customHeight="1" x14ac:dyDescent="0.25">
      <c r="A820" s="292"/>
      <c r="B820" s="292"/>
      <c r="C820" s="292"/>
      <c r="D820" s="292"/>
      <c r="E820" s="292"/>
      <c r="F820" s="294"/>
      <c r="G820" s="292"/>
      <c r="H820" s="293"/>
      <c r="I820" s="292"/>
      <c r="J820" s="292"/>
      <c r="K820" s="292"/>
      <c r="L820" s="292"/>
      <c r="M820" s="292"/>
      <c r="N820" s="292"/>
      <c r="O820" s="292"/>
      <c r="P820" s="292"/>
      <c r="Q820" s="292"/>
      <c r="R820" s="292"/>
    </row>
    <row r="821" spans="1:18" ht="15.75" customHeight="1" x14ac:dyDescent="0.25">
      <c r="A821" s="292"/>
      <c r="B821" s="292"/>
      <c r="C821" s="292"/>
      <c r="D821" s="292"/>
      <c r="E821" s="292"/>
      <c r="F821" s="294"/>
      <c r="G821" s="292"/>
      <c r="H821" s="293"/>
      <c r="I821" s="292"/>
      <c r="J821" s="292"/>
      <c r="K821" s="292"/>
      <c r="L821" s="292"/>
      <c r="M821" s="292"/>
      <c r="N821" s="292"/>
      <c r="O821" s="292"/>
      <c r="P821" s="292"/>
      <c r="Q821" s="292"/>
      <c r="R821" s="292"/>
    </row>
    <row r="822" spans="1:18" ht="15.75" customHeight="1" x14ac:dyDescent="0.25">
      <c r="A822" s="292"/>
      <c r="B822" s="292"/>
      <c r="C822" s="292"/>
      <c r="D822" s="292"/>
      <c r="E822" s="292"/>
      <c r="F822" s="294"/>
      <c r="G822" s="292"/>
      <c r="H822" s="293"/>
      <c r="I822" s="292"/>
      <c r="J822" s="292"/>
      <c r="K822" s="292"/>
      <c r="L822" s="292"/>
      <c r="M822" s="292"/>
      <c r="N822" s="292"/>
      <c r="O822" s="292"/>
      <c r="P822" s="292"/>
      <c r="Q822" s="292"/>
      <c r="R822" s="292"/>
    </row>
    <row r="823" spans="1:18" ht="15.75" customHeight="1" x14ac:dyDescent="0.25">
      <c r="A823" s="292"/>
      <c r="B823" s="292"/>
      <c r="C823" s="292"/>
      <c r="D823" s="292"/>
      <c r="E823" s="292"/>
      <c r="F823" s="294"/>
      <c r="G823" s="292"/>
      <c r="H823" s="293"/>
      <c r="I823" s="292"/>
      <c r="J823" s="292"/>
      <c r="K823" s="292"/>
      <c r="L823" s="292"/>
      <c r="M823" s="292"/>
      <c r="N823" s="292"/>
      <c r="O823" s="292"/>
      <c r="P823" s="292"/>
      <c r="Q823" s="292"/>
      <c r="R823" s="292"/>
    </row>
    <row r="824" spans="1:18" ht="15.75" customHeight="1" x14ac:dyDescent="0.25">
      <c r="A824" s="292"/>
      <c r="B824" s="292"/>
      <c r="C824" s="292"/>
      <c r="D824" s="292"/>
      <c r="E824" s="292"/>
      <c r="F824" s="294"/>
      <c r="G824" s="292"/>
      <c r="H824" s="293"/>
      <c r="I824" s="292"/>
      <c r="J824" s="292"/>
      <c r="K824" s="292"/>
      <c r="L824" s="292"/>
      <c r="M824" s="292"/>
      <c r="N824" s="292"/>
      <c r="O824" s="292"/>
      <c r="P824" s="292"/>
      <c r="Q824" s="292"/>
      <c r="R824" s="292"/>
    </row>
    <row r="825" spans="1:18" ht="15.75" customHeight="1" x14ac:dyDescent="0.25">
      <c r="A825" s="292"/>
      <c r="B825" s="292"/>
      <c r="C825" s="292"/>
      <c r="D825" s="292"/>
      <c r="E825" s="292"/>
      <c r="F825" s="294"/>
      <c r="G825" s="292"/>
      <c r="H825" s="293"/>
      <c r="I825" s="292"/>
      <c r="J825" s="292"/>
      <c r="K825" s="292"/>
      <c r="L825" s="292"/>
      <c r="M825" s="292"/>
      <c r="N825" s="292"/>
      <c r="O825" s="292"/>
      <c r="P825" s="292"/>
      <c r="Q825" s="292"/>
      <c r="R825" s="292"/>
    </row>
    <row r="826" spans="1:18" ht="15.75" customHeight="1" x14ac:dyDescent="0.25">
      <c r="A826" s="292"/>
      <c r="B826" s="292"/>
      <c r="C826" s="292"/>
      <c r="D826" s="292"/>
      <c r="E826" s="292"/>
      <c r="F826" s="294"/>
      <c r="G826" s="292"/>
      <c r="H826" s="293"/>
      <c r="I826" s="292"/>
      <c r="J826" s="292"/>
      <c r="K826" s="292"/>
      <c r="L826" s="292"/>
      <c r="M826" s="292"/>
      <c r="N826" s="292"/>
      <c r="O826" s="292"/>
      <c r="P826" s="292"/>
      <c r="Q826" s="292"/>
      <c r="R826" s="292"/>
    </row>
    <row r="827" spans="1:18" ht="15.75" customHeight="1" x14ac:dyDescent="0.25">
      <c r="A827" s="292"/>
      <c r="B827" s="292"/>
      <c r="C827" s="292"/>
      <c r="D827" s="292"/>
      <c r="E827" s="292"/>
      <c r="F827" s="294"/>
      <c r="G827" s="292"/>
      <c r="H827" s="293"/>
      <c r="I827" s="292"/>
      <c r="J827" s="292"/>
      <c r="K827" s="292"/>
      <c r="L827" s="292"/>
      <c r="M827" s="292"/>
      <c r="N827" s="292"/>
      <c r="O827" s="292"/>
      <c r="P827" s="292"/>
      <c r="Q827" s="292"/>
      <c r="R827" s="292"/>
    </row>
    <row r="828" spans="1:18" ht="15.75" customHeight="1" x14ac:dyDescent="0.25">
      <c r="A828" s="292"/>
      <c r="B828" s="292"/>
      <c r="C828" s="292"/>
      <c r="D828" s="292"/>
      <c r="E828" s="292"/>
      <c r="F828" s="294"/>
      <c r="G828" s="292"/>
      <c r="H828" s="293"/>
      <c r="I828" s="292"/>
      <c r="J828" s="292"/>
      <c r="K828" s="292"/>
      <c r="L828" s="292"/>
      <c r="M828" s="292"/>
      <c r="N828" s="292"/>
      <c r="O828" s="292"/>
      <c r="P828" s="292"/>
      <c r="Q828" s="292"/>
      <c r="R828" s="292"/>
    </row>
    <row r="829" spans="1:18" ht="15.75" customHeight="1" x14ac:dyDescent="0.25">
      <c r="A829" s="292"/>
      <c r="B829" s="292"/>
      <c r="C829" s="292"/>
      <c r="D829" s="292"/>
      <c r="E829" s="292"/>
      <c r="F829" s="294"/>
      <c r="G829" s="292"/>
      <c r="H829" s="293"/>
      <c r="I829" s="292"/>
      <c r="J829" s="292"/>
      <c r="K829" s="292"/>
      <c r="L829" s="292"/>
      <c r="M829" s="292"/>
      <c r="N829" s="292"/>
      <c r="O829" s="292"/>
      <c r="P829" s="292"/>
      <c r="Q829" s="292"/>
      <c r="R829" s="292"/>
    </row>
    <row r="830" spans="1:18" ht="15.75" customHeight="1" x14ac:dyDescent="0.25">
      <c r="A830" s="292"/>
      <c r="B830" s="292"/>
      <c r="C830" s="292"/>
      <c r="D830" s="292"/>
      <c r="E830" s="292"/>
      <c r="F830" s="294"/>
      <c r="G830" s="292"/>
      <c r="H830" s="293"/>
      <c r="I830" s="292"/>
      <c r="J830" s="292"/>
      <c r="K830" s="292"/>
      <c r="L830" s="292"/>
      <c r="M830" s="292"/>
      <c r="N830" s="292"/>
      <c r="O830" s="292"/>
      <c r="P830" s="292"/>
      <c r="Q830" s="292"/>
      <c r="R830" s="292"/>
    </row>
    <row r="831" spans="1:18" ht="15.75" customHeight="1" x14ac:dyDescent="0.25">
      <c r="A831" s="292"/>
      <c r="B831" s="292"/>
      <c r="C831" s="292"/>
      <c r="D831" s="292"/>
      <c r="E831" s="292"/>
      <c r="F831" s="294"/>
      <c r="G831" s="292"/>
      <c r="H831" s="293"/>
      <c r="I831" s="292"/>
      <c r="J831" s="292"/>
      <c r="K831" s="292"/>
      <c r="L831" s="292"/>
      <c r="M831" s="292"/>
      <c r="N831" s="292"/>
      <c r="O831" s="292"/>
      <c r="P831" s="292"/>
      <c r="Q831" s="292"/>
      <c r="R831" s="292"/>
    </row>
    <row r="832" spans="1:18" ht="15.75" customHeight="1" x14ac:dyDescent="0.25">
      <c r="A832" s="292"/>
      <c r="B832" s="292"/>
      <c r="C832" s="292"/>
      <c r="D832" s="292"/>
      <c r="E832" s="292"/>
      <c r="F832" s="294"/>
      <c r="G832" s="292"/>
      <c r="H832" s="293"/>
      <c r="I832" s="292"/>
      <c r="J832" s="292"/>
      <c r="K832" s="292"/>
      <c r="L832" s="292"/>
      <c r="M832" s="292"/>
      <c r="N832" s="292"/>
      <c r="O832" s="292"/>
      <c r="P832" s="292"/>
      <c r="Q832" s="292"/>
      <c r="R832" s="292"/>
    </row>
    <row r="833" spans="1:18" ht="15.75" customHeight="1" x14ac:dyDescent="0.25">
      <c r="A833" s="292"/>
      <c r="B833" s="292"/>
      <c r="C833" s="292"/>
      <c r="D833" s="292"/>
      <c r="E833" s="292"/>
      <c r="F833" s="294"/>
      <c r="G833" s="292"/>
      <c r="H833" s="293"/>
      <c r="I833" s="292"/>
      <c r="J833" s="292"/>
      <c r="K833" s="292"/>
      <c r="L833" s="292"/>
      <c r="M833" s="292"/>
      <c r="N833" s="292"/>
      <c r="O833" s="292"/>
      <c r="P833" s="292"/>
      <c r="Q833" s="292"/>
      <c r="R833" s="292"/>
    </row>
    <row r="834" spans="1:18" ht="15.75" customHeight="1" x14ac:dyDescent="0.25">
      <c r="A834" s="292"/>
      <c r="B834" s="292"/>
      <c r="C834" s="292"/>
      <c r="D834" s="292"/>
      <c r="E834" s="292"/>
      <c r="F834" s="294"/>
      <c r="G834" s="292"/>
      <c r="H834" s="293"/>
      <c r="I834" s="292"/>
      <c r="J834" s="292"/>
      <c r="K834" s="292"/>
      <c r="L834" s="292"/>
      <c r="M834" s="292"/>
      <c r="N834" s="292"/>
      <c r="O834" s="292"/>
      <c r="P834" s="292"/>
      <c r="Q834" s="292"/>
      <c r="R834" s="292"/>
    </row>
    <row r="835" spans="1:18" ht="15.75" customHeight="1" x14ac:dyDescent="0.25">
      <c r="A835" s="292"/>
      <c r="B835" s="292"/>
      <c r="C835" s="292"/>
      <c r="D835" s="292"/>
      <c r="E835" s="292"/>
      <c r="F835" s="294"/>
      <c r="G835" s="292"/>
      <c r="H835" s="293"/>
      <c r="I835" s="292"/>
      <c r="J835" s="292"/>
      <c r="K835" s="292"/>
      <c r="L835" s="292"/>
      <c r="M835" s="292"/>
      <c r="N835" s="292"/>
      <c r="O835" s="292"/>
      <c r="P835" s="292"/>
      <c r="Q835" s="292"/>
      <c r="R835" s="292"/>
    </row>
    <row r="836" spans="1:18" ht="15.75" customHeight="1" x14ac:dyDescent="0.25">
      <c r="A836" s="292"/>
      <c r="B836" s="292"/>
      <c r="C836" s="292"/>
      <c r="D836" s="292"/>
      <c r="E836" s="292"/>
      <c r="F836" s="294"/>
      <c r="G836" s="292"/>
      <c r="H836" s="293"/>
      <c r="I836" s="292"/>
      <c r="J836" s="292"/>
      <c r="K836" s="292"/>
      <c r="L836" s="292"/>
      <c r="M836" s="292"/>
      <c r="N836" s="292"/>
      <c r="O836" s="292"/>
      <c r="P836" s="292"/>
      <c r="Q836" s="292"/>
      <c r="R836" s="292"/>
    </row>
    <row r="837" spans="1:18" ht="15.75" customHeight="1" x14ac:dyDescent="0.25">
      <c r="A837" s="292"/>
      <c r="B837" s="292"/>
      <c r="C837" s="292"/>
      <c r="D837" s="292"/>
      <c r="E837" s="292"/>
      <c r="F837" s="294"/>
      <c r="G837" s="292"/>
      <c r="H837" s="293"/>
      <c r="I837" s="292"/>
      <c r="J837" s="292"/>
      <c r="K837" s="292"/>
      <c r="L837" s="292"/>
      <c r="M837" s="292"/>
      <c r="N837" s="292"/>
      <c r="O837" s="292"/>
      <c r="P837" s="292"/>
      <c r="Q837" s="292"/>
      <c r="R837" s="292"/>
    </row>
    <row r="838" spans="1:18" ht="15.75" customHeight="1" x14ac:dyDescent="0.25">
      <c r="A838" s="292"/>
      <c r="B838" s="292"/>
      <c r="C838" s="292"/>
      <c r="D838" s="292"/>
      <c r="E838" s="292"/>
      <c r="F838" s="294"/>
      <c r="G838" s="292"/>
      <c r="H838" s="293"/>
      <c r="I838" s="292"/>
      <c r="J838" s="292"/>
      <c r="K838" s="292"/>
      <c r="L838" s="292"/>
      <c r="M838" s="292"/>
      <c r="N838" s="292"/>
      <c r="O838" s="292"/>
      <c r="P838" s="292"/>
      <c r="Q838" s="292"/>
      <c r="R838" s="292"/>
    </row>
    <row r="839" spans="1:18" ht="15.75" customHeight="1" x14ac:dyDescent="0.25">
      <c r="A839" s="292"/>
      <c r="B839" s="292"/>
      <c r="C839" s="292"/>
      <c r="D839" s="292"/>
      <c r="E839" s="292"/>
      <c r="F839" s="294"/>
      <c r="G839" s="292"/>
      <c r="H839" s="293"/>
      <c r="I839" s="292"/>
      <c r="J839" s="292"/>
      <c r="K839" s="292"/>
      <c r="L839" s="292"/>
      <c r="M839" s="292"/>
      <c r="N839" s="292"/>
      <c r="O839" s="292"/>
      <c r="P839" s="292"/>
      <c r="Q839" s="292"/>
      <c r="R839" s="292"/>
    </row>
    <row r="840" spans="1:18" ht="15.75" customHeight="1" x14ac:dyDescent="0.25">
      <c r="A840" s="292"/>
      <c r="B840" s="292"/>
      <c r="C840" s="292"/>
      <c r="D840" s="292"/>
      <c r="E840" s="292"/>
      <c r="F840" s="294"/>
      <c r="G840" s="292"/>
      <c r="H840" s="293"/>
      <c r="I840" s="292"/>
      <c r="J840" s="292"/>
      <c r="K840" s="292"/>
      <c r="L840" s="292"/>
      <c r="M840" s="292"/>
      <c r="N840" s="292"/>
      <c r="O840" s="292"/>
      <c r="P840" s="292"/>
      <c r="Q840" s="292"/>
      <c r="R840" s="292"/>
    </row>
    <row r="841" spans="1:18" ht="15.75" customHeight="1" x14ac:dyDescent="0.25">
      <c r="A841" s="292"/>
      <c r="B841" s="292"/>
      <c r="C841" s="292"/>
      <c r="D841" s="292"/>
      <c r="E841" s="292"/>
      <c r="F841" s="294"/>
      <c r="G841" s="292"/>
      <c r="H841" s="293"/>
      <c r="I841" s="292"/>
      <c r="J841" s="292"/>
      <c r="K841" s="292"/>
      <c r="L841" s="292"/>
      <c r="M841" s="292"/>
      <c r="N841" s="292"/>
      <c r="O841" s="292"/>
      <c r="P841" s="292"/>
      <c r="Q841" s="292"/>
      <c r="R841" s="292"/>
    </row>
    <row r="842" spans="1:18" ht="15.75" customHeight="1" x14ac:dyDescent="0.25">
      <c r="A842" s="292"/>
      <c r="B842" s="292"/>
      <c r="C842" s="292"/>
      <c r="D842" s="292"/>
      <c r="E842" s="292"/>
      <c r="F842" s="294"/>
      <c r="G842" s="292"/>
      <c r="H842" s="293"/>
      <c r="I842" s="292"/>
      <c r="J842" s="292"/>
      <c r="K842" s="292"/>
      <c r="L842" s="292"/>
      <c r="M842" s="292"/>
      <c r="N842" s="292"/>
      <c r="O842" s="292"/>
      <c r="P842" s="292"/>
      <c r="Q842" s="292"/>
      <c r="R842" s="292"/>
    </row>
    <row r="843" spans="1:18" ht="15.75" customHeight="1" x14ac:dyDescent="0.25">
      <c r="A843" s="292"/>
      <c r="B843" s="292"/>
      <c r="C843" s="292"/>
      <c r="D843" s="292"/>
      <c r="E843" s="292"/>
      <c r="F843" s="294"/>
      <c r="G843" s="292"/>
      <c r="H843" s="293"/>
      <c r="I843" s="292"/>
      <c r="J843" s="292"/>
      <c r="K843" s="292"/>
      <c r="L843" s="292"/>
      <c r="M843" s="292"/>
      <c r="N843" s="292"/>
      <c r="O843" s="292"/>
      <c r="P843" s="292"/>
      <c r="Q843" s="292"/>
      <c r="R843" s="292"/>
    </row>
    <row r="844" spans="1:18" ht="15.75" customHeight="1" x14ac:dyDescent="0.25">
      <c r="A844" s="292"/>
      <c r="B844" s="292"/>
      <c r="C844" s="292"/>
      <c r="D844" s="292"/>
      <c r="E844" s="292"/>
      <c r="F844" s="294"/>
      <c r="G844" s="292"/>
      <c r="H844" s="293"/>
      <c r="I844" s="292"/>
      <c r="J844" s="292"/>
      <c r="K844" s="292"/>
      <c r="L844" s="292"/>
      <c r="M844" s="292"/>
      <c r="N844" s="292"/>
      <c r="O844" s="292"/>
      <c r="P844" s="292"/>
      <c r="Q844" s="292"/>
      <c r="R844" s="292"/>
    </row>
    <row r="845" spans="1:18" ht="15.75" customHeight="1" x14ac:dyDescent="0.25">
      <c r="A845" s="292"/>
      <c r="B845" s="292"/>
      <c r="C845" s="292"/>
      <c r="D845" s="292"/>
      <c r="E845" s="292"/>
      <c r="F845" s="294"/>
      <c r="G845" s="292"/>
      <c r="H845" s="293"/>
      <c r="I845" s="292"/>
      <c r="J845" s="292"/>
      <c r="K845" s="292"/>
      <c r="L845" s="292"/>
      <c r="M845" s="292"/>
      <c r="N845" s="292"/>
      <c r="O845" s="292"/>
      <c r="P845" s="292"/>
      <c r="Q845" s="292"/>
      <c r="R845" s="292"/>
    </row>
    <row r="846" spans="1:18" ht="15.75" customHeight="1" x14ac:dyDescent="0.25">
      <c r="A846" s="292"/>
      <c r="B846" s="292"/>
      <c r="C846" s="292"/>
      <c r="D846" s="292"/>
      <c r="E846" s="292"/>
      <c r="F846" s="294"/>
      <c r="G846" s="292"/>
      <c r="H846" s="293"/>
      <c r="I846" s="292"/>
      <c r="J846" s="292"/>
      <c r="K846" s="292"/>
      <c r="L846" s="292"/>
      <c r="M846" s="292"/>
      <c r="N846" s="292"/>
      <c r="O846" s="292"/>
      <c r="P846" s="292"/>
      <c r="Q846" s="292"/>
      <c r="R846" s="292"/>
    </row>
    <row r="847" spans="1:18" ht="15.75" customHeight="1" x14ac:dyDescent="0.25">
      <c r="A847" s="292"/>
      <c r="B847" s="292"/>
      <c r="C847" s="292"/>
      <c r="D847" s="292"/>
      <c r="E847" s="292"/>
      <c r="F847" s="294"/>
      <c r="G847" s="292"/>
      <c r="H847" s="293"/>
      <c r="I847" s="292"/>
      <c r="J847" s="292"/>
      <c r="K847" s="292"/>
      <c r="L847" s="292"/>
      <c r="M847" s="292"/>
      <c r="N847" s="292"/>
      <c r="O847" s="292"/>
      <c r="P847" s="292"/>
      <c r="Q847" s="292"/>
      <c r="R847" s="292"/>
    </row>
    <row r="848" spans="1:18" ht="15.75" customHeight="1" x14ac:dyDescent="0.25">
      <c r="A848" s="292"/>
      <c r="B848" s="292"/>
      <c r="C848" s="292"/>
      <c r="D848" s="292"/>
      <c r="E848" s="292"/>
      <c r="F848" s="294"/>
      <c r="G848" s="292"/>
      <c r="H848" s="293"/>
      <c r="I848" s="292"/>
      <c r="J848" s="292"/>
      <c r="K848" s="292"/>
      <c r="L848" s="292"/>
      <c r="M848" s="292"/>
      <c r="N848" s="292"/>
      <c r="O848" s="292"/>
      <c r="P848" s="292"/>
      <c r="Q848" s="292"/>
      <c r="R848" s="292"/>
    </row>
    <row r="849" spans="1:18" ht="15.75" customHeight="1" x14ac:dyDescent="0.25">
      <c r="A849" s="292"/>
      <c r="B849" s="292"/>
      <c r="C849" s="292"/>
      <c r="D849" s="292"/>
      <c r="E849" s="292"/>
      <c r="F849" s="294"/>
      <c r="G849" s="292"/>
      <c r="H849" s="293"/>
      <c r="I849" s="292"/>
      <c r="J849" s="292"/>
      <c r="K849" s="292"/>
      <c r="L849" s="292"/>
      <c r="M849" s="292"/>
      <c r="N849" s="292"/>
      <c r="O849" s="292"/>
      <c r="P849" s="292"/>
      <c r="Q849" s="292"/>
      <c r="R849" s="292"/>
    </row>
    <row r="850" spans="1:18" ht="15.75" customHeight="1" x14ac:dyDescent="0.25">
      <c r="A850" s="292"/>
      <c r="B850" s="292"/>
      <c r="C850" s="292"/>
      <c r="D850" s="292"/>
      <c r="E850" s="292"/>
      <c r="F850" s="294"/>
      <c r="G850" s="292"/>
      <c r="H850" s="293"/>
      <c r="I850" s="292"/>
      <c r="J850" s="292"/>
      <c r="K850" s="292"/>
      <c r="L850" s="292"/>
      <c r="M850" s="292"/>
      <c r="N850" s="292"/>
      <c r="O850" s="292"/>
      <c r="P850" s="292"/>
      <c r="Q850" s="292"/>
      <c r="R850" s="292"/>
    </row>
    <row r="851" spans="1:18" ht="15.75" customHeight="1" x14ac:dyDescent="0.25">
      <c r="A851" s="292"/>
      <c r="B851" s="292"/>
      <c r="C851" s="292"/>
      <c r="D851" s="292"/>
      <c r="E851" s="292"/>
      <c r="F851" s="294"/>
      <c r="G851" s="292"/>
      <c r="H851" s="293"/>
      <c r="I851" s="292"/>
      <c r="J851" s="292"/>
      <c r="K851" s="292"/>
      <c r="L851" s="292"/>
      <c r="M851" s="292"/>
      <c r="N851" s="292"/>
      <c r="O851" s="292"/>
      <c r="P851" s="292"/>
      <c r="Q851" s="292"/>
      <c r="R851" s="292"/>
    </row>
    <row r="852" spans="1:18" ht="15.75" customHeight="1" x14ac:dyDescent="0.25">
      <c r="A852" s="292"/>
      <c r="B852" s="292"/>
      <c r="C852" s="292"/>
      <c r="D852" s="292"/>
      <c r="E852" s="292"/>
      <c r="F852" s="294"/>
      <c r="G852" s="292"/>
      <c r="H852" s="293"/>
      <c r="I852" s="292"/>
      <c r="J852" s="292"/>
      <c r="K852" s="292"/>
      <c r="L852" s="292"/>
      <c r="M852" s="292"/>
      <c r="N852" s="292"/>
      <c r="O852" s="292"/>
      <c r="P852" s="292"/>
      <c r="Q852" s="292"/>
      <c r="R852" s="292"/>
    </row>
    <row r="853" spans="1:18" ht="15.75" customHeight="1" x14ac:dyDescent="0.25">
      <c r="A853" s="292"/>
      <c r="B853" s="292"/>
      <c r="C853" s="292"/>
      <c r="D853" s="292"/>
      <c r="E853" s="292"/>
      <c r="F853" s="294"/>
      <c r="G853" s="292"/>
      <c r="H853" s="293"/>
      <c r="I853" s="292"/>
      <c r="J853" s="292"/>
      <c r="K853" s="292"/>
      <c r="L853" s="292"/>
      <c r="M853" s="292"/>
      <c r="N853" s="292"/>
      <c r="O853" s="292"/>
      <c r="P853" s="292"/>
      <c r="Q853" s="292"/>
      <c r="R853" s="292"/>
    </row>
    <row r="854" spans="1:18" ht="15.75" customHeight="1" x14ac:dyDescent="0.25">
      <c r="A854" s="292"/>
      <c r="B854" s="292"/>
      <c r="C854" s="292"/>
      <c r="D854" s="292"/>
      <c r="E854" s="292"/>
      <c r="F854" s="294"/>
      <c r="G854" s="292"/>
      <c r="H854" s="293"/>
      <c r="I854" s="292"/>
      <c r="J854" s="292"/>
      <c r="K854" s="292"/>
      <c r="L854" s="292"/>
      <c r="M854" s="292"/>
      <c r="N854" s="292"/>
      <c r="O854" s="292"/>
      <c r="P854" s="292"/>
      <c r="Q854" s="292"/>
      <c r="R854" s="292"/>
    </row>
    <row r="855" spans="1:18" ht="15.75" customHeight="1" x14ac:dyDescent="0.25">
      <c r="A855" s="292"/>
      <c r="B855" s="292"/>
      <c r="C855" s="292"/>
      <c r="D855" s="292"/>
      <c r="E855" s="292"/>
      <c r="F855" s="294"/>
      <c r="G855" s="292"/>
      <c r="H855" s="293"/>
      <c r="I855" s="292"/>
      <c r="J855" s="292"/>
      <c r="K855" s="292"/>
      <c r="L855" s="292"/>
      <c r="M855" s="292"/>
      <c r="N855" s="292"/>
      <c r="O855" s="292"/>
      <c r="P855" s="292"/>
      <c r="Q855" s="292"/>
      <c r="R855" s="292"/>
    </row>
    <row r="856" spans="1:18" ht="15.75" customHeight="1" x14ac:dyDescent="0.25">
      <c r="A856" s="292"/>
      <c r="B856" s="292"/>
      <c r="C856" s="292"/>
      <c r="D856" s="292"/>
      <c r="E856" s="292"/>
      <c r="F856" s="294"/>
      <c r="G856" s="292"/>
      <c r="H856" s="293"/>
      <c r="I856" s="292"/>
      <c r="J856" s="292"/>
      <c r="K856" s="292"/>
      <c r="L856" s="292"/>
      <c r="M856" s="292"/>
      <c r="N856" s="292"/>
      <c r="O856" s="292"/>
      <c r="P856" s="292"/>
      <c r="Q856" s="292"/>
      <c r="R856" s="292"/>
    </row>
    <row r="857" spans="1:18" ht="15.75" customHeight="1" x14ac:dyDescent="0.25">
      <c r="A857" s="292"/>
      <c r="B857" s="292"/>
      <c r="C857" s="292"/>
      <c r="D857" s="292"/>
      <c r="E857" s="292"/>
      <c r="F857" s="294"/>
      <c r="G857" s="292"/>
      <c r="H857" s="293"/>
      <c r="I857" s="292"/>
      <c r="J857" s="292"/>
      <c r="K857" s="292"/>
      <c r="L857" s="292"/>
      <c r="M857" s="292"/>
      <c r="N857" s="292"/>
      <c r="O857" s="292"/>
      <c r="P857" s="292"/>
      <c r="Q857" s="292"/>
      <c r="R857" s="292"/>
    </row>
    <row r="858" spans="1:18" ht="15.75" customHeight="1" x14ac:dyDescent="0.25">
      <c r="A858" s="292"/>
      <c r="B858" s="292"/>
      <c r="C858" s="292"/>
      <c r="D858" s="292"/>
      <c r="E858" s="292"/>
      <c r="F858" s="294"/>
      <c r="G858" s="292"/>
      <c r="H858" s="293"/>
      <c r="I858" s="292"/>
      <c r="J858" s="292"/>
      <c r="K858" s="292"/>
      <c r="L858" s="292"/>
      <c r="M858" s="292"/>
      <c r="N858" s="292"/>
      <c r="O858" s="292"/>
      <c r="P858" s="292"/>
      <c r="Q858" s="292"/>
      <c r="R858" s="292"/>
    </row>
    <row r="859" spans="1:18" ht="15.75" customHeight="1" x14ac:dyDescent="0.25">
      <c r="A859" s="292"/>
      <c r="B859" s="292"/>
      <c r="C859" s="292"/>
      <c r="D859" s="292"/>
      <c r="E859" s="292"/>
      <c r="F859" s="294"/>
      <c r="G859" s="292"/>
      <c r="H859" s="293"/>
      <c r="I859" s="292"/>
      <c r="J859" s="292"/>
      <c r="K859" s="292"/>
      <c r="L859" s="292"/>
      <c r="M859" s="292"/>
      <c r="N859" s="292"/>
      <c r="O859" s="292"/>
      <c r="P859" s="292"/>
      <c r="Q859" s="292"/>
      <c r="R859" s="292"/>
    </row>
    <row r="860" spans="1:18" ht="15.75" customHeight="1" x14ac:dyDescent="0.25">
      <c r="A860" s="292"/>
      <c r="B860" s="292"/>
      <c r="C860" s="292"/>
      <c r="D860" s="292"/>
      <c r="E860" s="292"/>
      <c r="F860" s="294"/>
      <c r="G860" s="292"/>
      <c r="H860" s="293"/>
      <c r="I860" s="292"/>
      <c r="J860" s="292"/>
      <c r="K860" s="292"/>
      <c r="L860" s="292"/>
      <c r="M860" s="292"/>
      <c r="N860" s="292"/>
      <c r="O860" s="292"/>
      <c r="P860" s="292"/>
      <c r="Q860" s="292"/>
      <c r="R860" s="292"/>
    </row>
    <row r="861" spans="1:18" ht="15.75" customHeight="1" x14ac:dyDescent="0.25">
      <c r="A861" s="292"/>
      <c r="B861" s="292"/>
      <c r="C861" s="292"/>
      <c r="D861" s="292"/>
      <c r="E861" s="292"/>
      <c r="F861" s="294"/>
      <c r="G861" s="292"/>
      <c r="H861" s="293"/>
      <c r="I861" s="292"/>
      <c r="J861" s="292"/>
      <c r="K861" s="292"/>
      <c r="L861" s="292"/>
      <c r="M861" s="292"/>
      <c r="N861" s="292"/>
      <c r="O861" s="292"/>
      <c r="P861" s="292"/>
      <c r="Q861" s="292"/>
      <c r="R861" s="292"/>
    </row>
    <row r="862" spans="1:18" ht="15.75" customHeight="1" x14ac:dyDescent="0.25">
      <c r="A862" s="292"/>
      <c r="B862" s="292"/>
      <c r="C862" s="292"/>
      <c r="D862" s="292"/>
      <c r="E862" s="292"/>
      <c r="F862" s="294"/>
      <c r="G862" s="292"/>
      <c r="H862" s="293"/>
      <c r="I862" s="292"/>
      <c r="J862" s="292"/>
      <c r="K862" s="292"/>
      <c r="L862" s="292"/>
      <c r="M862" s="292"/>
      <c r="N862" s="292"/>
      <c r="O862" s="292"/>
      <c r="P862" s="292"/>
      <c r="Q862" s="292"/>
      <c r="R862" s="292"/>
    </row>
    <row r="863" spans="1:18" ht="15.75" customHeight="1" x14ac:dyDescent="0.25">
      <c r="A863" s="292"/>
      <c r="B863" s="292"/>
      <c r="C863" s="292"/>
      <c r="D863" s="292"/>
      <c r="E863" s="292"/>
      <c r="F863" s="294"/>
      <c r="G863" s="292"/>
      <c r="H863" s="293"/>
      <c r="I863" s="292"/>
      <c r="J863" s="292"/>
      <c r="K863" s="292"/>
      <c r="L863" s="292"/>
      <c r="M863" s="292"/>
      <c r="N863" s="292"/>
      <c r="O863" s="292"/>
      <c r="P863" s="292"/>
      <c r="Q863" s="292"/>
      <c r="R863" s="292"/>
    </row>
    <row r="864" spans="1:18" ht="15.75" customHeight="1" x14ac:dyDescent="0.25">
      <c r="A864" s="292"/>
      <c r="B864" s="292"/>
      <c r="C864" s="292"/>
      <c r="D864" s="292"/>
      <c r="E864" s="292"/>
      <c r="F864" s="294"/>
      <c r="G864" s="292"/>
      <c r="H864" s="293"/>
      <c r="I864" s="292"/>
      <c r="J864" s="292"/>
      <c r="K864" s="292"/>
      <c r="L864" s="292"/>
      <c r="M864" s="292"/>
      <c r="N864" s="292"/>
      <c r="O864" s="292"/>
      <c r="P864" s="292"/>
      <c r="Q864" s="292"/>
      <c r="R864" s="292"/>
    </row>
    <row r="865" spans="1:18" ht="15.75" customHeight="1" x14ac:dyDescent="0.25">
      <c r="A865" s="292"/>
      <c r="B865" s="292"/>
      <c r="C865" s="292"/>
      <c r="D865" s="292"/>
      <c r="E865" s="292"/>
      <c r="F865" s="294"/>
      <c r="G865" s="292"/>
      <c r="H865" s="293"/>
      <c r="I865" s="292"/>
      <c r="J865" s="292"/>
      <c r="K865" s="292"/>
      <c r="L865" s="292"/>
      <c r="M865" s="292"/>
      <c r="N865" s="292"/>
      <c r="O865" s="292"/>
      <c r="P865" s="292"/>
      <c r="Q865" s="292"/>
      <c r="R865" s="292"/>
    </row>
    <row r="866" spans="1:18" ht="15.75" customHeight="1" x14ac:dyDescent="0.25">
      <c r="A866" s="292"/>
      <c r="B866" s="292"/>
      <c r="C866" s="292"/>
      <c r="D866" s="292"/>
      <c r="E866" s="292"/>
      <c r="F866" s="294"/>
      <c r="G866" s="292"/>
      <c r="H866" s="293"/>
      <c r="I866" s="292"/>
      <c r="J866" s="292"/>
      <c r="K866" s="292"/>
      <c r="L866" s="292"/>
      <c r="M866" s="292"/>
      <c r="N866" s="292"/>
      <c r="O866" s="292"/>
      <c r="P866" s="292"/>
      <c r="Q866" s="292"/>
      <c r="R866" s="292"/>
    </row>
    <row r="867" spans="1:18" ht="15.75" customHeight="1" x14ac:dyDescent="0.25">
      <c r="A867" s="292"/>
      <c r="B867" s="292"/>
      <c r="C867" s="292"/>
      <c r="D867" s="292"/>
      <c r="E867" s="292"/>
      <c r="F867" s="294"/>
      <c r="G867" s="292"/>
      <c r="H867" s="293"/>
      <c r="I867" s="292"/>
      <c r="J867" s="292"/>
      <c r="K867" s="292"/>
      <c r="L867" s="292"/>
      <c r="M867" s="292"/>
      <c r="N867" s="292"/>
      <c r="O867" s="292"/>
      <c r="P867" s="292"/>
      <c r="Q867" s="292"/>
      <c r="R867" s="292"/>
    </row>
    <row r="868" spans="1:18" ht="15.75" customHeight="1" x14ac:dyDescent="0.25">
      <c r="A868" s="292"/>
      <c r="B868" s="292"/>
      <c r="C868" s="292"/>
      <c r="D868" s="292"/>
      <c r="E868" s="292"/>
      <c r="F868" s="294"/>
      <c r="G868" s="292"/>
      <c r="H868" s="293"/>
      <c r="I868" s="292"/>
      <c r="J868" s="292"/>
      <c r="K868" s="292"/>
      <c r="L868" s="292"/>
      <c r="M868" s="292"/>
      <c r="N868" s="292"/>
      <c r="O868" s="292"/>
      <c r="P868" s="292"/>
      <c r="Q868" s="292"/>
      <c r="R868" s="292"/>
    </row>
    <row r="869" spans="1:18" ht="15.75" customHeight="1" x14ac:dyDescent="0.25">
      <c r="A869" s="292"/>
      <c r="B869" s="292"/>
      <c r="C869" s="292"/>
      <c r="D869" s="292"/>
      <c r="E869" s="292"/>
      <c r="F869" s="294"/>
      <c r="G869" s="292"/>
      <c r="H869" s="293"/>
      <c r="I869" s="292"/>
      <c r="J869" s="292"/>
      <c r="K869" s="292"/>
      <c r="L869" s="292"/>
      <c r="M869" s="292"/>
      <c r="N869" s="292"/>
      <c r="O869" s="292"/>
      <c r="P869" s="292"/>
      <c r="Q869" s="292"/>
      <c r="R869" s="292"/>
    </row>
    <row r="870" spans="1:18" ht="15.75" customHeight="1" x14ac:dyDescent="0.25">
      <c r="A870" s="292"/>
      <c r="B870" s="292"/>
      <c r="C870" s="292"/>
      <c r="D870" s="292"/>
      <c r="E870" s="292"/>
      <c r="F870" s="294"/>
      <c r="G870" s="292"/>
      <c r="H870" s="293"/>
      <c r="I870" s="292"/>
      <c r="J870" s="292"/>
      <c r="K870" s="292"/>
      <c r="L870" s="292"/>
      <c r="M870" s="292"/>
      <c r="N870" s="292"/>
      <c r="O870" s="292"/>
      <c r="P870" s="292"/>
      <c r="Q870" s="292"/>
      <c r="R870" s="292"/>
    </row>
    <row r="871" spans="1:18" ht="15.75" customHeight="1" x14ac:dyDescent="0.25">
      <c r="A871" s="292"/>
      <c r="B871" s="292"/>
      <c r="C871" s="292"/>
      <c r="D871" s="292"/>
      <c r="E871" s="292"/>
      <c r="F871" s="294"/>
      <c r="G871" s="292"/>
      <c r="H871" s="293"/>
      <c r="I871" s="292"/>
      <c r="J871" s="292"/>
      <c r="K871" s="292"/>
      <c r="L871" s="292"/>
      <c r="M871" s="292"/>
      <c r="N871" s="292"/>
      <c r="O871" s="292"/>
      <c r="P871" s="292"/>
      <c r="Q871" s="292"/>
      <c r="R871" s="292"/>
    </row>
    <row r="872" spans="1:18" ht="15.75" customHeight="1" x14ac:dyDescent="0.25">
      <c r="A872" s="292"/>
      <c r="B872" s="292"/>
      <c r="C872" s="292"/>
      <c r="D872" s="292"/>
      <c r="E872" s="292"/>
      <c r="F872" s="294"/>
      <c r="G872" s="292"/>
      <c r="H872" s="293"/>
      <c r="I872" s="292"/>
      <c r="J872" s="292"/>
      <c r="K872" s="292"/>
      <c r="L872" s="292"/>
      <c r="M872" s="292"/>
      <c r="N872" s="292"/>
      <c r="O872" s="292"/>
      <c r="P872" s="292"/>
      <c r="Q872" s="292"/>
      <c r="R872" s="292"/>
    </row>
    <row r="873" spans="1:18" ht="15.75" customHeight="1" x14ac:dyDescent="0.25">
      <c r="A873" s="292"/>
      <c r="B873" s="292"/>
      <c r="C873" s="292"/>
      <c r="D873" s="292"/>
      <c r="E873" s="292"/>
      <c r="F873" s="294"/>
      <c r="G873" s="292"/>
      <c r="H873" s="293"/>
      <c r="I873" s="292"/>
      <c r="J873" s="292"/>
      <c r="K873" s="292"/>
      <c r="L873" s="292"/>
      <c r="M873" s="292"/>
      <c r="N873" s="292"/>
      <c r="O873" s="292"/>
      <c r="P873" s="292"/>
      <c r="Q873" s="292"/>
      <c r="R873" s="292"/>
    </row>
    <row r="874" spans="1:18" ht="15.75" customHeight="1" x14ac:dyDescent="0.25">
      <c r="A874" s="292"/>
      <c r="B874" s="292"/>
      <c r="C874" s="292"/>
      <c r="D874" s="292"/>
      <c r="E874" s="292"/>
      <c r="F874" s="294"/>
      <c r="G874" s="292"/>
      <c r="H874" s="293"/>
      <c r="I874" s="292"/>
      <c r="J874" s="292"/>
      <c r="K874" s="292"/>
      <c r="L874" s="292"/>
      <c r="M874" s="292"/>
      <c r="N874" s="292"/>
      <c r="O874" s="292"/>
      <c r="P874" s="292"/>
      <c r="Q874" s="292"/>
      <c r="R874" s="292"/>
    </row>
    <row r="875" spans="1:18" ht="15.75" customHeight="1" x14ac:dyDescent="0.25">
      <c r="A875" s="292"/>
      <c r="B875" s="292"/>
      <c r="C875" s="292"/>
      <c r="D875" s="292"/>
      <c r="E875" s="292"/>
      <c r="F875" s="294"/>
      <c r="G875" s="292"/>
      <c r="H875" s="293"/>
      <c r="I875" s="292"/>
      <c r="J875" s="292"/>
      <c r="K875" s="292"/>
      <c r="L875" s="292"/>
      <c r="M875" s="292"/>
      <c r="N875" s="292"/>
      <c r="O875" s="292"/>
      <c r="P875" s="292"/>
      <c r="Q875" s="292"/>
      <c r="R875" s="292"/>
    </row>
    <row r="876" spans="1:18" ht="15.75" customHeight="1" x14ac:dyDescent="0.25">
      <c r="A876" s="292"/>
      <c r="B876" s="292"/>
      <c r="C876" s="292"/>
      <c r="D876" s="292"/>
      <c r="E876" s="292"/>
      <c r="F876" s="294"/>
      <c r="G876" s="292"/>
      <c r="H876" s="293"/>
      <c r="I876" s="292"/>
      <c r="J876" s="292"/>
      <c r="K876" s="292"/>
      <c r="L876" s="292"/>
      <c r="M876" s="292"/>
      <c r="N876" s="292"/>
      <c r="O876" s="292"/>
      <c r="P876" s="292"/>
      <c r="Q876" s="292"/>
      <c r="R876" s="292"/>
    </row>
    <row r="877" spans="1:18" ht="15.75" customHeight="1" x14ac:dyDescent="0.25">
      <c r="A877" s="292"/>
      <c r="B877" s="292"/>
      <c r="C877" s="292"/>
      <c r="D877" s="292"/>
      <c r="E877" s="292"/>
      <c r="F877" s="294"/>
      <c r="G877" s="292"/>
      <c r="H877" s="293"/>
      <c r="I877" s="292"/>
      <c r="J877" s="292"/>
      <c r="K877" s="292"/>
      <c r="L877" s="292"/>
      <c r="M877" s="292"/>
      <c r="N877" s="292"/>
      <c r="O877" s="292"/>
      <c r="P877" s="292"/>
      <c r="Q877" s="292"/>
      <c r="R877" s="292"/>
    </row>
    <row r="878" spans="1:18" ht="15.75" customHeight="1" x14ac:dyDescent="0.25">
      <c r="A878" s="292"/>
      <c r="B878" s="292"/>
      <c r="C878" s="292"/>
      <c r="D878" s="292"/>
      <c r="E878" s="292"/>
      <c r="F878" s="294"/>
      <c r="G878" s="292"/>
      <c r="H878" s="293"/>
      <c r="I878" s="292"/>
      <c r="J878" s="292"/>
      <c r="K878" s="292"/>
      <c r="L878" s="292"/>
      <c r="M878" s="292"/>
      <c r="N878" s="292"/>
      <c r="O878" s="292"/>
      <c r="P878" s="292"/>
      <c r="Q878" s="292"/>
      <c r="R878" s="292"/>
    </row>
    <row r="879" spans="1:18" ht="15.75" customHeight="1" x14ac:dyDescent="0.25">
      <c r="A879" s="292"/>
      <c r="B879" s="292"/>
      <c r="C879" s="292"/>
      <c r="D879" s="292"/>
      <c r="E879" s="292"/>
      <c r="F879" s="294"/>
      <c r="G879" s="292"/>
      <c r="H879" s="293"/>
      <c r="I879" s="292"/>
      <c r="J879" s="292"/>
      <c r="K879" s="292"/>
      <c r="L879" s="292"/>
      <c r="M879" s="292"/>
      <c r="N879" s="292"/>
      <c r="O879" s="292"/>
      <c r="P879" s="292"/>
      <c r="Q879" s="292"/>
      <c r="R879" s="292"/>
    </row>
    <row r="880" spans="1:18" ht="15.75" customHeight="1" x14ac:dyDescent="0.25">
      <c r="A880" s="292"/>
      <c r="B880" s="292"/>
      <c r="C880" s="292"/>
      <c r="D880" s="292"/>
      <c r="E880" s="292"/>
      <c r="F880" s="294"/>
      <c r="G880" s="292"/>
      <c r="H880" s="293"/>
      <c r="I880" s="292"/>
      <c r="J880" s="292"/>
      <c r="K880" s="292"/>
      <c r="L880" s="292"/>
      <c r="M880" s="292"/>
      <c r="N880" s="292"/>
      <c r="O880" s="292"/>
      <c r="P880" s="292"/>
      <c r="Q880" s="292"/>
      <c r="R880" s="292"/>
    </row>
    <row r="881" spans="1:18" ht="15.75" customHeight="1" x14ac:dyDescent="0.25">
      <c r="A881" s="292"/>
      <c r="B881" s="292"/>
      <c r="C881" s="292"/>
      <c r="D881" s="292"/>
      <c r="E881" s="292"/>
      <c r="F881" s="294"/>
      <c r="G881" s="292"/>
      <c r="H881" s="293"/>
      <c r="I881" s="292"/>
      <c r="J881" s="292"/>
      <c r="K881" s="292"/>
      <c r="L881" s="292"/>
      <c r="M881" s="292"/>
      <c r="N881" s="292"/>
      <c r="O881" s="292"/>
      <c r="P881" s="292"/>
      <c r="Q881" s="292"/>
      <c r="R881" s="292"/>
    </row>
    <row r="882" spans="1:18" ht="15.75" customHeight="1" x14ac:dyDescent="0.25">
      <c r="A882" s="292"/>
      <c r="B882" s="292"/>
      <c r="C882" s="292"/>
      <c r="D882" s="292"/>
      <c r="E882" s="292"/>
      <c r="F882" s="294"/>
      <c r="G882" s="292"/>
      <c r="H882" s="293"/>
      <c r="I882" s="292"/>
      <c r="J882" s="292"/>
      <c r="K882" s="292"/>
      <c r="L882" s="292"/>
      <c r="M882" s="292"/>
      <c r="N882" s="292"/>
      <c r="O882" s="292"/>
      <c r="P882" s="292"/>
      <c r="Q882" s="292"/>
      <c r="R882" s="292"/>
    </row>
    <row r="883" spans="1:18" ht="15.75" customHeight="1" x14ac:dyDescent="0.25">
      <c r="A883" s="292"/>
      <c r="B883" s="292"/>
      <c r="C883" s="292"/>
      <c r="D883" s="292"/>
      <c r="E883" s="292"/>
      <c r="F883" s="294"/>
      <c r="G883" s="292"/>
      <c r="H883" s="293"/>
      <c r="I883" s="292"/>
      <c r="J883" s="292"/>
      <c r="K883" s="292"/>
      <c r="L883" s="292"/>
      <c r="M883" s="292"/>
      <c r="N883" s="292"/>
      <c r="O883" s="292"/>
      <c r="P883" s="292"/>
      <c r="Q883" s="292"/>
      <c r="R883" s="292"/>
    </row>
    <row r="884" spans="1:18" ht="15.75" customHeight="1" x14ac:dyDescent="0.25">
      <c r="A884" s="292"/>
      <c r="B884" s="292"/>
      <c r="C884" s="292"/>
      <c r="D884" s="292"/>
      <c r="E884" s="292"/>
      <c r="F884" s="294"/>
      <c r="G884" s="292"/>
      <c r="H884" s="293"/>
      <c r="I884" s="292"/>
      <c r="J884" s="292"/>
      <c r="K884" s="292"/>
      <c r="L884" s="292"/>
      <c r="M884" s="292"/>
      <c r="N884" s="292"/>
      <c r="O884" s="292"/>
      <c r="P884" s="292"/>
      <c r="Q884" s="292"/>
      <c r="R884" s="292"/>
    </row>
    <row r="885" spans="1:18" ht="15.75" customHeight="1" x14ac:dyDescent="0.25">
      <c r="A885" s="292"/>
      <c r="B885" s="292"/>
      <c r="C885" s="292"/>
      <c r="D885" s="292"/>
      <c r="E885" s="292"/>
      <c r="F885" s="294"/>
      <c r="G885" s="292"/>
      <c r="H885" s="293"/>
      <c r="I885" s="292"/>
      <c r="J885" s="292"/>
      <c r="K885" s="292"/>
      <c r="L885" s="292"/>
      <c r="M885" s="292"/>
      <c r="N885" s="292"/>
      <c r="O885" s="292"/>
      <c r="P885" s="292"/>
      <c r="Q885" s="292"/>
      <c r="R885" s="292"/>
    </row>
    <row r="886" spans="1:18" ht="15.75" customHeight="1" x14ac:dyDescent="0.25">
      <c r="A886" s="292"/>
      <c r="B886" s="292"/>
      <c r="C886" s="292"/>
      <c r="D886" s="292"/>
      <c r="E886" s="292"/>
      <c r="F886" s="294"/>
      <c r="G886" s="292"/>
      <c r="H886" s="293"/>
      <c r="I886" s="292"/>
      <c r="J886" s="292"/>
      <c r="K886" s="292"/>
      <c r="L886" s="292"/>
      <c r="M886" s="292"/>
      <c r="N886" s="292"/>
      <c r="O886" s="292"/>
      <c r="P886" s="292"/>
      <c r="Q886" s="292"/>
      <c r="R886" s="292"/>
    </row>
    <row r="887" spans="1:18" ht="15.75" customHeight="1" x14ac:dyDescent="0.25">
      <c r="A887" s="292"/>
      <c r="B887" s="292"/>
      <c r="C887" s="292"/>
      <c r="D887" s="292"/>
      <c r="E887" s="292"/>
      <c r="F887" s="294"/>
      <c r="G887" s="292"/>
      <c r="H887" s="293"/>
      <c r="I887" s="292"/>
      <c r="J887" s="292"/>
      <c r="K887" s="292"/>
      <c r="L887" s="292"/>
      <c r="M887" s="292"/>
      <c r="N887" s="292"/>
      <c r="O887" s="292"/>
      <c r="P887" s="292"/>
      <c r="Q887" s="292"/>
      <c r="R887" s="292"/>
    </row>
    <row r="888" spans="1:18" ht="15.75" customHeight="1" x14ac:dyDescent="0.25">
      <c r="A888" s="292"/>
      <c r="B888" s="292"/>
      <c r="C888" s="292"/>
      <c r="D888" s="292"/>
      <c r="E888" s="292"/>
      <c r="F888" s="294"/>
      <c r="G888" s="292"/>
      <c r="H888" s="293"/>
      <c r="I888" s="292"/>
      <c r="J888" s="292"/>
      <c r="K888" s="292"/>
      <c r="L888" s="292"/>
      <c r="M888" s="292"/>
      <c r="N888" s="292"/>
      <c r="O888" s="292"/>
      <c r="P888" s="292"/>
      <c r="Q888" s="292"/>
      <c r="R888" s="292"/>
    </row>
    <row r="889" spans="1:18" ht="15.75" customHeight="1" x14ac:dyDescent="0.25">
      <c r="A889" s="292"/>
      <c r="B889" s="292"/>
      <c r="C889" s="292"/>
      <c r="D889" s="292"/>
      <c r="E889" s="292"/>
      <c r="F889" s="294"/>
      <c r="G889" s="292"/>
      <c r="H889" s="293"/>
      <c r="I889" s="292"/>
      <c r="J889" s="292"/>
      <c r="K889" s="292"/>
      <c r="L889" s="292"/>
      <c r="M889" s="292"/>
      <c r="N889" s="292"/>
      <c r="O889" s="292"/>
      <c r="P889" s="292"/>
      <c r="Q889" s="292"/>
      <c r="R889" s="292"/>
    </row>
    <row r="890" spans="1:18" ht="15.75" customHeight="1" x14ac:dyDescent="0.25">
      <c r="A890" s="292"/>
      <c r="B890" s="292"/>
      <c r="C890" s="292"/>
      <c r="D890" s="292"/>
      <c r="E890" s="292"/>
      <c r="F890" s="294"/>
      <c r="G890" s="292"/>
      <c r="H890" s="293"/>
      <c r="I890" s="292"/>
      <c r="J890" s="292"/>
      <c r="K890" s="292"/>
      <c r="L890" s="292"/>
      <c r="M890" s="292"/>
      <c r="N890" s="292"/>
      <c r="O890" s="292"/>
      <c r="P890" s="292"/>
      <c r="Q890" s="292"/>
      <c r="R890" s="292"/>
    </row>
    <row r="891" spans="1:18" ht="15.75" customHeight="1" x14ac:dyDescent="0.25">
      <c r="A891" s="292"/>
      <c r="B891" s="292"/>
      <c r="C891" s="292"/>
      <c r="D891" s="292"/>
      <c r="E891" s="292"/>
      <c r="F891" s="294"/>
      <c r="G891" s="292"/>
      <c r="H891" s="293"/>
      <c r="I891" s="292"/>
      <c r="J891" s="292"/>
      <c r="K891" s="292"/>
      <c r="L891" s="292"/>
      <c r="M891" s="292"/>
      <c r="N891" s="292"/>
      <c r="O891" s="292"/>
      <c r="P891" s="292"/>
      <c r="Q891" s="292"/>
      <c r="R891" s="292"/>
    </row>
    <row r="892" spans="1:18" ht="15.75" customHeight="1" x14ac:dyDescent="0.25">
      <c r="A892" s="292"/>
      <c r="B892" s="292"/>
      <c r="C892" s="292"/>
      <c r="D892" s="292"/>
      <c r="E892" s="292"/>
      <c r="F892" s="294"/>
      <c r="G892" s="292"/>
      <c r="H892" s="293"/>
      <c r="I892" s="292"/>
      <c r="J892" s="292"/>
      <c r="K892" s="292"/>
      <c r="L892" s="292"/>
      <c r="M892" s="292"/>
      <c r="N892" s="292"/>
      <c r="O892" s="292"/>
      <c r="P892" s="292"/>
      <c r="Q892" s="292"/>
      <c r="R892" s="292"/>
    </row>
    <row r="893" spans="1:18" ht="15.75" customHeight="1" x14ac:dyDescent="0.25">
      <c r="A893" s="292"/>
      <c r="B893" s="292"/>
      <c r="C893" s="292"/>
      <c r="D893" s="292"/>
      <c r="E893" s="292"/>
      <c r="F893" s="294"/>
      <c r="G893" s="292"/>
      <c r="H893" s="293"/>
      <c r="I893" s="292"/>
      <c r="J893" s="292"/>
      <c r="K893" s="292"/>
      <c r="L893" s="292"/>
      <c r="M893" s="292"/>
      <c r="N893" s="292"/>
      <c r="O893" s="292"/>
      <c r="P893" s="292"/>
      <c r="Q893" s="292"/>
      <c r="R893" s="292"/>
    </row>
    <row r="894" spans="1:18" ht="15.75" customHeight="1" x14ac:dyDescent="0.25">
      <c r="A894" s="292"/>
      <c r="B894" s="292"/>
      <c r="C894" s="292"/>
      <c r="D894" s="292"/>
      <c r="E894" s="292"/>
      <c r="F894" s="294"/>
      <c r="G894" s="292"/>
      <c r="H894" s="293"/>
      <c r="I894" s="292"/>
      <c r="J894" s="292"/>
      <c r="K894" s="292"/>
      <c r="L894" s="292"/>
      <c r="M894" s="292"/>
      <c r="N894" s="292"/>
      <c r="O894" s="292"/>
      <c r="P894" s="292"/>
      <c r="Q894" s="292"/>
      <c r="R894" s="292"/>
    </row>
    <row r="895" spans="1:18" ht="15.75" customHeight="1" x14ac:dyDescent="0.25">
      <c r="A895" s="292"/>
      <c r="B895" s="292"/>
      <c r="C895" s="292"/>
      <c r="D895" s="292"/>
      <c r="E895" s="292"/>
      <c r="F895" s="294"/>
      <c r="G895" s="292"/>
      <c r="H895" s="293"/>
      <c r="I895" s="292"/>
      <c r="J895" s="292"/>
      <c r="K895" s="292"/>
      <c r="L895" s="292"/>
      <c r="M895" s="292"/>
      <c r="N895" s="292"/>
      <c r="O895" s="292"/>
      <c r="P895" s="292"/>
      <c r="Q895" s="292"/>
      <c r="R895" s="292"/>
    </row>
    <row r="896" spans="1:18" ht="15.75" customHeight="1" x14ac:dyDescent="0.25">
      <c r="A896" s="292"/>
      <c r="B896" s="292"/>
      <c r="C896" s="292"/>
      <c r="D896" s="292"/>
      <c r="E896" s="292"/>
      <c r="F896" s="294"/>
      <c r="G896" s="292"/>
      <c r="H896" s="293"/>
      <c r="I896" s="292"/>
      <c r="J896" s="292"/>
      <c r="K896" s="292"/>
      <c r="L896" s="292"/>
      <c r="M896" s="292"/>
      <c r="N896" s="292"/>
      <c r="O896" s="292"/>
      <c r="P896" s="292"/>
      <c r="Q896" s="292"/>
      <c r="R896" s="292"/>
    </row>
    <row r="897" spans="1:18" ht="15.75" customHeight="1" x14ac:dyDescent="0.25">
      <c r="A897" s="292"/>
      <c r="B897" s="292"/>
      <c r="C897" s="292"/>
      <c r="D897" s="292"/>
      <c r="E897" s="292"/>
      <c r="F897" s="294"/>
      <c r="G897" s="292"/>
      <c r="H897" s="293"/>
      <c r="I897" s="292"/>
      <c r="J897" s="292"/>
      <c r="K897" s="292"/>
      <c r="L897" s="292"/>
      <c r="M897" s="292"/>
      <c r="N897" s="292"/>
      <c r="O897" s="292"/>
      <c r="P897" s="292"/>
      <c r="Q897" s="292"/>
      <c r="R897" s="292"/>
    </row>
    <row r="898" spans="1:18" ht="15.75" customHeight="1" x14ac:dyDescent="0.25">
      <c r="A898" s="292"/>
      <c r="B898" s="292"/>
      <c r="C898" s="292"/>
      <c r="D898" s="292"/>
      <c r="E898" s="292"/>
      <c r="F898" s="294"/>
      <c r="G898" s="292"/>
      <c r="H898" s="293"/>
      <c r="I898" s="292"/>
      <c r="J898" s="292"/>
      <c r="K898" s="292"/>
      <c r="L898" s="292"/>
      <c r="M898" s="292"/>
      <c r="N898" s="292"/>
      <c r="O898" s="292"/>
      <c r="P898" s="292"/>
      <c r="Q898" s="292"/>
      <c r="R898" s="292"/>
    </row>
    <row r="899" spans="1:18" ht="15.75" customHeight="1" x14ac:dyDescent="0.25">
      <c r="A899" s="292"/>
      <c r="B899" s="292"/>
      <c r="C899" s="292"/>
      <c r="D899" s="292"/>
      <c r="E899" s="292"/>
      <c r="F899" s="294"/>
      <c r="G899" s="292"/>
      <c r="H899" s="293"/>
      <c r="I899" s="292"/>
      <c r="J899" s="292"/>
      <c r="K899" s="292"/>
      <c r="L899" s="292"/>
      <c r="M899" s="292"/>
      <c r="N899" s="292"/>
      <c r="O899" s="292"/>
      <c r="P899" s="292"/>
      <c r="Q899" s="292"/>
      <c r="R899" s="292"/>
    </row>
    <row r="900" spans="1:18" ht="15.75" customHeight="1" x14ac:dyDescent="0.25">
      <c r="A900" s="292"/>
      <c r="B900" s="292"/>
      <c r="C900" s="292"/>
      <c r="D900" s="292"/>
      <c r="E900" s="292"/>
      <c r="F900" s="294"/>
      <c r="G900" s="292"/>
      <c r="H900" s="293"/>
      <c r="I900" s="292"/>
      <c r="J900" s="292"/>
      <c r="K900" s="292"/>
      <c r="L900" s="292"/>
      <c r="M900" s="292"/>
      <c r="N900" s="292"/>
      <c r="O900" s="292"/>
      <c r="P900" s="292"/>
      <c r="Q900" s="292"/>
      <c r="R900" s="292"/>
    </row>
    <row r="901" spans="1:18" ht="15.75" customHeight="1" x14ac:dyDescent="0.25">
      <c r="A901" s="292"/>
      <c r="B901" s="292"/>
      <c r="C901" s="292"/>
      <c r="D901" s="292"/>
      <c r="E901" s="292"/>
      <c r="F901" s="294"/>
      <c r="G901" s="292"/>
      <c r="H901" s="293"/>
      <c r="I901" s="292"/>
      <c r="J901" s="292"/>
      <c r="K901" s="292"/>
      <c r="L901" s="292"/>
      <c r="M901" s="292"/>
      <c r="N901" s="292"/>
      <c r="O901" s="292"/>
      <c r="P901" s="292"/>
      <c r="Q901" s="292"/>
      <c r="R901" s="292"/>
    </row>
    <row r="902" spans="1:18" ht="15.75" customHeight="1" x14ac:dyDescent="0.25">
      <c r="A902" s="292"/>
      <c r="B902" s="292"/>
      <c r="C902" s="292"/>
      <c r="D902" s="292"/>
      <c r="E902" s="292"/>
      <c r="F902" s="294"/>
      <c r="G902" s="292"/>
      <c r="H902" s="293"/>
      <c r="I902" s="292"/>
      <c r="J902" s="292"/>
      <c r="K902" s="292"/>
      <c r="L902" s="292"/>
      <c r="M902" s="292"/>
      <c r="N902" s="292"/>
      <c r="O902" s="292"/>
      <c r="P902" s="292"/>
      <c r="Q902" s="292"/>
      <c r="R902" s="292"/>
    </row>
    <row r="903" spans="1:18" ht="15.75" customHeight="1" x14ac:dyDescent="0.25">
      <c r="A903" s="292"/>
      <c r="B903" s="292"/>
      <c r="C903" s="292"/>
      <c r="D903" s="292"/>
      <c r="E903" s="292"/>
      <c r="F903" s="294"/>
      <c r="G903" s="292"/>
      <c r="H903" s="293"/>
      <c r="I903" s="292"/>
      <c r="J903" s="292"/>
      <c r="K903" s="292"/>
      <c r="L903" s="292"/>
      <c r="M903" s="292"/>
      <c r="N903" s="292"/>
      <c r="O903" s="292"/>
      <c r="P903" s="292"/>
      <c r="Q903" s="292"/>
      <c r="R903" s="292"/>
    </row>
    <row r="904" spans="1:18" ht="15.75" customHeight="1" x14ac:dyDescent="0.25">
      <c r="A904" s="292"/>
      <c r="B904" s="292"/>
      <c r="C904" s="292"/>
      <c r="D904" s="292"/>
      <c r="E904" s="292"/>
      <c r="F904" s="294"/>
      <c r="G904" s="292"/>
      <c r="H904" s="293"/>
      <c r="I904" s="292"/>
      <c r="J904" s="292"/>
      <c r="K904" s="292"/>
      <c r="L904" s="292"/>
      <c r="M904" s="292"/>
      <c r="N904" s="292"/>
      <c r="O904" s="292"/>
      <c r="P904" s="292"/>
      <c r="Q904" s="292"/>
      <c r="R904" s="292"/>
    </row>
    <row r="905" spans="1:18" ht="15.75" customHeight="1" x14ac:dyDescent="0.25">
      <c r="A905" s="292"/>
      <c r="B905" s="292"/>
      <c r="C905" s="292"/>
      <c r="D905" s="292"/>
      <c r="E905" s="292"/>
      <c r="F905" s="294"/>
      <c r="G905" s="292"/>
      <c r="H905" s="293"/>
      <c r="I905" s="292"/>
      <c r="J905" s="292"/>
      <c r="K905" s="292"/>
      <c r="L905" s="292"/>
      <c r="M905" s="292"/>
      <c r="N905" s="292"/>
      <c r="O905" s="292"/>
      <c r="P905" s="292"/>
      <c r="Q905" s="292"/>
      <c r="R905" s="292"/>
    </row>
    <row r="906" spans="1:18" ht="15.75" customHeight="1" x14ac:dyDescent="0.25">
      <c r="A906" s="292"/>
      <c r="B906" s="292"/>
      <c r="C906" s="292"/>
      <c r="D906" s="292"/>
      <c r="E906" s="292"/>
      <c r="F906" s="294"/>
      <c r="G906" s="292"/>
      <c r="H906" s="293"/>
      <c r="I906" s="292"/>
      <c r="J906" s="292"/>
      <c r="K906" s="292"/>
      <c r="L906" s="292"/>
      <c r="M906" s="292"/>
      <c r="N906" s="292"/>
      <c r="O906" s="292"/>
      <c r="P906" s="292"/>
      <c r="Q906" s="292"/>
      <c r="R906" s="292"/>
    </row>
    <row r="907" spans="1:18" ht="15.75" customHeight="1" x14ac:dyDescent="0.25">
      <c r="A907" s="292"/>
      <c r="B907" s="292"/>
      <c r="C907" s="292"/>
      <c r="D907" s="292"/>
      <c r="E907" s="292"/>
      <c r="F907" s="294"/>
      <c r="G907" s="292"/>
      <c r="H907" s="293"/>
      <c r="I907" s="292"/>
      <c r="J907" s="292"/>
      <c r="K907" s="292"/>
      <c r="L907" s="292"/>
      <c r="M907" s="292"/>
      <c r="N907" s="292"/>
      <c r="O907" s="292"/>
      <c r="P907" s="292"/>
      <c r="Q907" s="292"/>
      <c r="R907" s="292"/>
    </row>
    <row r="908" spans="1:18" ht="15.75" customHeight="1" x14ac:dyDescent="0.25">
      <c r="A908" s="292"/>
      <c r="B908" s="292"/>
      <c r="C908" s="292"/>
      <c r="D908" s="292"/>
      <c r="E908" s="292"/>
      <c r="F908" s="294"/>
      <c r="G908" s="292"/>
      <c r="H908" s="293"/>
      <c r="I908" s="292"/>
      <c r="J908" s="292"/>
      <c r="K908" s="292"/>
      <c r="L908" s="292"/>
      <c r="M908" s="292"/>
      <c r="N908" s="292"/>
      <c r="O908" s="292"/>
      <c r="P908" s="292"/>
      <c r="Q908" s="292"/>
      <c r="R908" s="292"/>
    </row>
    <row r="909" spans="1:18" ht="15.75" customHeight="1" x14ac:dyDescent="0.25">
      <c r="A909" s="292"/>
      <c r="B909" s="292"/>
      <c r="C909" s="292"/>
      <c r="D909" s="292"/>
      <c r="E909" s="292"/>
      <c r="F909" s="294"/>
      <c r="G909" s="292"/>
      <c r="H909" s="293"/>
      <c r="I909" s="292"/>
      <c r="J909" s="292"/>
      <c r="K909" s="292"/>
      <c r="L909" s="292"/>
      <c r="M909" s="292"/>
      <c r="N909" s="292"/>
      <c r="O909" s="292"/>
      <c r="P909" s="292"/>
      <c r="Q909" s="292"/>
      <c r="R909" s="292"/>
    </row>
    <row r="910" spans="1:18" ht="15.75" customHeight="1" x14ac:dyDescent="0.25">
      <c r="A910" s="292"/>
      <c r="B910" s="292"/>
      <c r="C910" s="292"/>
      <c r="D910" s="292"/>
      <c r="E910" s="292"/>
      <c r="F910" s="294"/>
      <c r="G910" s="292"/>
      <c r="H910" s="293"/>
      <c r="I910" s="292"/>
      <c r="J910" s="292"/>
      <c r="K910" s="292"/>
      <c r="L910" s="292"/>
      <c r="M910" s="292"/>
      <c r="N910" s="292"/>
      <c r="O910" s="292"/>
      <c r="P910" s="292"/>
      <c r="Q910" s="292"/>
      <c r="R910" s="292"/>
    </row>
    <row r="911" spans="1:18" ht="15.75" customHeight="1" x14ac:dyDescent="0.25">
      <c r="A911" s="292"/>
      <c r="B911" s="292"/>
      <c r="C911" s="292"/>
      <c r="D911" s="292"/>
      <c r="E911" s="292"/>
      <c r="F911" s="294"/>
      <c r="G911" s="292"/>
      <c r="H911" s="293"/>
      <c r="I911" s="292"/>
      <c r="J911" s="292"/>
      <c r="K911" s="292"/>
      <c r="L911" s="292"/>
      <c r="M911" s="292"/>
      <c r="N911" s="292"/>
      <c r="O911" s="292"/>
      <c r="P911" s="292"/>
      <c r="Q911" s="292"/>
      <c r="R911" s="292"/>
    </row>
    <row r="912" spans="1:18" ht="15.75" customHeight="1" x14ac:dyDescent="0.25">
      <c r="A912" s="292"/>
      <c r="B912" s="292"/>
      <c r="C912" s="292"/>
      <c r="D912" s="292"/>
      <c r="E912" s="292"/>
      <c r="F912" s="294"/>
      <c r="G912" s="292"/>
      <c r="H912" s="293"/>
      <c r="I912" s="292"/>
      <c r="J912" s="292"/>
      <c r="K912" s="292"/>
      <c r="L912" s="292"/>
      <c r="M912" s="292"/>
      <c r="N912" s="292"/>
      <c r="O912" s="292"/>
      <c r="P912" s="292"/>
      <c r="Q912" s="292"/>
      <c r="R912" s="292"/>
    </row>
    <row r="913" spans="1:18" ht="15.75" customHeight="1" x14ac:dyDescent="0.25">
      <c r="A913" s="292"/>
      <c r="B913" s="292"/>
      <c r="C913" s="292"/>
      <c r="D913" s="292"/>
      <c r="E913" s="292"/>
      <c r="F913" s="294"/>
      <c r="G913" s="292"/>
      <c r="H913" s="293"/>
      <c r="I913" s="292"/>
      <c r="J913" s="292"/>
      <c r="K913" s="292"/>
      <c r="L913" s="292"/>
      <c r="M913" s="292"/>
      <c r="N913" s="292"/>
      <c r="O913" s="292"/>
      <c r="P913" s="292"/>
      <c r="Q913" s="292"/>
      <c r="R913" s="292"/>
    </row>
    <row r="914" spans="1:18" ht="15.75" customHeight="1" x14ac:dyDescent="0.25">
      <c r="A914" s="292"/>
      <c r="B914" s="292"/>
      <c r="C914" s="292"/>
      <c r="D914" s="292"/>
      <c r="E914" s="292"/>
      <c r="F914" s="294"/>
      <c r="G914" s="292"/>
      <c r="H914" s="293"/>
      <c r="I914" s="292"/>
      <c r="J914" s="292"/>
      <c r="K914" s="292"/>
      <c r="L914" s="292"/>
      <c r="M914" s="292"/>
      <c r="N914" s="292"/>
      <c r="O914" s="292"/>
      <c r="P914" s="292"/>
      <c r="Q914" s="292"/>
      <c r="R914" s="292"/>
    </row>
    <row r="915" spans="1:18" ht="15.75" customHeight="1" x14ac:dyDescent="0.25">
      <c r="A915" s="292"/>
      <c r="B915" s="292"/>
      <c r="C915" s="292"/>
      <c r="D915" s="292"/>
      <c r="E915" s="292"/>
      <c r="F915" s="294"/>
      <c r="G915" s="292"/>
      <c r="H915" s="293"/>
      <c r="I915" s="292"/>
      <c r="J915" s="292"/>
      <c r="K915" s="292"/>
      <c r="L915" s="292"/>
      <c r="M915" s="292"/>
      <c r="N915" s="292"/>
      <c r="O915" s="292"/>
      <c r="P915" s="292"/>
      <c r="Q915" s="292"/>
      <c r="R915" s="292"/>
    </row>
    <row r="916" spans="1:18" ht="15.75" customHeight="1" x14ac:dyDescent="0.25">
      <c r="A916" s="292"/>
      <c r="B916" s="292"/>
      <c r="C916" s="292"/>
      <c r="D916" s="292"/>
      <c r="E916" s="292"/>
      <c r="F916" s="294"/>
      <c r="G916" s="292"/>
      <c r="H916" s="293"/>
      <c r="I916" s="292"/>
      <c r="J916" s="292"/>
      <c r="K916" s="292"/>
      <c r="L916" s="292"/>
      <c r="M916" s="292"/>
      <c r="N916" s="292"/>
      <c r="O916" s="292"/>
      <c r="P916" s="292"/>
      <c r="Q916" s="292"/>
      <c r="R916" s="292"/>
    </row>
    <row r="917" spans="1:18" ht="15.75" customHeight="1" x14ac:dyDescent="0.25">
      <c r="A917" s="292"/>
      <c r="B917" s="292"/>
      <c r="C917" s="292"/>
      <c r="D917" s="292"/>
      <c r="E917" s="292"/>
      <c r="F917" s="294"/>
      <c r="G917" s="292"/>
      <c r="H917" s="293"/>
      <c r="I917" s="292"/>
      <c r="J917" s="292"/>
      <c r="K917" s="292"/>
      <c r="L917" s="292"/>
      <c r="M917" s="292"/>
      <c r="N917" s="292"/>
      <c r="O917" s="292"/>
      <c r="P917" s="292"/>
      <c r="Q917" s="292"/>
      <c r="R917" s="292"/>
    </row>
    <row r="918" spans="1:18" ht="15.75" customHeight="1" x14ac:dyDescent="0.25">
      <c r="A918" s="292"/>
      <c r="B918" s="292"/>
      <c r="C918" s="292"/>
      <c r="D918" s="292"/>
      <c r="E918" s="292"/>
      <c r="F918" s="294"/>
      <c r="G918" s="292"/>
      <c r="H918" s="293"/>
      <c r="I918" s="292"/>
      <c r="J918" s="292"/>
      <c r="K918" s="292"/>
      <c r="L918" s="292"/>
      <c r="M918" s="292"/>
      <c r="N918" s="292"/>
      <c r="O918" s="292"/>
      <c r="P918" s="292"/>
      <c r="Q918" s="292"/>
      <c r="R918" s="292"/>
    </row>
    <row r="919" spans="1:18" ht="15.75" customHeight="1" x14ac:dyDescent="0.25">
      <c r="A919" s="292"/>
      <c r="B919" s="292"/>
      <c r="C919" s="292"/>
      <c r="D919" s="292"/>
      <c r="E919" s="292"/>
      <c r="F919" s="294"/>
      <c r="G919" s="292"/>
      <c r="H919" s="293"/>
      <c r="I919" s="292"/>
      <c r="J919" s="292"/>
      <c r="K919" s="292"/>
      <c r="L919" s="292"/>
      <c r="M919" s="292"/>
      <c r="N919" s="292"/>
      <c r="O919" s="292"/>
      <c r="P919" s="292"/>
      <c r="Q919" s="292"/>
      <c r="R919" s="292"/>
    </row>
    <row r="920" spans="1:18" ht="15.75" customHeight="1" x14ac:dyDescent="0.25">
      <c r="A920" s="292"/>
      <c r="B920" s="292"/>
      <c r="C920" s="292"/>
      <c r="D920" s="292"/>
      <c r="E920" s="292"/>
      <c r="F920" s="294"/>
      <c r="G920" s="292"/>
      <c r="H920" s="293"/>
      <c r="I920" s="292"/>
      <c r="J920" s="292"/>
      <c r="K920" s="292"/>
      <c r="L920" s="292"/>
      <c r="M920" s="292"/>
      <c r="N920" s="292"/>
      <c r="O920" s="292"/>
      <c r="P920" s="292"/>
      <c r="Q920" s="292"/>
      <c r="R920" s="292"/>
    </row>
    <row r="921" spans="1:18" ht="15.75" customHeight="1" x14ac:dyDescent="0.25">
      <c r="A921" s="292"/>
      <c r="B921" s="292"/>
      <c r="C921" s="292"/>
      <c r="D921" s="292"/>
      <c r="E921" s="292"/>
      <c r="F921" s="294"/>
      <c r="G921" s="292"/>
      <c r="H921" s="293"/>
      <c r="I921" s="292"/>
      <c r="J921" s="292"/>
      <c r="K921" s="292"/>
      <c r="L921" s="292"/>
      <c r="M921" s="292"/>
      <c r="N921" s="292"/>
      <c r="O921" s="292"/>
      <c r="P921" s="292"/>
      <c r="Q921" s="292"/>
      <c r="R921" s="292"/>
    </row>
    <row r="922" spans="1:18" ht="15.75" customHeight="1" x14ac:dyDescent="0.25">
      <c r="A922" s="292"/>
      <c r="B922" s="292"/>
      <c r="C922" s="292"/>
      <c r="D922" s="292"/>
      <c r="E922" s="292"/>
      <c r="F922" s="294"/>
      <c r="G922" s="292"/>
      <c r="H922" s="293"/>
      <c r="I922" s="292"/>
      <c r="J922" s="292"/>
      <c r="K922" s="292"/>
      <c r="L922" s="292"/>
      <c r="M922" s="292"/>
      <c r="N922" s="292"/>
      <c r="O922" s="292"/>
      <c r="P922" s="292"/>
      <c r="Q922" s="292"/>
      <c r="R922" s="292"/>
    </row>
    <row r="923" spans="1:18" ht="15.75" customHeight="1" x14ac:dyDescent="0.25">
      <c r="A923" s="292"/>
      <c r="B923" s="292"/>
      <c r="C923" s="292"/>
      <c r="D923" s="292"/>
      <c r="E923" s="292"/>
      <c r="F923" s="294"/>
      <c r="G923" s="292"/>
      <c r="H923" s="293"/>
      <c r="I923" s="292"/>
      <c r="J923" s="292"/>
      <c r="K923" s="292"/>
      <c r="L923" s="292"/>
      <c r="M923" s="292"/>
      <c r="N923" s="292"/>
      <c r="O923" s="292"/>
      <c r="P923" s="292"/>
      <c r="Q923" s="292"/>
      <c r="R923" s="292"/>
    </row>
    <row r="924" spans="1:18" ht="15.75" customHeight="1" x14ac:dyDescent="0.25">
      <c r="A924" s="292"/>
      <c r="B924" s="292"/>
      <c r="C924" s="292"/>
      <c r="D924" s="292"/>
      <c r="E924" s="292"/>
      <c r="F924" s="294"/>
      <c r="G924" s="292"/>
      <c r="H924" s="293"/>
      <c r="I924" s="292"/>
      <c r="J924" s="292"/>
      <c r="K924" s="292"/>
      <c r="L924" s="292"/>
      <c r="M924" s="292"/>
      <c r="N924" s="292"/>
      <c r="O924" s="292"/>
      <c r="P924" s="292"/>
      <c r="Q924" s="292"/>
      <c r="R924" s="292"/>
    </row>
    <row r="925" spans="1:18" ht="15.75" customHeight="1" x14ac:dyDescent="0.25">
      <c r="A925" s="292"/>
      <c r="B925" s="292"/>
      <c r="C925" s="292"/>
      <c r="D925" s="292"/>
      <c r="E925" s="292"/>
      <c r="F925" s="294"/>
      <c r="G925" s="292"/>
      <c r="H925" s="293"/>
      <c r="I925" s="292"/>
      <c r="J925" s="292"/>
      <c r="K925" s="292"/>
      <c r="L925" s="292"/>
      <c r="M925" s="292"/>
      <c r="N925" s="292"/>
      <c r="O925" s="292"/>
      <c r="P925" s="292"/>
      <c r="Q925" s="292"/>
      <c r="R925" s="292"/>
    </row>
    <row r="926" spans="1:18" ht="15.75" customHeight="1" x14ac:dyDescent="0.25">
      <c r="A926" s="292"/>
      <c r="B926" s="292"/>
      <c r="C926" s="292"/>
      <c r="D926" s="292"/>
      <c r="E926" s="292"/>
      <c r="F926" s="294"/>
      <c r="G926" s="292"/>
      <c r="H926" s="293"/>
      <c r="I926" s="292"/>
      <c r="J926" s="292"/>
      <c r="K926" s="292"/>
      <c r="L926" s="292"/>
      <c r="M926" s="292"/>
      <c r="N926" s="292"/>
      <c r="O926" s="292"/>
      <c r="P926" s="292"/>
      <c r="Q926" s="292"/>
      <c r="R926" s="292"/>
    </row>
    <row r="927" spans="1:18" ht="15.75" customHeight="1" x14ac:dyDescent="0.25">
      <c r="A927" s="292"/>
      <c r="B927" s="292"/>
      <c r="C927" s="292"/>
      <c r="D927" s="292"/>
      <c r="E927" s="292"/>
      <c r="F927" s="294"/>
      <c r="G927" s="292"/>
      <c r="H927" s="293"/>
      <c r="I927" s="292"/>
      <c r="J927" s="292"/>
      <c r="K927" s="292"/>
      <c r="L927" s="292"/>
      <c r="M927" s="292"/>
      <c r="N927" s="292"/>
      <c r="O927" s="292"/>
      <c r="P927" s="292"/>
      <c r="Q927" s="292"/>
      <c r="R927" s="292"/>
    </row>
    <row r="928" spans="1:18" ht="15.75" customHeight="1" x14ac:dyDescent="0.25">
      <c r="A928" s="292"/>
      <c r="B928" s="292"/>
      <c r="C928" s="292"/>
      <c r="D928" s="292"/>
      <c r="E928" s="292"/>
      <c r="F928" s="294"/>
      <c r="G928" s="292"/>
      <c r="H928" s="293"/>
      <c r="I928" s="292"/>
      <c r="J928" s="292"/>
      <c r="K928" s="292"/>
      <c r="L928" s="292"/>
      <c r="M928" s="292"/>
      <c r="N928" s="292"/>
      <c r="O928" s="292"/>
      <c r="P928" s="292"/>
      <c r="Q928" s="292"/>
      <c r="R928" s="292"/>
    </row>
    <row r="929" spans="1:18" ht="15.75" customHeight="1" x14ac:dyDescent="0.25">
      <c r="A929" s="292"/>
      <c r="B929" s="292"/>
      <c r="C929" s="292"/>
      <c r="D929" s="292"/>
      <c r="E929" s="292"/>
      <c r="F929" s="294"/>
      <c r="G929" s="292"/>
      <c r="H929" s="293"/>
      <c r="I929" s="292"/>
      <c r="J929" s="292"/>
      <c r="K929" s="292"/>
      <c r="L929" s="292"/>
      <c r="M929" s="292"/>
      <c r="N929" s="292"/>
      <c r="O929" s="292"/>
      <c r="P929" s="292"/>
      <c r="Q929" s="292"/>
      <c r="R929" s="292"/>
    </row>
    <row r="930" spans="1:18" ht="15.75" customHeight="1" x14ac:dyDescent="0.25">
      <c r="A930" s="292"/>
      <c r="B930" s="292"/>
      <c r="C930" s="292"/>
      <c r="D930" s="292"/>
      <c r="E930" s="292"/>
      <c r="F930" s="294"/>
      <c r="G930" s="292"/>
      <c r="H930" s="293"/>
      <c r="I930" s="292"/>
      <c r="J930" s="292"/>
      <c r="K930" s="292"/>
      <c r="L930" s="292"/>
      <c r="M930" s="292"/>
      <c r="N930" s="292"/>
      <c r="O930" s="292"/>
      <c r="P930" s="292"/>
      <c r="Q930" s="292"/>
      <c r="R930" s="292"/>
    </row>
    <row r="931" spans="1:18" ht="15.75" customHeight="1" x14ac:dyDescent="0.25">
      <c r="A931" s="292"/>
      <c r="B931" s="292"/>
      <c r="C931" s="292"/>
      <c r="D931" s="292"/>
      <c r="E931" s="292"/>
      <c r="F931" s="294"/>
      <c r="G931" s="292"/>
      <c r="H931" s="293"/>
      <c r="I931" s="292"/>
      <c r="J931" s="292"/>
      <c r="K931" s="292"/>
      <c r="L931" s="292"/>
      <c r="M931" s="292"/>
      <c r="N931" s="292"/>
      <c r="O931" s="292"/>
      <c r="P931" s="292"/>
      <c r="Q931" s="292"/>
      <c r="R931" s="292"/>
    </row>
    <row r="932" spans="1:18" ht="15.75" customHeight="1" x14ac:dyDescent="0.25">
      <c r="A932" s="292"/>
      <c r="B932" s="292"/>
      <c r="C932" s="292"/>
      <c r="D932" s="292"/>
      <c r="E932" s="292"/>
      <c r="F932" s="294"/>
      <c r="G932" s="292"/>
      <c r="H932" s="293"/>
      <c r="I932" s="292"/>
      <c r="J932" s="292"/>
      <c r="K932" s="292"/>
      <c r="L932" s="292"/>
      <c r="M932" s="292"/>
      <c r="N932" s="292"/>
      <c r="O932" s="292"/>
      <c r="P932" s="292"/>
      <c r="Q932" s="292"/>
      <c r="R932" s="292"/>
    </row>
    <row r="933" spans="1:18" ht="15.75" customHeight="1" x14ac:dyDescent="0.25">
      <c r="A933" s="292"/>
      <c r="B933" s="292"/>
      <c r="C933" s="292"/>
      <c r="D933" s="292"/>
      <c r="E933" s="292"/>
      <c r="F933" s="294"/>
      <c r="G933" s="292"/>
      <c r="H933" s="293"/>
      <c r="I933" s="292"/>
      <c r="J933" s="292"/>
      <c r="K933" s="292"/>
      <c r="L933" s="292"/>
      <c r="M933" s="292"/>
      <c r="N933" s="292"/>
      <c r="O933" s="292"/>
      <c r="P933" s="292"/>
      <c r="Q933" s="292"/>
      <c r="R933" s="292"/>
    </row>
    <row r="934" spans="1:18" ht="15.75" customHeight="1" x14ac:dyDescent="0.25">
      <c r="A934" s="292"/>
      <c r="B934" s="292"/>
      <c r="C934" s="292"/>
      <c r="D934" s="292"/>
      <c r="E934" s="292"/>
      <c r="F934" s="294"/>
      <c r="G934" s="292"/>
      <c r="H934" s="293"/>
      <c r="I934" s="292"/>
      <c r="J934" s="292"/>
      <c r="K934" s="292"/>
      <c r="L934" s="292"/>
      <c r="M934" s="292"/>
      <c r="N934" s="292"/>
      <c r="O934" s="292"/>
      <c r="P934" s="292"/>
      <c r="Q934" s="292"/>
      <c r="R934" s="292"/>
    </row>
    <row r="935" spans="1:18" ht="15.75" customHeight="1" x14ac:dyDescent="0.25">
      <c r="A935" s="292"/>
      <c r="B935" s="292"/>
      <c r="C935" s="292"/>
      <c r="D935" s="292"/>
      <c r="E935" s="292"/>
      <c r="F935" s="294"/>
      <c r="G935" s="292"/>
      <c r="H935" s="293"/>
      <c r="I935" s="292"/>
      <c r="J935" s="292"/>
      <c r="K935" s="292"/>
      <c r="L935" s="292"/>
      <c r="M935" s="292"/>
      <c r="N935" s="292"/>
      <c r="O935" s="292"/>
      <c r="P935" s="292"/>
      <c r="Q935" s="292"/>
      <c r="R935" s="292"/>
    </row>
    <row r="936" spans="1:18" ht="15.75" customHeight="1" x14ac:dyDescent="0.25">
      <c r="A936" s="292"/>
      <c r="B936" s="292"/>
      <c r="C936" s="292"/>
      <c r="D936" s="292"/>
      <c r="E936" s="292"/>
      <c r="F936" s="294"/>
      <c r="G936" s="292"/>
      <c r="H936" s="293"/>
      <c r="I936" s="292"/>
      <c r="J936" s="292"/>
      <c r="K936" s="292"/>
      <c r="L936" s="292"/>
      <c r="M936" s="292"/>
      <c r="N936" s="292"/>
      <c r="O936" s="292"/>
      <c r="P936" s="292"/>
      <c r="Q936" s="292"/>
      <c r="R936" s="292"/>
    </row>
    <row r="937" spans="1:18" ht="15.75" customHeight="1" x14ac:dyDescent="0.25">
      <c r="A937" s="292"/>
      <c r="B937" s="292"/>
      <c r="C937" s="292"/>
      <c r="D937" s="292"/>
      <c r="E937" s="292"/>
      <c r="F937" s="294"/>
      <c r="G937" s="292"/>
      <c r="H937" s="293"/>
      <c r="I937" s="292"/>
      <c r="J937" s="292"/>
      <c r="K937" s="292"/>
      <c r="L937" s="292"/>
      <c r="M937" s="292"/>
      <c r="N937" s="292"/>
      <c r="O937" s="292"/>
      <c r="P937" s="292"/>
      <c r="Q937" s="292"/>
      <c r="R937" s="292"/>
    </row>
    <row r="938" spans="1:18" ht="15.75" customHeight="1" x14ac:dyDescent="0.25">
      <c r="A938" s="292"/>
      <c r="B938" s="292"/>
      <c r="C938" s="292"/>
      <c r="D938" s="292"/>
      <c r="E938" s="292"/>
      <c r="F938" s="294"/>
      <c r="G938" s="292"/>
      <c r="H938" s="293"/>
      <c r="I938" s="292"/>
      <c r="J938" s="292"/>
      <c r="K938" s="292"/>
      <c r="L938" s="292"/>
      <c r="M938" s="292"/>
      <c r="N938" s="292"/>
      <c r="O938" s="292"/>
      <c r="P938" s="292"/>
      <c r="Q938" s="292"/>
      <c r="R938" s="292"/>
    </row>
    <row r="939" spans="1:18" ht="15.75" customHeight="1" x14ac:dyDescent="0.25">
      <c r="A939" s="292"/>
      <c r="B939" s="292"/>
      <c r="C939" s="292"/>
      <c r="D939" s="292"/>
      <c r="E939" s="292"/>
      <c r="F939" s="294"/>
      <c r="G939" s="292"/>
      <c r="H939" s="293"/>
      <c r="I939" s="292"/>
      <c r="J939" s="292"/>
      <c r="K939" s="292"/>
      <c r="L939" s="292"/>
      <c r="M939" s="292"/>
      <c r="N939" s="292"/>
      <c r="O939" s="292"/>
      <c r="P939" s="292"/>
      <c r="Q939" s="292"/>
      <c r="R939" s="292"/>
    </row>
    <row r="940" spans="1:18" ht="15.75" customHeight="1" x14ac:dyDescent="0.25">
      <c r="A940" s="292"/>
      <c r="B940" s="292"/>
      <c r="C940" s="292"/>
      <c r="D940" s="292"/>
      <c r="E940" s="292"/>
      <c r="F940" s="294"/>
      <c r="G940" s="292"/>
      <c r="H940" s="293"/>
      <c r="I940" s="292"/>
      <c r="J940" s="292"/>
      <c r="K940" s="292"/>
      <c r="L940" s="292"/>
      <c r="M940" s="292"/>
      <c r="N940" s="292"/>
      <c r="O940" s="292"/>
      <c r="P940" s="292"/>
      <c r="Q940" s="292"/>
      <c r="R940" s="292"/>
    </row>
    <row r="941" spans="1:18" ht="15.75" customHeight="1" x14ac:dyDescent="0.25">
      <c r="A941" s="292"/>
      <c r="B941" s="292"/>
      <c r="C941" s="292"/>
      <c r="D941" s="292"/>
      <c r="E941" s="292"/>
      <c r="F941" s="294"/>
      <c r="G941" s="292"/>
      <c r="H941" s="293"/>
      <c r="I941" s="292"/>
      <c r="J941" s="292"/>
      <c r="K941" s="292"/>
      <c r="L941" s="292"/>
      <c r="M941" s="292"/>
      <c r="N941" s="292"/>
      <c r="O941" s="292"/>
      <c r="P941" s="292"/>
      <c r="Q941" s="292"/>
      <c r="R941" s="292"/>
    </row>
    <row r="942" spans="1:18" ht="15.75" customHeight="1" x14ac:dyDescent="0.25">
      <c r="A942" s="292"/>
      <c r="B942" s="292"/>
      <c r="C942" s="292"/>
      <c r="D942" s="292"/>
      <c r="E942" s="292"/>
      <c r="F942" s="294"/>
      <c r="G942" s="292"/>
      <c r="H942" s="293"/>
      <c r="I942" s="292"/>
      <c r="J942" s="292"/>
      <c r="K942" s="292"/>
      <c r="L942" s="292"/>
      <c r="M942" s="292"/>
      <c r="N942" s="292"/>
      <c r="O942" s="292"/>
      <c r="P942" s="292"/>
      <c r="Q942" s="292"/>
      <c r="R942" s="292"/>
    </row>
    <row r="943" spans="1:18" ht="15.75" customHeight="1" x14ac:dyDescent="0.25">
      <c r="A943" s="292"/>
      <c r="B943" s="292"/>
      <c r="C943" s="292"/>
      <c r="D943" s="292"/>
      <c r="E943" s="292"/>
      <c r="F943" s="294"/>
      <c r="G943" s="292"/>
      <c r="H943" s="293"/>
      <c r="I943" s="292"/>
      <c r="J943" s="292"/>
      <c r="K943" s="292"/>
      <c r="L943" s="292"/>
      <c r="M943" s="292"/>
      <c r="N943" s="292"/>
      <c r="O943" s="292"/>
      <c r="P943" s="292"/>
      <c r="Q943" s="292"/>
      <c r="R943" s="292"/>
    </row>
    <row r="944" spans="1:18" ht="15.75" customHeight="1" x14ac:dyDescent="0.25">
      <c r="A944" s="292"/>
      <c r="B944" s="292"/>
      <c r="C944" s="292"/>
      <c r="D944" s="292"/>
      <c r="E944" s="292"/>
      <c r="F944" s="294"/>
      <c r="G944" s="292"/>
      <c r="H944" s="293"/>
      <c r="I944" s="292"/>
      <c r="J944" s="292"/>
      <c r="K944" s="292"/>
      <c r="L944" s="292"/>
      <c r="M944" s="292"/>
      <c r="N944" s="292"/>
      <c r="O944" s="292"/>
      <c r="P944" s="292"/>
      <c r="Q944" s="292"/>
      <c r="R944" s="292"/>
    </row>
    <row r="945" spans="1:18" ht="15.75" customHeight="1" x14ac:dyDescent="0.25">
      <c r="A945" s="292"/>
      <c r="B945" s="292"/>
      <c r="C945" s="292"/>
      <c r="D945" s="292"/>
      <c r="E945" s="292"/>
      <c r="F945" s="294"/>
      <c r="G945" s="292"/>
      <c r="H945" s="293"/>
      <c r="I945" s="292"/>
      <c r="J945" s="292"/>
      <c r="K945" s="292"/>
      <c r="L945" s="292"/>
      <c r="M945" s="292"/>
      <c r="N945" s="292"/>
      <c r="O945" s="292"/>
      <c r="P945" s="292"/>
      <c r="Q945" s="292"/>
      <c r="R945" s="292"/>
    </row>
    <row r="946" spans="1:18" ht="15.75" customHeight="1" x14ac:dyDescent="0.25">
      <c r="A946" s="292"/>
      <c r="B946" s="292"/>
      <c r="C946" s="292"/>
      <c r="D946" s="292"/>
      <c r="E946" s="292"/>
      <c r="F946" s="294"/>
      <c r="G946" s="292"/>
      <c r="H946" s="293"/>
      <c r="I946" s="292"/>
      <c r="J946" s="292"/>
      <c r="K946" s="292"/>
      <c r="L946" s="292"/>
      <c r="M946" s="292"/>
      <c r="N946" s="292"/>
      <c r="O946" s="292"/>
      <c r="P946" s="292"/>
      <c r="Q946" s="292"/>
      <c r="R946" s="292"/>
    </row>
    <row r="947" spans="1:18" ht="15.75" customHeight="1" x14ac:dyDescent="0.25">
      <c r="A947" s="292"/>
      <c r="B947" s="292"/>
      <c r="C947" s="292"/>
      <c r="D947" s="292"/>
      <c r="E947" s="292"/>
      <c r="F947" s="294"/>
      <c r="G947" s="292"/>
      <c r="H947" s="293"/>
      <c r="I947" s="292"/>
      <c r="J947" s="292"/>
      <c r="K947" s="292"/>
      <c r="L947" s="292"/>
      <c r="M947" s="292"/>
      <c r="N947" s="292"/>
      <c r="O947" s="292"/>
      <c r="P947" s="292"/>
      <c r="Q947" s="292"/>
      <c r="R947" s="292"/>
    </row>
    <row r="948" spans="1:18" ht="15.75" customHeight="1" x14ac:dyDescent="0.25">
      <c r="A948" s="292"/>
      <c r="B948" s="292"/>
      <c r="C948" s="292"/>
      <c r="D948" s="292"/>
      <c r="E948" s="292"/>
      <c r="F948" s="294"/>
      <c r="G948" s="292"/>
      <c r="H948" s="293"/>
      <c r="I948" s="292"/>
      <c r="J948" s="292"/>
      <c r="K948" s="292"/>
      <c r="L948" s="292"/>
      <c r="M948" s="292"/>
      <c r="N948" s="292"/>
      <c r="O948" s="292"/>
      <c r="P948" s="292"/>
      <c r="Q948" s="292"/>
      <c r="R948" s="292"/>
    </row>
    <row r="949" spans="1:18" ht="15.75" customHeight="1" x14ac:dyDescent="0.25">
      <c r="A949" s="292"/>
      <c r="B949" s="292"/>
      <c r="C949" s="292"/>
      <c r="D949" s="292"/>
      <c r="E949" s="292"/>
      <c r="F949" s="294"/>
      <c r="G949" s="292"/>
      <c r="H949" s="293"/>
      <c r="I949" s="292"/>
      <c r="J949" s="292"/>
      <c r="K949" s="292"/>
      <c r="L949" s="292"/>
      <c r="M949" s="292"/>
      <c r="N949" s="292"/>
      <c r="O949" s="292"/>
      <c r="P949" s="292"/>
      <c r="Q949" s="292"/>
      <c r="R949" s="292"/>
    </row>
    <row r="950" spans="1:18" ht="15.75" customHeight="1" x14ac:dyDescent="0.25">
      <c r="A950" s="292"/>
      <c r="B950" s="292"/>
      <c r="C950" s="292"/>
      <c r="D950" s="292"/>
      <c r="E950" s="292"/>
      <c r="F950" s="294"/>
      <c r="G950" s="292"/>
      <c r="H950" s="293"/>
      <c r="I950" s="292"/>
      <c r="J950" s="292"/>
      <c r="K950" s="292"/>
      <c r="L950" s="292"/>
      <c r="M950" s="292"/>
      <c r="N950" s="292"/>
      <c r="O950" s="292"/>
      <c r="P950" s="292"/>
      <c r="Q950" s="292"/>
      <c r="R950" s="292"/>
    </row>
    <row r="951" spans="1:18" ht="15.75" customHeight="1" x14ac:dyDescent="0.25">
      <c r="A951" s="292"/>
      <c r="B951" s="292"/>
      <c r="C951" s="292"/>
      <c r="D951" s="292"/>
      <c r="E951" s="292"/>
      <c r="F951" s="294"/>
      <c r="G951" s="292"/>
      <c r="H951" s="293"/>
      <c r="I951" s="292"/>
      <c r="J951" s="292"/>
      <c r="K951" s="292"/>
      <c r="L951" s="292"/>
      <c r="M951" s="292"/>
      <c r="N951" s="292"/>
      <c r="O951" s="292"/>
      <c r="P951" s="292"/>
      <c r="Q951" s="292"/>
      <c r="R951" s="292"/>
    </row>
    <row r="952" spans="1:18" ht="15.75" customHeight="1" x14ac:dyDescent="0.25">
      <c r="A952" s="292"/>
      <c r="B952" s="292"/>
      <c r="C952" s="292"/>
      <c r="D952" s="292"/>
      <c r="E952" s="292"/>
      <c r="F952" s="294"/>
      <c r="G952" s="292"/>
      <c r="H952" s="293"/>
      <c r="I952" s="292"/>
      <c r="J952" s="292"/>
      <c r="K952" s="292"/>
      <c r="L952" s="292"/>
      <c r="M952" s="292"/>
      <c r="N952" s="292"/>
      <c r="O952" s="292"/>
      <c r="P952" s="292"/>
      <c r="Q952" s="292"/>
      <c r="R952" s="292"/>
    </row>
    <row r="953" spans="1:18" ht="15.75" customHeight="1" x14ac:dyDescent="0.25">
      <c r="A953" s="292"/>
      <c r="B953" s="292"/>
      <c r="C953" s="292"/>
      <c r="D953" s="292"/>
      <c r="E953" s="292"/>
      <c r="F953" s="294"/>
      <c r="G953" s="292"/>
      <c r="H953" s="293"/>
      <c r="I953" s="292"/>
      <c r="J953" s="292"/>
      <c r="K953" s="292"/>
      <c r="L953" s="292"/>
      <c r="M953" s="292"/>
      <c r="N953" s="292"/>
      <c r="O953" s="292"/>
      <c r="P953" s="292"/>
      <c r="Q953" s="292"/>
      <c r="R953" s="292"/>
    </row>
    <row r="954" spans="1:18" ht="15.75" customHeight="1" x14ac:dyDescent="0.25">
      <c r="A954" s="292"/>
      <c r="B954" s="292"/>
      <c r="C954" s="292"/>
      <c r="D954" s="292"/>
      <c r="E954" s="292"/>
      <c r="F954" s="294"/>
      <c r="G954" s="292"/>
      <c r="H954" s="293"/>
      <c r="I954" s="292"/>
      <c r="J954" s="292"/>
      <c r="K954" s="292"/>
      <c r="L954" s="292"/>
      <c r="M954" s="292"/>
      <c r="N954" s="292"/>
      <c r="O954" s="292"/>
      <c r="P954" s="292"/>
      <c r="Q954" s="292"/>
      <c r="R954" s="292"/>
    </row>
    <row r="955" spans="1:18" ht="15.75" customHeight="1" x14ac:dyDescent="0.25">
      <c r="A955" s="292"/>
      <c r="B955" s="292"/>
      <c r="C955" s="292"/>
      <c r="D955" s="292"/>
      <c r="E955" s="292"/>
      <c r="F955" s="294"/>
      <c r="G955" s="292"/>
      <c r="H955" s="293"/>
      <c r="I955" s="292"/>
      <c r="J955" s="292"/>
      <c r="K955" s="292"/>
      <c r="L955" s="292"/>
      <c r="M955" s="292"/>
      <c r="N955" s="292"/>
      <c r="O955" s="292"/>
      <c r="P955" s="292"/>
      <c r="Q955" s="292"/>
      <c r="R955" s="292"/>
    </row>
    <row r="956" spans="1:18" ht="15.75" customHeight="1" x14ac:dyDescent="0.25">
      <c r="A956" s="292"/>
      <c r="B956" s="292"/>
      <c r="C956" s="292"/>
      <c r="D956" s="292"/>
      <c r="E956" s="292"/>
      <c r="F956" s="294"/>
      <c r="G956" s="292"/>
      <c r="H956" s="293"/>
      <c r="I956" s="292"/>
      <c r="J956" s="292"/>
      <c r="K956" s="292"/>
      <c r="L956" s="292"/>
      <c r="M956" s="292"/>
      <c r="N956" s="292"/>
      <c r="O956" s="292"/>
      <c r="P956" s="292"/>
      <c r="Q956" s="292"/>
      <c r="R956" s="292"/>
    </row>
    <row r="957" spans="1:18" ht="15.75" customHeight="1" x14ac:dyDescent="0.25">
      <c r="A957" s="292"/>
      <c r="B957" s="292"/>
      <c r="C957" s="292"/>
      <c r="D957" s="292"/>
      <c r="E957" s="292"/>
      <c r="F957" s="294"/>
      <c r="G957" s="292"/>
      <c r="H957" s="293"/>
      <c r="I957" s="292"/>
      <c r="J957" s="292"/>
      <c r="K957" s="292"/>
      <c r="L957" s="292"/>
      <c r="M957" s="292"/>
      <c r="N957" s="292"/>
      <c r="O957" s="292"/>
      <c r="P957" s="292"/>
      <c r="Q957" s="292"/>
      <c r="R957" s="292"/>
    </row>
    <row r="958" spans="1:18" ht="15.75" customHeight="1" x14ac:dyDescent="0.25">
      <c r="A958" s="292"/>
      <c r="B958" s="292"/>
      <c r="C958" s="292"/>
      <c r="D958" s="292"/>
      <c r="E958" s="292"/>
      <c r="F958" s="294"/>
      <c r="G958" s="292"/>
      <c r="H958" s="293"/>
      <c r="I958" s="292"/>
      <c r="J958" s="292"/>
      <c r="K958" s="292"/>
      <c r="L958" s="292"/>
      <c r="M958" s="292"/>
      <c r="N958" s="292"/>
      <c r="O958" s="292"/>
      <c r="P958" s="292"/>
      <c r="Q958" s="292"/>
      <c r="R958" s="292"/>
    </row>
    <row r="959" spans="1:18" ht="15.75" customHeight="1" x14ac:dyDescent="0.25">
      <c r="A959" s="292"/>
      <c r="B959" s="292"/>
      <c r="C959" s="292"/>
      <c r="D959" s="292"/>
      <c r="E959" s="292"/>
      <c r="F959" s="294"/>
      <c r="G959" s="292"/>
      <c r="H959" s="293"/>
      <c r="I959" s="292"/>
      <c r="J959" s="292"/>
      <c r="K959" s="292"/>
      <c r="L959" s="292"/>
      <c r="M959" s="292"/>
      <c r="N959" s="292"/>
      <c r="O959" s="292"/>
      <c r="P959" s="292"/>
      <c r="Q959" s="292"/>
      <c r="R959" s="292"/>
    </row>
    <row r="960" spans="1:18" ht="15.75" customHeight="1" x14ac:dyDescent="0.25">
      <c r="A960" s="292"/>
      <c r="B960" s="292"/>
      <c r="C960" s="292"/>
      <c r="D960" s="292"/>
      <c r="E960" s="292"/>
      <c r="F960" s="294"/>
      <c r="G960" s="292"/>
      <c r="H960" s="293"/>
      <c r="I960" s="292"/>
      <c r="J960" s="292"/>
      <c r="K960" s="292"/>
      <c r="L960" s="292"/>
      <c r="M960" s="292"/>
      <c r="N960" s="292"/>
      <c r="O960" s="292"/>
      <c r="P960" s="292"/>
      <c r="Q960" s="292"/>
      <c r="R960" s="292"/>
    </row>
  </sheetData>
  <mergeCells count="100">
    <mergeCell ref="K16:K18"/>
    <mergeCell ref="P16:P18"/>
    <mergeCell ref="O7:O12"/>
    <mergeCell ref="P7:P12"/>
    <mergeCell ref="A22:A26"/>
    <mergeCell ref="B22:B26"/>
    <mergeCell ref="C22:C26"/>
    <mergeCell ref="D22:D26"/>
    <mergeCell ref="E22:E26"/>
    <mergeCell ref="F22:F26"/>
    <mergeCell ref="J22:J26"/>
    <mergeCell ref="K22:K26"/>
    <mergeCell ref="L22:L26"/>
    <mergeCell ref="P13:P14"/>
    <mergeCell ref="A16:A18"/>
    <mergeCell ref="B16:B18"/>
    <mergeCell ref="C16:C18"/>
    <mergeCell ref="D16:D18"/>
    <mergeCell ref="E16:E18"/>
    <mergeCell ref="R13:R14"/>
    <mergeCell ref="G11:G12"/>
    <mergeCell ref="R7:R12"/>
    <mergeCell ref="L13:L14"/>
    <mergeCell ref="J13:J14"/>
    <mergeCell ref="K13:K14"/>
    <mergeCell ref="M13:M14"/>
    <mergeCell ref="N13:N14"/>
    <mergeCell ref="Q13:Q14"/>
    <mergeCell ref="J7:J12"/>
    <mergeCell ref="K7:K12"/>
    <mergeCell ref="L7:L12"/>
    <mergeCell ref="M7:M12"/>
    <mergeCell ref="G7:G8"/>
    <mergeCell ref="A7:A12"/>
    <mergeCell ref="B7:B12"/>
    <mergeCell ref="C7:C12"/>
    <mergeCell ref="D7:D12"/>
    <mergeCell ref="E7:E12"/>
    <mergeCell ref="F7:F12"/>
    <mergeCell ref="G9:G10"/>
    <mergeCell ref="A13:A14"/>
    <mergeCell ref="B13:B14"/>
    <mergeCell ref="C13:C14"/>
    <mergeCell ref="D13:D14"/>
    <mergeCell ref="E13:E14"/>
    <mergeCell ref="R4:R5"/>
    <mergeCell ref="A4:A5"/>
    <mergeCell ref="B4:B5"/>
    <mergeCell ref="C4:C5"/>
    <mergeCell ref="D4:D5"/>
    <mergeCell ref="E4:E5"/>
    <mergeCell ref="F4:F5"/>
    <mergeCell ref="G4:G5"/>
    <mergeCell ref="H4:I4"/>
    <mergeCell ref="F19:F21"/>
    <mergeCell ref="P19:P21"/>
    <mergeCell ref="Q19:Q21"/>
    <mergeCell ref="J4:J5"/>
    <mergeCell ref="K4:L4"/>
    <mergeCell ref="M4:N4"/>
    <mergeCell ref="O4:P4"/>
    <mergeCell ref="Q4:Q5"/>
    <mergeCell ref="Q7:Q12"/>
    <mergeCell ref="N7:N12"/>
    <mergeCell ref="F13:F14"/>
    <mergeCell ref="G13:G14"/>
    <mergeCell ref="F16:F18"/>
    <mergeCell ref="G16:G17"/>
    <mergeCell ref="J16:J18"/>
    <mergeCell ref="O13:O14"/>
    <mergeCell ref="A19:A21"/>
    <mergeCell ref="B19:B21"/>
    <mergeCell ref="C19:C21"/>
    <mergeCell ref="D19:D21"/>
    <mergeCell ref="E19:E21"/>
    <mergeCell ref="J19:J21"/>
    <mergeCell ref="K19:K21"/>
    <mergeCell ref="L19:L21"/>
    <mergeCell ref="M19:M21"/>
    <mergeCell ref="N19:N21"/>
    <mergeCell ref="R19:R21"/>
    <mergeCell ref="L16:L18"/>
    <mergeCell ref="M16:M18"/>
    <mergeCell ref="N16:N18"/>
    <mergeCell ref="O16:O18"/>
    <mergeCell ref="O19:O21"/>
    <mergeCell ref="Q16:Q18"/>
    <mergeCell ref="R16:R18"/>
    <mergeCell ref="M30:N30"/>
    <mergeCell ref="O28:Q28"/>
    <mergeCell ref="O22:O26"/>
    <mergeCell ref="P22:P26"/>
    <mergeCell ref="Q22:Q26"/>
    <mergeCell ref="M22:M26"/>
    <mergeCell ref="N22:N26"/>
    <mergeCell ref="R22:R26"/>
    <mergeCell ref="G23:G25"/>
    <mergeCell ref="H24:H25"/>
    <mergeCell ref="I24:I25"/>
    <mergeCell ref="M28:N29"/>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S52"/>
  <sheetViews>
    <sheetView topLeftCell="A40" zoomScale="70" zoomScaleNormal="70" workbookViewId="0">
      <selection activeCell="M48" sqref="M48"/>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1.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23.5703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289" t="s">
        <v>1958</v>
      </c>
    </row>
    <row r="3" spans="1:19" x14ac:dyDescent="0.25">
      <c r="M3" s="2"/>
      <c r="N3" s="2"/>
      <c r="O3" s="2"/>
      <c r="P3" s="2"/>
    </row>
    <row r="4" spans="1:19" s="4" customFormat="1" ht="52.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ht="25.5" customHeight="1" x14ac:dyDescent="0.2">
      <c r="A5" s="509"/>
      <c r="B5" s="523"/>
      <c r="C5" s="523"/>
      <c r="D5" s="523"/>
      <c r="E5" s="509"/>
      <c r="F5" s="509"/>
      <c r="G5" s="509"/>
      <c r="H5" s="184" t="s">
        <v>14</v>
      </c>
      <c r="I5" s="184" t="s">
        <v>15</v>
      </c>
      <c r="J5" s="509"/>
      <c r="K5" s="185">
        <v>2020</v>
      </c>
      <c r="L5" s="185">
        <v>2021</v>
      </c>
      <c r="M5" s="5">
        <v>2020</v>
      </c>
      <c r="N5" s="5">
        <v>2021</v>
      </c>
      <c r="O5" s="5">
        <v>2020</v>
      </c>
      <c r="P5" s="5">
        <v>2021</v>
      </c>
      <c r="Q5" s="509"/>
      <c r="R5" s="523"/>
      <c r="S5" s="3"/>
    </row>
    <row r="6" spans="1:19" s="4" customFormat="1" x14ac:dyDescent="0.2">
      <c r="A6" s="183" t="s">
        <v>16</v>
      </c>
      <c r="B6" s="184" t="s">
        <v>17</v>
      </c>
      <c r="C6" s="184" t="s">
        <v>18</v>
      </c>
      <c r="D6" s="184" t="s">
        <v>19</v>
      </c>
      <c r="E6" s="183" t="s">
        <v>20</v>
      </c>
      <c r="F6" s="183" t="s">
        <v>21</v>
      </c>
      <c r="G6" s="183" t="s">
        <v>22</v>
      </c>
      <c r="H6" s="184" t="s">
        <v>23</v>
      </c>
      <c r="I6" s="184" t="s">
        <v>24</v>
      </c>
      <c r="J6" s="183" t="s">
        <v>25</v>
      </c>
      <c r="K6" s="185" t="s">
        <v>26</v>
      </c>
      <c r="L6" s="185" t="s">
        <v>27</v>
      </c>
      <c r="M6" s="186" t="s">
        <v>28</v>
      </c>
      <c r="N6" s="186" t="s">
        <v>29</v>
      </c>
      <c r="O6" s="186" t="s">
        <v>30</v>
      </c>
      <c r="P6" s="186" t="s">
        <v>31</v>
      </c>
      <c r="Q6" s="183" t="s">
        <v>32</v>
      </c>
      <c r="R6" s="184" t="s">
        <v>33</v>
      </c>
      <c r="S6" s="3"/>
    </row>
    <row r="7" spans="1:19" s="8" customFormat="1" ht="87.75" customHeight="1" x14ac:dyDescent="0.25">
      <c r="A7" s="544">
        <v>1</v>
      </c>
      <c r="B7" s="582">
        <v>1</v>
      </c>
      <c r="C7" s="582">
        <v>4</v>
      </c>
      <c r="D7" s="582">
        <v>2</v>
      </c>
      <c r="E7" s="514" t="s">
        <v>1206</v>
      </c>
      <c r="F7" s="514" t="s">
        <v>1205</v>
      </c>
      <c r="G7" s="407" t="s">
        <v>418</v>
      </c>
      <c r="H7" s="407" t="s">
        <v>440</v>
      </c>
      <c r="I7" s="426" t="s">
        <v>273</v>
      </c>
      <c r="J7" s="514" t="s">
        <v>1160</v>
      </c>
      <c r="K7" s="650" t="s">
        <v>41</v>
      </c>
      <c r="L7" s="650"/>
      <c r="M7" s="578">
        <v>7336.5</v>
      </c>
      <c r="N7" s="650"/>
      <c r="O7" s="578">
        <v>7336.5</v>
      </c>
      <c r="P7" s="650"/>
      <c r="Q7" s="577" t="s">
        <v>1159</v>
      </c>
      <c r="R7" s="577" t="s">
        <v>1158</v>
      </c>
      <c r="S7" s="13"/>
    </row>
    <row r="8" spans="1:19" s="8" customFormat="1" ht="138.75" customHeight="1" x14ac:dyDescent="0.25">
      <c r="A8" s="545"/>
      <c r="B8" s="582"/>
      <c r="C8" s="582"/>
      <c r="D8" s="582"/>
      <c r="E8" s="516"/>
      <c r="F8" s="516"/>
      <c r="G8" s="407" t="s">
        <v>1182</v>
      </c>
      <c r="H8" s="407" t="s">
        <v>557</v>
      </c>
      <c r="I8" s="426" t="s">
        <v>42</v>
      </c>
      <c r="J8" s="516"/>
      <c r="K8" s="650"/>
      <c r="L8" s="650"/>
      <c r="M8" s="578"/>
      <c r="N8" s="650"/>
      <c r="O8" s="578"/>
      <c r="P8" s="650"/>
      <c r="Q8" s="577"/>
      <c r="R8" s="577"/>
      <c r="S8" s="13"/>
    </row>
    <row r="9" spans="1:19" ht="116.25" customHeight="1" x14ac:dyDescent="0.25">
      <c r="A9" s="514">
        <v>2</v>
      </c>
      <c r="B9" s="577">
        <v>1</v>
      </c>
      <c r="C9" s="577">
        <v>4</v>
      </c>
      <c r="D9" s="577">
        <v>2</v>
      </c>
      <c r="E9" s="577" t="s">
        <v>1203</v>
      </c>
      <c r="F9" s="577" t="s">
        <v>1948</v>
      </c>
      <c r="G9" s="407" t="s">
        <v>1161</v>
      </c>
      <c r="H9" s="407" t="s">
        <v>440</v>
      </c>
      <c r="I9" s="411">
        <v>40</v>
      </c>
      <c r="J9" s="514" t="s">
        <v>1949</v>
      </c>
      <c r="K9" s="514" t="s">
        <v>56</v>
      </c>
      <c r="L9" s="640"/>
      <c r="M9" s="580">
        <v>3500</v>
      </c>
      <c r="N9" s="640"/>
      <c r="O9" s="580">
        <v>3500</v>
      </c>
      <c r="P9" s="640"/>
      <c r="Q9" s="640" t="s">
        <v>1159</v>
      </c>
      <c r="R9" s="640" t="s">
        <v>1158</v>
      </c>
      <c r="S9" s="14"/>
    </row>
    <row r="10" spans="1:19" ht="128.25" customHeight="1" x14ac:dyDescent="0.25">
      <c r="A10" s="515"/>
      <c r="B10" s="577"/>
      <c r="C10" s="577"/>
      <c r="D10" s="577"/>
      <c r="E10" s="577"/>
      <c r="F10" s="577"/>
      <c r="G10" s="407" t="s">
        <v>1182</v>
      </c>
      <c r="H10" s="407" t="s">
        <v>557</v>
      </c>
      <c r="I10" s="411">
        <v>1</v>
      </c>
      <c r="J10" s="516"/>
      <c r="K10" s="516"/>
      <c r="L10" s="642"/>
      <c r="M10" s="651"/>
      <c r="N10" s="642"/>
      <c r="O10" s="651"/>
      <c r="P10" s="642"/>
      <c r="Q10" s="642"/>
      <c r="R10" s="642"/>
      <c r="S10" s="14"/>
    </row>
    <row r="11" spans="1:19" ht="93.75" customHeight="1" x14ac:dyDescent="0.25">
      <c r="A11" s="514">
        <v>3</v>
      </c>
      <c r="B11" s="514">
        <v>1</v>
      </c>
      <c r="C11" s="514">
        <v>4</v>
      </c>
      <c r="D11" s="514">
        <v>5</v>
      </c>
      <c r="E11" s="514" t="s">
        <v>1202</v>
      </c>
      <c r="F11" s="514" t="s">
        <v>1950</v>
      </c>
      <c r="G11" s="407" t="s">
        <v>1161</v>
      </c>
      <c r="H11" s="407" t="s">
        <v>440</v>
      </c>
      <c r="I11" s="411">
        <v>30</v>
      </c>
      <c r="J11" s="514" t="s">
        <v>1949</v>
      </c>
      <c r="K11" s="514" t="s">
        <v>56</v>
      </c>
      <c r="L11" s="514"/>
      <c r="M11" s="580">
        <v>3700</v>
      </c>
      <c r="N11" s="514"/>
      <c r="O11" s="580">
        <v>3700</v>
      </c>
      <c r="P11" s="514"/>
      <c r="Q11" s="577" t="s">
        <v>1159</v>
      </c>
      <c r="R11" s="577" t="s">
        <v>1158</v>
      </c>
      <c r="S11" s="14"/>
    </row>
    <row r="12" spans="1:19" ht="131.25" customHeight="1" x14ac:dyDescent="0.25">
      <c r="A12" s="515"/>
      <c r="B12" s="516"/>
      <c r="C12" s="516"/>
      <c r="D12" s="516"/>
      <c r="E12" s="516"/>
      <c r="F12" s="516"/>
      <c r="G12" s="407" t="s">
        <v>1182</v>
      </c>
      <c r="H12" s="407" t="s">
        <v>557</v>
      </c>
      <c r="I12" s="411">
        <v>1</v>
      </c>
      <c r="J12" s="516"/>
      <c r="K12" s="516"/>
      <c r="L12" s="516"/>
      <c r="M12" s="651"/>
      <c r="N12" s="516"/>
      <c r="O12" s="651"/>
      <c r="P12" s="516"/>
      <c r="Q12" s="577"/>
      <c r="R12" s="577"/>
      <c r="S12" s="14"/>
    </row>
    <row r="13" spans="1:19" ht="86.25" customHeight="1" x14ac:dyDescent="0.25">
      <c r="A13" s="514">
        <v>4</v>
      </c>
      <c r="B13" s="514">
        <v>1</v>
      </c>
      <c r="C13" s="514">
        <v>4</v>
      </c>
      <c r="D13" s="514">
        <v>2</v>
      </c>
      <c r="E13" s="514" t="s">
        <v>1201</v>
      </c>
      <c r="F13" s="514" t="s">
        <v>1951</v>
      </c>
      <c r="G13" s="407" t="s">
        <v>1161</v>
      </c>
      <c r="H13" s="407" t="s">
        <v>440</v>
      </c>
      <c r="I13" s="411">
        <v>40</v>
      </c>
      <c r="J13" s="514" t="s">
        <v>1949</v>
      </c>
      <c r="K13" s="544" t="s">
        <v>56</v>
      </c>
      <c r="L13" s="544"/>
      <c r="M13" s="624">
        <v>4100</v>
      </c>
      <c r="N13" s="544"/>
      <c r="O13" s="624">
        <v>4100</v>
      </c>
      <c r="P13" s="544"/>
      <c r="Q13" s="514" t="s">
        <v>1159</v>
      </c>
      <c r="R13" s="514" t="s">
        <v>1158</v>
      </c>
      <c r="S13" s="14"/>
    </row>
    <row r="14" spans="1:19" ht="89.25" customHeight="1" x14ac:dyDescent="0.25">
      <c r="A14" s="515"/>
      <c r="B14" s="516"/>
      <c r="C14" s="516"/>
      <c r="D14" s="516"/>
      <c r="E14" s="516"/>
      <c r="F14" s="516"/>
      <c r="G14" s="407" t="s">
        <v>1182</v>
      </c>
      <c r="H14" s="407" t="s">
        <v>555</v>
      </c>
      <c r="I14" s="411">
        <v>1</v>
      </c>
      <c r="J14" s="516"/>
      <c r="K14" s="546"/>
      <c r="L14" s="546"/>
      <c r="M14" s="626"/>
      <c r="N14" s="546"/>
      <c r="O14" s="626"/>
      <c r="P14" s="546"/>
      <c r="Q14" s="516"/>
      <c r="R14" s="516"/>
      <c r="S14" s="14"/>
    </row>
    <row r="15" spans="1:19" ht="176.25" customHeight="1" x14ac:dyDescent="0.25">
      <c r="A15" s="514">
        <v>5</v>
      </c>
      <c r="B15" s="514">
        <v>1</v>
      </c>
      <c r="C15" s="514">
        <v>4</v>
      </c>
      <c r="D15" s="514">
        <v>2</v>
      </c>
      <c r="E15" s="577" t="s">
        <v>1200</v>
      </c>
      <c r="F15" s="577" t="s">
        <v>1952</v>
      </c>
      <c r="G15" s="407" t="s">
        <v>1161</v>
      </c>
      <c r="H15" s="407" t="s">
        <v>440</v>
      </c>
      <c r="I15" s="407">
        <v>40</v>
      </c>
      <c r="J15" s="577" t="s">
        <v>1953</v>
      </c>
      <c r="K15" s="514" t="s">
        <v>56</v>
      </c>
      <c r="L15" s="514"/>
      <c r="M15" s="580">
        <v>3000</v>
      </c>
      <c r="N15" s="514"/>
      <c r="O15" s="580">
        <v>3000</v>
      </c>
      <c r="P15" s="514"/>
      <c r="Q15" s="577" t="s">
        <v>1159</v>
      </c>
      <c r="R15" s="577" t="s">
        <v>1158</v>
      </c>
      <c r="S15" s="14"/>
    </row>
    <row r="16" spans="1:19" ht="156" customHeight="1" x14ac:dyDescent="0.25">
      <c r="A16" s="515"/>
      <c r="B16" s="516"/>
      <c r="C16" s="516"/>
      <c r="D16" s="516"/>
      <c r="E16" s="577"/>
      <c r="F16" s="577"/>
      <c r="G16" s="407" t="s">
        <v>1182</v>
      </c>
      <c r="H16" s="407" t="s">
        <v>557</v>
      </c>
      <c r="I16" s="407">
        <v>1</v>
      </c>
      <c r="J16" s="577"/>
      <c r="K16" s="516"/>
      <c r="L16" s="516"/>
      <c r="M16" s="651"/>
      <c r="N16" s="516"/>
      <c r="O16" s="651"/>
      <c r="P16" s="516"/>
      <c r="Q16" s="577"/>
      <c r="R16" s="577"/>
      <c r="S16" s="14"/>
    </row>
    <row r="17" spans="1:19" ht="133.5" customHeight="1" x14ac:dyDescent="0.25">
      <c r="A17" s="514">
        <v>6</v>
      </c>
      <c r="B17" s="514">
        <v>1</v>
      </c>
      <c r="C17" s="514">
        <v>4</v>
      </c>
      <c r="D17" s="514">
        <v>5</v>
      </c>
      <c r="E17" s="514" t="s">
        <v>1199</v>
      </c>
      <c r="F17" s="514" t="s">
        <v>1954</v>
      </c>
      <c r="G17" s="403" t="s">
        <v>1161</v>
      </c>
      <c r="H17" s="403" t="s">
        <v>440</v>
      </c>
      <c r="I17" s="403">
        <v>40</v>
      </c>
      <c r="J17" s="514" t="s">
        <v>1955</v>
      </c>
      <c r="K17" s="514" t="s">
        <v>56</v>
      </c>
      <c r="L17" s="514"/>
      <c r="M17" s="580">
        <v>2500</v>
      </c>
      <c r="N17" s="514"/>
      <c r="O17" s="580">
        <v>2500</v>
      </c>
      <c r="P17" s="514"/>
      <c r="Q17" s="514" t="s">
        <v>1159</v>
      </c>
      <c r="R17" s="514" t="s">
        <v>1158</v>
      </c>
      <c r="S17" s="14"/>
    </row>
    <row r="18" spans="1:19" ht="159" customHeight="1" x14ac:dyDescent="0.25">
      <c r="A18" s="515"/>
      <c r="B18" s="516"/>
      <c r="C18" s="516"/>
      <c r="D18" s="516"/>
      <c r="E18" s="516"/>
      <c r="F18" s="516"/>
      <c r="G18" s="407" t="s">
        <v>1182</v>
      </c>
      <c r="H18" s="407" t="s">
        <v>557</v>
      </c>
      <c r="I18" s="407">
        <v>1</v>
      </c>
      <c r="J18" s="516"/>
      <c r="K18" s="516"/>
      <c r="L18" s="516"/>
      <c r="M18" s="651"/>
      <c r="N18" s="516"/>
      <c r="O18" s="651"/>
      <c r="P18" s="516"/>
      <c r="Q18" s="516"/>
      <c r="R18" s="516"/>
      <c r="S18" s="14"/>
    </row>
    <row r="19" spans="1:19" ht="101.25" customHeight="1" x14ac:dyDescent="0.25">
      <c r="A19" s="515">
        <v>7</v>
      </c>
      <c r="B19" s="514">
        <v>1</v>
      </c>
      <c r="C19" s="514">
        <v>4</v>
      </c>
      <c r="D19" s="514">
        <v>2</v>
      </c>
      <c r="E19" s="514" t="s">
        <v>1198</v>
      </c>
      <c r="F19" s="514" t="s">
        <v>1197</v>
      </c>
      <c r="G19" s="403" t="s">
        <v>1196</v>
      </c>
      <c r="H19" s="403" t="s">
        <v>440</v>
      </c>
      <c r="I19" s="409">
        <v>340</v>
      </c>
      <c r="J19" s="514" t="s">
        <v>1160</v>
      </c>
      <c r="K19" s="514" t="s">
        <v>39</v>
      </c>
      <c r="L19" s="514"/>
      <c r="M19" s="580">
        <v>62006.81</v>
      </c>
      <c r="N19" s="514"/>
      <c r="O19" s="580">
        <v>62006.81</v>
      </c>
      <c r="P19" s="514"/>
      <c r="Q19" s="514" t="s">
        <v>1159</v>
      </c>
      <c r="R19" s="514" t="s">
        <v>1158</v>
      </c>
      <c r="S19" s="14"/>
    </row>
    <row r="20" spans="1:19" ht="85.5" customHeight="1" x14ac:dyDescent="0.25">
      <c r="A20" s="515"/>
      <c r="B20" s="515"/>
      <c r="C20" s="515"/>
      <c r="D20" s="515"/>
      <c r="E20" s="515"/>
      <c r="F20" s="515"/>
      <c r="G20" s="403" t="s">
        <v>1195</v>
      </c>
      <c r="H20" s="403" t="s">
        <v>440</v>
      </c>
      <c r="I20" s="409">
        <v>340</v>
      </c>
      <c r="J20" s="515"/>
      <c r="K20" s="515"/>
      <c r="L20" s="515"/>
      <c r="M20" s="652"/>
      <c r="N20" s="515"/>
      <c r="O20" s="652"/>
      <c r="P20" s="515"/>
      <c r="Q20" s="515"/>
      <c r="R20" s="515"/>
      <c r="S20" s="14"/>
    </row>
    <row r="21" spans="1:19" ht="84.75" customHeight="1" x14ac:dyDescent="0.25">
      <c r="A21" s="515"/>
      <c r="B21" s="515"/>
      <c r="C21" s="515"/>
      <c r="D21" s="515"/>
      <c r="E21" s="515"/>
      <c r="F21" s="515"/>
      <c r="G21" s="403" t="s">
        <v>1194</v>
      </c>
      <c r="H21" s="403" t="s">
        <v>557</v>
      </c>
      <c r="I21" s="409">
        <v>1</v>
      </c>
      <c r="J21" s="515"/>
      <c r="K21" s="515"/>
      <c r="L21" s="515"/>
      <c r="M21" s="652"/>
      <c r="N21" s="515"/>
      <c r="O21" s="652"/>
      <c r="P21" s="515"/>
      <c r="Q21" s="515"/>
      <c r="R21" s="515"/>
      <c r="S21" s="14"/>
    </row>
    <row r="22" spans="1:19" ht="86.25" customHeight="1" x14ac:dyDescent="0.25">
      <c r="A22" s="515"/>
      <c r="B22" s="516"/>
      <c r="C22" s="516"/>
      <c r="D22" s="516"/>
      <c r="E22" s="516"/>
      <c r="F22" s="516"/>
      <c r="G22" s="403" t="s">
        <v>1193</v>
      </c>
      <c r="H22" s="403" t="s">
        <v>557</v>
      </c>
      <c r="I22" s="409">
        <v>1</v>
      </c>
      <c r="J22" s="516"/>
      <c r="K22" s="516"/>
      <c r="L22" s="516"/>
      <c r="M22" s="651"/>
      <c r="N22" s="516"/>
      <c r="O22" s="651"/>
      <c r="P22" s="516"/>
      <c r="Q22" s="516"/>
      <c r="R22" s="516"/>
      <c r="S22" s="14"/>
    </row>
    <row r="23" spans="1:19" ht="68.25" customHeight="1" x14ac:dyDescent="0.25">
      <c r="A23" s="544">
        <v>8</v>
      </c>
      <c r="B23" s="627">
        <v>1</v>
      </c>
      <c r="C23" s="627">
        <v>4</v>
      </c>
      <c r="D23" s="577">
        <v>5</v>
      </c>
      <c r="E23" s="577" t="s">
        <v>1192</v>
      </c>
      <c r="F23" s="577" t="s">
        <v>1191</v>
      </c>
      <c r="G23" s="514" t="s">
        <v>1190</v>
      </c>
      <c r="H23" s="407" t="s">
        <v>557</v>
      </c>
      <c r="I23" s="407">
        <v>1</v>
      </c>
      <c r="J23" s="577" t="s">
        <v>1949</v>
      </c>
      <c r="K23" s="514" t="s">
        <v>44</v>
      </c>
      <c r="L23" s="514"/>
      <c r="M23" s="580">
        <v>5852.6</v>
      </c>
      <c r="N23" s="514"/>
      <c r="O23" s="580">
        <v>5852.6</v>
      </c>
      <c r="P23" s="514"/>
      <c r="Q23" s="577" t="s">
        <v>1159</v>
      </c>
      <c r="R23" s="577" t="s">
        <v>1158</v>
      </c>
    </row>
    <row r="24" spans="1:19" ht="70.5" customHeight="1" x14ac:dyDescent="0.25">
      <c r="A24" s="545"/>
      <c r="B24" s="628"/>
      <c r="C24" s="628"/>
      <c r="D24" s="577"/>
      <c r="E24" s="577"/>
      <c r="F24" s="577"/>
      <c r="G24" s="516"/>
      <c r="H24" s="407" t="s">
        <v>440</v>
      </c>
      <c r="I24" s="407">
        <v>18</v>
      </c>
      <c r="J24" s="577"/>
      <c r="K24" s="515"/>
      <c r="L24" s="515"/>
      <c r="M24" s="652"/>
      <c r="N24" s="515"/>
      <c r="O24" s="652"/>
      <c r="P24" s="515"/>
      <c r="Q24" s="577"/>
      <c r="R24" s="577"/>
    </row>
    <row r="25" spans="1:19" ht="68.25" customHeight="1" x14ac:dyDescent="0.25">
      <c r="A25" s="545"/>
      <c r="B25" s="629"/>
      <c r="C25" s="629"/>
      <c r="D25" s="577"/>
      <c r="E25" s="577"/>
      <c r="F25" s="577"/>
      <c r="G25" s="407" t="s">
        <v>1182</v>
      </c>
      <c r="H25" s="407" t="s">
        <v>557</v>
      </c>
      <c r="I25" s="407">
        <v>1</v>
      </c>
      <c r="J25" s="577"/>
      <c r="K25" s="516"/>
      <c r="L25" s="516"/>
      <c r="M25" s="651"/>
      <c r="N25" s="516"/>
      <c r="O25" s="651"/>
      <c r="P25" s="516"/>
      <c r="Q25" s="577"/>
      <c r="R25" s="577"/>
    </row>
    <row r="26" spans="1:19" ht="90.75" customHeight="1" x14ac:dyDescent="0.25">
      <c r="A26" s="544">
        <v>9</v>
      </c>
      <c r="B26" s="582">
        <v>1</v>
      </c>
      <c r="C26" s="582">
        <v>4</v>
      </c>
      <c r="D26" s="582">
        <v>2</v>
      </c>
      <c r="E26" s="514" t="s">
        <v>1189</v>
      </c>
      <c r="F26" s="514" t="s">
        <v>1188</v>
      </c>
      <c r="G26" s="411" t="s">
        <v>1112</v>
      </c>
      <c r="H26" s="407" t="s">
        <v>440</v>
      </c>
      <c r="I26" s="407">
        <v>15</v>
      </c>
      <c r="J26" s="514" t="s">
        <v>1164</v>
      </c>
      <c r="K26" s="577" t="s">
        <v>46</v>
      </c>
      <c r="L26" s="577"/>
      <c r="M26" s="578">
        <v>23626.49</v>
      </c>
      <c r="N26" s="577"/>
      <c r="O26" s="578">
        <v>23626.49</v>
      </c>
      <c r="P26" s="577"/>
      <c r="Q26" s="514" t="s">
        <v>1159</v>
      </c>
      <c r="R26" s="514" t="s">
        <v>1158</v>
      </c>
    </row>
    <row r="27" spans="1:19" ht="113.25" customHeight="1" x14ac:dyDescent="0.25">
      <c r="A27" s="545"/>
      <c r="B27" s="582"/>
      <c r="C27" s="582"/>
      <c r="D27" s="582"/>
      <c r="E27" s="516"/>
      <c r="F27" s="516"/>
      <c r="G27" s="411" t="s">
        <v>1182</v>
      </c>
      <c r="H27" s="411" t="s">
        <v>557</v>
      </c>
      <c r="I27" s="411">
        <v>1</v>
      </c>
      <c r="J27" s="516"/>
      <c r="K27" s="577"/>
      <c r="L27" s="577"/>
      <c r="M27" s="578"/>
      <c r="N27" s="577"/>
      <c r="O27" s="578"/>
      <c r="P27" s="577"/>
      <c r="Q27" s="516"/>
      <c r="R27" s="516"/>
    </row>
    <row r="28" spans="1:19" s="8" customFormat="1" ht="252.75" customHeight="1" x14ac:dyDescent="0.25">
      <c r="A28" s="403">
        <v>10</v>
      </c>
      <c r="B28" s="403">
        <v>1</v>
      </c>
      <c r="C28" s="403">
        <v>4</v>
      </c>
      <c r="D28" s="403">
        <v>2</v>
      </c>
      <c r="E28" s="407" t="s">
        <v>1187</v>
      </c>
      <c r="F28" s="407" t="s">
        <v>1186</v>
      </c>
      <c r="G28" s="407" t="s">
        <v>1112</v>
      </c>
      <c r="H28" s="407" t="s">
        <v>440</v>
      </c>
      <c r="I28" s="407">
        <v>10</v>
      </c>
      <c r="J28" s="407" t="s">
        <v>1185</v>
      </c>
      <c r="K28" s="407" t="s">
        <v>46</v>
      </c>
      <c r="L28" s="403"/>
      <c r="M28" s="480">
        <v>8200</v>
      </c>
      <c r="N28" s="403"/>
      <c r="O28" s="480">
        <v>8200</v>
      </c>
      <c r="P28" s="403"/>
      <c r="Q28" s="407" t="s">
        <v>1159</v>
      </c>
      <c r="R28" s="407" t="s">
        <v>1158</v>
      </c>
    </row>
    <row r="29" spans="1:19" ht="60" customHeight="1" x14ac:dyDescent="0.25">
      <c r="A29" s="776">
        <v>11</v>
      </c>
      <c r="B29" s="514">
        <v>1</v>
      </c>
      <c r="C29" s="514">
        <v>4</v>
      </c>
      <c r="D29" s="514">
        <v>2</v>
      </c>
      <c r="E29" s="514" t="s">
        <v>1184</v>
      </c>
      <c r="F29" s="514" t="s">
        <v>1183</v>
      </c>
      <c r="G29" s="514" t="s">
        <v>45</v>
      </c>
      <c r="H29" s="407" t="s">
        <v>557</v>
      </c>
      <c r="I29" s="407">
        <v>2</v>
      </c>
      <c r="J29" s="514" t="s">
        <v>1956</v>
      </c>
      <c r="K29" s="514" t="s">
        <v>44</v>
      </c>
      <c r="L29" s="514"/>
      <c r="M29" s="580">
        <v>6708.4</v>
      </c>
      <c r="N29" s="514"/>
      <c r="O29" s="580">
        <v>6708.4</v>
      </c>
      <c r="P29" s="514"/>
      <c r="Q29" s="514" t="s">
        <v>1159</v>
      </c>
      <c r="R29" s="514" t="s">
        <v>1158</v>
      </c>
    </row>
    <row r="30" spans="1:19" ht="58.5" customHeight="1" x14ac:dyDescent="0.25">
      <c r="A30" s="776"/>
      <c r="B30" s="515"/>
      <c r="C30" s="515"/>
      <c r="D30" s="515"/>
      <c r="E30" s="515"/>
      <c r="F30" s="515"/>
      <c r="G30" s="516"/>
      <c r="H30" s="407" t="s">
        <v>440</v>
      </c>
      <c r="I30" s="407">
        <v>40</v>
      </c>
      <c r="J30" s="515"/>
      <c r="K30" s="515"/>
      <c r="L30" s="515"/>
      <c r="M30" s="652"/>
      <c r="N30" s="515"/>
      <c r="O30" s="652"/>
      <c r="P30" s="515"/>
      <c r="Q30" s="515"/>
      <c r="R30" s="515"/>
    </row>
    <row r="31" spans="1:19" ht="85.5" customHeight="1" x14ac:dyDescent="0.25">
      <c r="A31" s="776"/>
      <c r="B31" s="516"/>
      <c r="C31" s="516"/>
      <c r="D31" s="516"/>
      <c r="E31" s="516"/>
      <c r="F31" s="516"/>
      <c r="G31" s="405" t="s">
        <v>1182</v>
      </c>
      <c r="H31" s="407" t="s">
        <v>557</v>
      </c>
      <c r="I31" s="407">
        <v>1</v>
      </c>
      <c r="J31" s="516"/>
      <c r="K31" s="516"/>
      <c r="L31" s="516"/>
      <c r="M31" s="651"/>
      <c r="N31" s="516"/>
      <c r="O31" s="651"/>
      <c r="P31" s="516"/>
      <c r="Q31" s="516"/>
      <c r="R31" s="516"/>
    </row>
    <row r="32" spans="1:19" ht="269.25" customHeight="1" x14ac:dyDescent="0.25">
      <c r="A32" s="409">
        <v>12</v>
      </c>
      <c r="B32" s="411">
        <v>1</v>
      </c>
      <c r="C32" s="411">
        <v>4</v>
      </c>
      <c r="D32" s="411">
        <v>2</v>
      </c>
      <c r="E32" s="407" t="s">
        <v>1181</v>
      </c>
      <c r="F32" s="407" t="s">
        <v>1180</v>
      </c>
      <c r="G32" s="411" t="s">
        <v>545</v>
      </c>
      <c r="H32" s="411" t="s">
        <v>557</v>
      </c>
      <c r="I32" s="411">
        <v>10</v>
      </c>
      <c r="J32" s="407" t="s">
        <v>1179</v>
      </c>
      <c r="K32" s="411" t="s">
        <v>46</v>
      </c>
      <c r="L32" s="411"/>
      <c r="M32" s="414">
        <v>49200</v>
      </c>
      <c r="N32" s="411"/>
      <c r="O32" s="414">
        <v>49200</v>
      </c>
      <c r="P32" s="411"/>
      <c r="Q32" s="407" t="s">
        <v>1159</v>
      </c>
      <c r="R32" s="407" t="s">
        <v>1158</v>
      </c>
    </row>
    <row r="33" spans="1:18" ht="95.25" customHeight="1" x14ac:dyDescent="0.25">
      <c r="A33" s="544">
        <v>13</v>
      </c>
      <c r="B33" s="544">
        <v>1</v>
      </c>
      <c r="C33" s="544">
        <v>4</v>
      </c>
      <c r="D33" s="544">
        <v>2</v>
      </c>
      <c r="E33" s="514" t="s">
        <v>1178</v>
      </c>
      <c r="F33" s="514" t="s">
        <v>1177</v>
      </c>
      <c r="G33" s="411" t="s">
        <v>1176</v>
      </c>
      <c r="H33" s="411" t="s">
        <v>557</v>
      </c>
      <c r="I33" s="411">
        <v>10</v>
      </c>
      <c r="J33" s="514" t="s">
        <v>1175</v>
      </c>
      <c r="K33" s="544" t="s">
        <v>46</v>
      </c>
      <c r="L33" s="544"/>
      <c r="M33" s="624">
        <v>109040</v>
      </c>
      <c r="N33" s="544"/>
      <c r="O33" s="624">
        <v>109040</v>
      </c>
      <c r="P33" s="544"/>
      <c r="Q33" s="514" t="s">
        <v>1159</v>
      </c>
      <c r="R33" s="514" t="s">
        <v>1158</v>
      </c>
    </row>
    <row r="34" spans="1:18" ht="75" customHeight="1" x14ac:dyDescent="0.25">
      <c r="A34" s="545"/>
      <c r="B34" s="546"/>
      <c r="C34" s="546"/>
      <c r="D34" s="546"/>
      <c r="E34" s="516"/>
      <c r="F34" s="516"/>
      <c r="G34" s="411" t="s">
        <v>1174</v>
      </c>
      <c r="H34" s="411" t="s">
        <v>557</v>
      </c>
      <c r="I34" s="411">
        <v>16</v>
      </c>
      <c r="J34" s="516"/>
      <c r="K34" s="546"/>
      <c r="L34" s="546"/>
      <c r="M34" s="626"/>
      <c r="N34" s="546"/>
      <c r="O34" s="626"/>
      <c r="P34" s="546"/>
      <c r="Q34" s="516"/>
      <c r="R34" s="516"/>
    </row>
    <row r="35" spans="1:18" s="35" customFormat="1" ht="75" customHeight="1" x14ac:dyDescent="0.25">
      <c r="A35" s="544">
        <v>14</v>
      </c>
      <c r="B35" s="544">
        <v>1</v>
      </c>
      <c r="C35" s="544">
        <v>4</v>
      </c>
      <c r="D35" s="544">
        <v>2</v>
      </c>
      <c r="E35" s="544" t="s">
        <v>1173</v>
      </c>
      <c r="F35" s="514" t="s">
        <v>1172</v>
      </c>
      <c r="G35" s="544" t="s">
        <v>59</v>
      </c>
      <c r="H35" s="411" t="s">
        <v>896</v>
      </c>
      <c r="I35" s="411">
        <v>2</v>
      </c>
      <c r="J35" s="514" t="s">
        <v>1171</v>
      </c>
      <c r="K35" s="544" t="s">
        <v>39</v>
      </c>
      <c r="L35" s="544"/>
      <c r="M35" s="624">
        <f>5585.01+12000+9000</f>
        <v>26585.010000000002</v>
      </c>
      <c r="N35" s="544"/>
      <c r="O35" s="624">
        <f>5585.01+12000+9000</f>
        <v>26585.010000000002</v>
      </c>
      <c r="P35" s="544"/>
      <c r="Q35" s="514" t="s">
        <v>1159</v>
      </c>
      <c r="R35" s="514" t="s">
        <v>1158</v>
      </c>
    </row>
    <row r="36" spans="1:18" s="35" customFormat="1" ht="63" customHeight="1" x14ac:dyDescent="0.25">
      <c r="A36" s="545"/>
      <c r="B36" s="545"/>
      <c r="C36" s="545"/>
      <c r="D36" s="545"/>
      <c r="E36" s="545"/>
      <c r="F36" s="545"/>
      <c r="G36" s="546"/>
      <c r="H36" s="411" t="s">
        <v>440</v>
      </c>
      <c r="I36" s="411">
        <v>48</v>
      </c>
      <c r="J36" s="545"/>
      <c r="K36" s="545"/>
      <c r="L36" s="545"/>
      <c r="M36" s="625"/>
      <c r="N36" s="545"/>
      <c r="O36" s="625"/>
      <c r="P36" s="545"/>
      <c r="Q36" s="515"/>
      <c r="R36" s="515"/>
    </row>
    <row r="37" spans="1:18" s="35" customFormat="1" ht="63" customHeight="1" x14ac:dyDescent="0.25">
      <c r="A37" s="545"/>
      <c r="B37" s="545"/>
      <c r="C37" s="545"/>
      <c r="D37" s="545"/>
      <c r="E37" s="545"/>
      <c r="F37" s="545"/>
      <c r="G37" s="411" t="s">
        <v>1161</v>
      </c>
      <c r="H37" s="411" t="s">
        <v>440</v>
      </c>
      <c r="I37" s="411">
        <v>25</v>
      </c>
      <c r="J37" s="545"/>
      <c r="K37" s="545"/>
      <c r="L37" s="545"/>
      <c r="M37" s="625"/>
      <c r="N37" s="545"/>
      <c r="O37" s="625"/>
      <c r="P37" s="545"/>
      <c r="Q37" s="515"/>
      <c r="R37" s="515"/>
    </row>
    <row r="38" spans="1:18" s="35" customFormat="1" ht="63" customHeight="1" x14ac:dyDescent="0.25">
      <c r="A38" s="545"/>
      <c r="B38" s="545"/>
      <c r="C38" s="545"/>
      <c r="D38" s="545"/>
      <c r="E38" s="545"/>
      <c r="F38" s="545"/>
      <c r="G38" s="411" t="s">
        <v>1170</v>
      </c>
      <c r="H38" s="411" t="s">
        <v>557</v>
      </c>
      <c r="I38" s="411">
        <v>1</v>
      </c>
      <c r="J38" s="545"/>
      <c r="K38" s="545"/>
      <c r="L38" s="545"/>
      <c r="M38" s="625"/>
      <c r="N38" s="545"/>
      <c r="O38" s="625"/>
      <c r="P38" s="545"/>
      <c r="Q38" s="515"/>
      <c r="R38" s="515"/>
    </row>
    <row r="39" spans="1:18" s="35" customFormat="1" ht="67.5" customHeight="1" x14ac:dyDescent="0.25">
      <c r="A39" s="545"/>
      <c r="B39" s="546"/>
      <c r="C39" s="546"/>
      <c r="D39" s="546"/>
      <c r="E39" s="546"/>
      <c r="F39" s="546"/>
      <c r="G39" s="411" t="s">
        <v>1169</v>
      </c>
      <c r="H39" s="411" t="s">
        <v>140</v>
      </c>
      <c r="I39" s="411">
        <v>100</v>
      </c>
      <c r="J39" s="546"/>
      <c r="K39" s="546"/>
      <c r="L39" s="546"/>
      <c r="M39" s="626"/>
      <c r="N39" s="546"/>
      <c r="O39" s="626"/>
      <c r="P39" s="546"/>
      <c r="Q39" s="516"/>
      <c r="R39" s="516"/>
    </row>
    <row r="40" spans="1:18" s="35" customFormat="1" ht="192.75" customHeight="1" x14ac:dyDescent="0.25">
      <c r="A40" s="409">
        <v>15</v>
      </c>
      <c r="B40" s="411">
        <v>1</v>
      </c>
      <c r="C40" s="411">
        <v>4</v>
      </c>
      <c r="D40" s="411">
        <v>2</v>
      </c>
      <c r="E40" s="407" t="s">
        <v>1168</v>
      </c>
      <c r="F40" s="407" t="s">
        <v>1957</v>
      </c>
      <c r="G40" s="411" t="s">
        <v>1161</v>
      </c>
      <c r="H40" s="411" t="s">
        <v>440</v>
      </c>
      <c r="I40" s="411">
        <v>45</v>
      </c>
      <c r="J40" s="407" t="s">
        <v>1167</v>
      </c>
      <c r="K40" s="411" t="s">
        <v>39</v>
      </c>
      <c r="L40" s="424"/>
      <c r="M40" s="414">
        <v>4257.24</v>
      </c>
      <c r="N40" s="424"/>
      <c r="O40" s="414">
        <v>4257.24</v>
      </c>
      <c r="P40" s="424"/>
      <c r="Q40" s="407" t="s">
        <v>1159</v>
      </c>
      <c r="R40" s="407" t="s">
        <v>1158</v>
      </c>
    </row>
    <row r="41" spans="1:18" s="35" customFormat="1" ht="247.5" customHeight="1" x14ac:dyDescent="0.25">
      <c r="A41" s="407">
        <v>16</v>
      </c>
      <c r="B41" s="407">
        <v>1</v>
      </c>
      <c r="C41" s="407">
        <v>4</v>
      </c>
      <c r="D41" s="407">
        <v>5</v>
      </c>
      <c r="E41" s="407" t="s">
        <v>1166</v>
      </c>
      <c r="F41" s="407" t="s">
        <v>1165</v>
      </c>
      <c r="G41" s="407" t="s">
        <v>1112</v>
      </c>
      <c r="H41" s="407" t="s">
        <v>440</v>
      </c>
      <c r="I41" s="407">
        <v>14</v>
      </c>
      <c r="J41" s="407" t="s">
        <v>1164</v>
      </c>
      <c r="K41" s="407" t="s">
        <v>39</v>
      </c>
      <c r="L41" s="407"/>
      <c r="M41" s="408">
        <v>21015.119999999999</v>
      </c>
      <c r="N41" s="407"/>
      <c r="O41" s="408">
        <v>21015.119999999999</v>
      </c>
      <c r="P41" s="407"/>
      <c r="Q41" s="407" t="s">
        <v>1159</v>
      </c>
      <c r="R41" s="407" t="s">
        <v>1158</v>
      </c>
    </row>
    <row r="42" spans="1:18" s="314" customFormat="1" ht="207.75" customHeight="1" x14ac:dyDescent="0.25">
      <c r="A42" s="407">
        <v>17</v>
      </c>
      <c r="B42" s="407">
        <v>1</v>
      </c>
      <c r="C42" s="407">
        <v>4</v>
      </c>
      <c r="D42" s="407">
        <v>2</v>
      </c>
      <c r="E42" s="407" t="s">
        <v>1163</v>
      </c>
      <c r="F42" s="407" t="s">
        <v>1162</v>
      </c>
      <c r="G42" s="407" t="s">
        <v>1161</v>
      </c>
      <c r="H42" s="407" t="s">
        <v>440</v>
      </c>
      <c r="I42" s="407">
        <v>40</v>
      </c>
      <c r="J42" s="407" t="s">
        <v>1160</v>
      </c>
      <c r="K42" s="407" t="s">
        <v>56</v>
      </c>
      <c r="L42" s="407"/>
      <c r="M42" s="408">
        <v>4500</v>
      </c>
      <c r="N42" s="407"/>
      <c r="O42" s="408">
        <v>4500</v>
      </c>
      <c r="P42" s="407"/>
      <c r="Q42" s="407" t="s">
        <v>1159</v>
      </c>
      <c r="R42" s="407" t="s">
        <v>1158</v>
      </c>
    </row>
    <row r="43" spans="1:18" s="35" customFormat="1" ht="23.25" customHeight="1" x14ac:dyDescent="0.25">
      <c r="A43" s="313"/>
      <c r="B43" s="313"/>
      <c r="C43" s="313"/>
      <c r="D43" s="313"/>
      <c r="E43" s="313"/>
      <c r="F43" s="313"/>
      <c r="G43" s="313"/>
      <c r="H43" s="313"/>
      <c r="I43" s="313"/>
      <c r="J43" s="313"/>
      <c r="K43" s="313"/>
      <c r="L43" s="313"/>
      <c r="M43" s="313"/>
      <c r="N43" s="313"/>
      <c r="O43" s="313"/>
      <c r="P43" s="313"/>
      <c r="Q43" s="313"/>
      <c r="R43" s="313"/>
    </row>
    <row r="44" spans="1:18" ht="15.75" x14ac:dyDescent="0.25">
      <c r="M44" s="743"/>
      <c r="N44" s="684" t="s">
        <v>35</v>
      </c>
      <c r="O44" s="684"/>
      <c r="P44" s="684"/>
    </row>
    <row r="45" spans="1:18" x14ac:dyDescent="0.25">
      <c r="M45" s="743"/>
      <c r="N45" s="283" t="s">
        <v>36</v>
      </c>
      <c r="O45" s="743" t="s">
        <v>37</v>
      </c>
      <c r="P45" s="743"/>
    </row>
    <row r="46" spans="1:18" x14ac:dyDescent="0.25">
      <c r="M46" s="743"/>
      <c r="N46" s="283"/>
      <c r="O46" s="283">
        <v>2020</v>
      </c>
      <c r="P46" s="283">
        <v>2021</v>
      </c>
    </row>
    <row r="47" spans="1:18" x14ac:dyDescent="0.25">
      <c r="M47" s="283" t="s">
        <v>688</v>
      </c>
      <c r="N47" s="70">
        <v>17</v>
      </c>
      <c r="O47" s="23">
        <f>O7+O9+O11+O13+O15+O17+O19+O23+O26+O28+O29+O32+O33+O35+O40+O41+O42</f>
        <v>345128.17</v>
      </c>
      <c r="P47" s="23">
        <v>0</v>
      </c>
    </row>
    <row r="48" spans="1:18" x14ac:dyDescent="0.25">
      <c r="O48" s="2"/>
    </row>
    <row r="52" spans="15:15" x14ac:dyDescent="0.25">
      <c r="O52" s="2"/>
    </row>
  </sheetData>
  <mergeCells count="200">
    <mergeCell ref="L29:L31"/>
    <mergeCell ref="M29:M31"/>
    <mergeCell ref="N29:N31"/>
    <mergeCell ref="O29:O31"/>
    <mergeCell ref="P29:P31"/>
    <mergeCell ref="Q29:Q31"/>
    <mergeCell ref="R29:R31"/>
    <mergeCell ref="J35:J39"/>
    <mergeCell ref="A35:A39"/>
    <mergeCell ref="A29:A31"/>
    <mergeCell ref="B29:B31"/>
    <mergeCell ref="C29:C31"/>
    <mergeCell ref="D29:D31"/>
    <mergeCell ref="E29:E31"/>
    <mergeCell ref="F29:F31"/>
    <mergeCell ref="J29:J31"/>
    <mergeCell ref="K29:K31"/>
    <mergeCell ref="G29:G30"/>
    <mergeCell ref="B35:B39"/>
    <mergeCell ref="C35:C39"/>
    <mergeCell ref="D35:D39"/>
    <mergeCell ref="E35:E39"/>
    <mergeCell ref="A33:A34"/>
    <mergeCell ref="B33:B34"/>
    <mergeCell ref="R9:R10"/>
    <mergeCell ref="L9:L10"/>
    <mergeCell ref="M9:M10"/>
    <mergeCell ref="N9:N10"/>
    <mergeCell ref="O9:O10"/>
    <mergeCell ref="L26:L27"/>
    <mergeCell ref="J26:J27"/>
    <mergeCell ref="K26:K27"/>
    <mergeCell ref="A26:A27"/>
    <mergeCell ref="B26:B27"/>
    <mergeCell ref="C26:C27"/>
    <mergeCell ref="D26:D27"/>
    <mergeCell ref="E26:E27"/>
    <mergeCell ref="F26:F27"/>
    <mergeCell ref="P26:P27"/>
    <mergeCell ref="Q26:Q27"/>
    <mergeCell ref="R26:R27"/>
    <mergeCell ref="M26:M27"/>
    <mergeCell ref="N26:N27"/>
    <mergeCell ref="O26:O27"/>
    <mergeCell ref="R19:R22"/>
    <mergeCell ref="A19:A22"/>
    <mergeCell ref="B19:B22"/>
    <mergeCell ref="R11:R12"/>
    <mergeCell ref="J9:J10"/>
    <mergeCell ref="K9:K10"/>
    <mergeCell ref="B9:B10"/>
    <mergeCell ref="C9:C10"/>
    <mergeCell ref="D9:D10"/>
    <mergeCell ref="E9:E10"/>
    <mergeCell ref="F9:F10"/>
    <mergeCell ref="P9:P10"/>
    <mergeCell ref="Q9:Q10"/>
    <mergeCell ref="A11:A12"/>
    <mergeCell ref="A4:A5"/>
    <mergeCell ref="B4:B5"/>
    <mergeCell ref="C4:C5"/>
    <mergeCell ref="D4:D5"/>
    <mergeCell ref="E4:E5"/>
    <mergeCell ref="F4:F5"/>
    <mergeCell ref="G4:G5"/>
    <mergeCell ref="H4:I4"/>
    <mergeCell ref="B11:B12"/>
    <mergeCell ref="C11:C12"/>
    <mergeCell ref="D11:D12"/>
    <mergeCell ref="E11:E12"/>
    <mergeCell ref="F11:F12"/>
    <mergeCell ref="A9:A10"/>
    <mergeCell ref="J4:J5"/>
    <mergeCell ref="K4:L4"/>
    <mergeCell ref="M4:N4"/>
    <mergeCell ref="O4:P4"/>
    <mergeCell ref="Q4:Q5"/>
    <mergeCell ref="R4:R5"/>
    <mergeCell ref="A7:A8"/>
    <mergeCell ref="B7:B8"/>
    <mergeCell ref="C7:C8"/>
    <mergeCell ref="R7:R8"/>
    <mergeCell ref="D7:D8"/>
    <mergeCell ref="E7:E8"/>
    <mergeCell ref="F7:F8"/>
    <mergeCell ref="J7:J8"/>
    <mergeCell ref="K7:K8"/>
    <mergeCell ref="L7:L8"/>
    <mergeCell ref="M7:M8"/>
    <mergeCell ref="N7:N8"/>
    <mergeCell ref="O7:O8"/>
    <mergeCell ref="P7:P8"/>
    <mergeCell ref="Q7:Q8"/>
    <mergeCell ref="J11:J12"/>
    <mergeCell ref="O11:O12"/>
    <mergeCell ref="P11:P12"/>
    <mergeCell ref="Q11:Q12"/>
    <mergeCell ref="M11:M12"/>
    <mergeCell ref="N11:N12"/>
    <mergeCell ref="K11:K12"/>
    <mergeCell ref="L11:L12"/>
    <mergeCell ref="R13:R14"/>
    <mergeCell ref="L13:L14"/>
    <mergeCell ref="M13:M14"/>
    <mergeCell ref="N13:N14"/>
    <mergeCell ref="O13:O14"/>
    <mergeCell ref="P13:P14"/>
    <mergeCell ref="Q13:Q14"/>
    <mergeCell ref="A13:A14"/>
    <mergeCell ref="B13:B14"/>
    <mergeCell ref="C13:C14"/>
    <mergeCell ref="D13:D14"/>
    <mergeCell ref="E13:E14"/>
    <mergeCell ref="F13:F14"/>
    <mergeCell ref="J13:J14"/>
    <mergeCell ref="K13:K14"/>
    <mergeCell ref="A17:A18"/>
    <mergeCell ref="B17:B18"/>
    <mergeCell ref="C17:C18"/>
    <mergeCell ref="D17:D18"/>
    <mergeCell ref="E17:E18"/>
    <mergeCell ref="F17:F18"/>
    <mergeCell ref="A15:A16"/>
    <mergeCell ref="B15:B16"/>
    <mergeCell ref="C15:C16"/>
    <mergeCell ref="D15:D16"/>
    <mergeCell ref="E15:E16"/>
    <mergeCell ref="F15:F16"/>
    <mergeCell ref="P15:P16"/>
    <mergeCell ref="Q15:Q16"/>
    <mergeCell ref="R15:R16"/>
    <mergeCell ref="J15:J16"/>
    <mergeCell ref="K15:K16"/>
    <mergeCell ref="L15:L16"/>
    <mergeCell ref="M15:M16"/>
    <mergeCell ref="N15:N16"/>
    <mergeCell ref="O15:O16"/>
    <mergeCell ref="P17:P18"/>
    <mergeCell ref="Q17:Q18"/>
    <mergeCell ref="R17:R18"/>
    <mergeCell ref="J17:J18"/>
    <mergeCell ref="K17:K18"/>
    <mergeCell ref="L17:L18"/>
    <mergeCell ref="M17:M18"/>
    <mergeCell ref="N17:N18"/>
    <mergeCell ref="O17:O18"/>
    <mergeCell ref="M19:M22"/>
    <mergeCell ref="N19:N22"/>
    <mergeCell ref="O19:O22"/>
    <mergeCell ref="P19:P22"/>
    <mergeCell ref="Q19:Q22"/>
    <mergeCell ref="C19:C22"/>
    <mergeCell ref="D19:D22"/>
    <mergeCell ref="E19:E22"/>
    <mergeCell ref="F19:F22"/>
    <mergeCell ref="J19:J22"/>
    <mergeCell ref="K19:K22"/>
    <mergeCell ref="L19:L22"/>
    <mergeCell ref="R23:R25"/>
    <mergeCell ref="L23:L25"/>
    <mergeCell ref="M23:M25"/>
    <mergeCell ref="N23:N25"/>
    <mergeCell ref="O23:O25"/>
    <mergeCell ref="P23:P25"/>
    <mergeCell ref="Q23:Q25"/>
    <mergeCell ref="A23:A25"/>
    <mergeCell ref="B23:B25"/>
    <mergeCell ref="C23:C25"/>
    <mergeCell ref="D23:D25"/>
    <mergeCell ref="E23:E25"/>
    <mergeCell ref="F23:F25"/>
    <mergeCell ref="G23:G24"/>
    <mergeCell ref="J23:J25"/>
    <mergeCell ref="K23:K25"/>
    <mergeCell ref="C33:C34"/>
    <mergeCell ref="D33:D34"/>
    <mergeCell ref="E33:E34"/>
    <mergeCell ref="Q33:Q34"/>
    <mergeCell ref="R33:R34"/>
    <mergeCell ref="M33:M34"/>
    <mergeCell ref="F35:F39"/>
    <mergeCell ref="G35:G36"/>
    <mergeCell ref="N35:N39"/>
    <mergeCell ref="O35:O39"/>
    <mergeCell ref="P35:P39"/>
    <mergeCell ref="Q35:Q39"/>
    <mergeCell ref="R35:R39"/>
    <mergeCell ref="M44:M46"/>
    <mergeCell ref="N44:P44"/>
    <mergeCell ref="O45:P45"/>
    <mergeCell ref="F33:F34"/>
    <mergeCell ref="J33:J34"/>
    <mergeCell ref="K33:K34"/>
    <mergeCell ref="L33:L34"/>
    <mergeCell ref="K35:K39"/>
    <mergeCell ref="L35:L39"/>
    <mergeCell ref="M35:M39"/>
    <mergeCell ref="N33:N34"/>
    <mergeCell ref="O33:O34"/>
    <mergeCell ref="P33:P3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S44"/>
  <sheetViews>
    <sheetView topLeftCell="A28" zoomScale="70" zoomScaleNormal="70" workbookViewId="0">
      <selection activeCell="N42" sqref="N42:O42"/>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1.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15.8554687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188" t="s">
        <v>1959</v>
      </c>
    </row>
    <row r="3" spans="1:19" x14ac:dyDescent="0.25">
      <c r="M3" s="2"/>
      <c r="N3" s="2"/>
      <c r="O3" s="2"/>
      <c r="P3" s="2"/>
    </row>
    <row r="4" spans="1:19" s="4" customFormat="1" ht="47.25" customHeight="1" x14ac:dyDescent="0.25">
      <c r="A4" s="785" t="s">
        <v>0</v>
      </c>
      <c r="B4" s="535" t="s">
        <v>1</v>
      </c>
      <c r="C4" s="535" t="s">
        <v>2</v>
      </c>
      <c r="D4" s="535" t="s">
        <v>3</v>
      </c>
      <c r="E4" s="785" t="s">
        <v>4</v>
      </c>
      <c r="F4" s="785" t="s">
        <v>5</v>
      </c>
      <c r="G4" s="785" t="s">
        <v>6</v>
      </c>
      <c r="H4" s="535" t="s">
        <v>7</v>
      </c>
      <c r="I4" s="535"/>
      <c r="J4" s="785" t="s">
        <v>8</v>
      </c>
      <c r="K4" s="535" t="s">
        <v>9</v>
      </c>
      <c r="L4" s="786"/>
      <c r="M4" s="538" t="s">
        <v>10</v>
      </c>
      <c r="N4" s="538"/>
      <c r="O4" s="538" t="s">
        <v>11</v>
      </c>
      <c r="P4" s="538"/>
      <c r="Q4" s="785" t="s">
        <v>12</v>
      </c>
      <c r="R4" s="535" t="s">
        <v>13</v>
      </c>
      <c r="S4" s="3"/>
    </row>
    <row r="5" spans="1:19" s="4" customFormat="1" ht="35.25" customHeight="1" x14ac:dyDescent="0.2">
      <c r="A5" s="785"/>
      <c r="B5" s="535"/>
      <c r="C5" s="535"/>
      <c r="D5" s="535"/>
      <c r="E5" s="785"/>
      <c r="F5" s="785"/>
      <c r="G5" s="785"/>
      <c r="H5" s="185" t="s">
        <v>14</v>
      </c>
      <c r="I5" s="185" t="s">
        <v>15</v>
      </c>
      <c r="J5" s="785"/>
      <c r="K5" s="185">
        <v>2020</v>
      </c>
      <c r="L5" s="185">
        <v>2021</v>
      </c>
      <c r="M5" s="5">
        <v>2020</v>
      </c>
      <c r="N5" s="5">
        <v>2021</v>
      </c>
      <c r="O5" s="5">
        <v>2020</v>
      </c>
      <c r="P5" s="5">
        <v>2021</v>
      </c>
      <c r="Q5" s="785"/>
      <c r="R5" s="535"/>
      <c r="S5" s="3"/>
    </row>
    <row r="6" spans="1:19" s="4" customFormat="1" ht="15.75" customHeight="1" x14ac:dyDescent="0.2">
      <c r="A6" s="321" t="s">
        <v>16</v>
      </c>
      <c r="B6" s="185" t="s">
        <v>17</v>
      </c>
      <c r="C6" s="185" t="s">
        <v>18</v>
      </c>
      <c r="D6" s="185" t="s">
        <v>19</v>
      </c>
      <c r="E6" s="321" t="s">
        <v>20</v>
      </c>
      <c r="F6" s="321" t="s">
        <v>21</v>
      </c>
      <c r="G6" s="321" t="s">
        <v>22</v>
      </c>
      <c r="H6" s="185" t="s">
        <v>23</v>
      </c>
      <c r="I6" s="185" t="s">
        <v>24</v>
      </c>
      <c r="J6" s="321" t="s">
        <v>25</v>
      </c>
      <c r="K6" s="185" t="s">
        <v>26</v>
      </c>
      <c r="L6" s="185" t="s">
        <v>27</v>
      </c>
      <c r="M6" s="186" t="s">
        <v>28</v>
      </c>
      <c r="N6" s="186" t="s">
        <v>29</v>
      </c>
      <c r="O6" s="186" t="s">
        <v>30</v>
      </c>
      <c r="P6" s="186" t="s">
        <v>31</v>
      </c>
      <c r="Q6" s="321" t="s">
        <v>32</v>
      </c>
      <c r="R6" s="185" t="s">
        <v>33</v>
      </c>
      <c r="S6" s="3"/>
    </row>
    <row r="7" spans="1:19" s="7" customFormat="1" ht="162" customHeight="1" x14ac:dyDescent="0.25">
      <c r="A7" s="411">
        <v>1</v>
      </c>
      <c r="B7" s="411">
        <v>1</v>
      </c>
      <c r="C7" s="411">
        <v>4</v>
      </c>
      <c r="D7" s="407">
        <v>5</v>
      </c>
      <c r="E7" s="423" t="s">
        <v>1265</v>
      </c>
      <c r="F7" s="423" t="s">
        <v>1264</v>
      </c>
      <c r="G7" s="407" t="s">
        <v>45</v>
      </c>
      <c r="H7" s="407" t="s">
        <v>440</v>
      </c>
      <c r="I7" s="426" t="s">
        <v>47</v>
      </c>
      <c r="J7" s="407" t="s">
        <v>1263</v>
      </c>
      <c r="K7" s="425"/>
      <c r="L7" s="425" t="s">
        <v>46</v>
      </c>
      <c r="N7" s="414">
        <v>70000</v>
      </c>
      <c r="P7" s="414">
        <v>70000</v>
      </c>
      <c r="Q7" s="407" t="s">
        <v>1210</v>
      </c>
      <c r="R7" s="407" t="s">
        <v>1209</v>
      </c>
      <c r="S7" s="6"/>
    </row>
    <row r="8" spans="1:19" s="7" customFormat="1" ht="249.6" customHeight="1" x14ac:dyDescent="0.25">
      <c r="A8" s="407">
        <v>2</v>
      </c>
      <c r="B8" s="407">
        <v>1</v>
      </c>
      <c r="C8" s="407">
        <v>4</v>
      </c>
      <c r="D8" s="407">
        <v>5</v>
      </c>
      <c r="E8" s="423" t="s">
        <v>1262</v>
      </c>
      <c r="F8" s="423" t="s">
        <v>1261</v>
      </c>
      <c r="G8" s="407" t="s">
        <v>1222</v>
      </c>
      <c r="H8" s="407" t="s">
        <v>931</v>
      </c>
      <c r="I8" s="407">
        <v>1</v>
      </c>
      <c r="J8" s="407" t="s">
        <v>1260</v>
      </c>
      <c r="K8" s="407" t="s">
        <v>46</v>
      </c>
      <c r="L8" s="407"/>
      <c r="M8" s="408">
        <v>30000</v>
      </c>
      <c r="N8" s="407"/>
      <c r="O8" s="408">
        <v>30000</v>
      </c>
      <c r="P8" s="407"/>
      <c r="Q8" s="407" t="s">
        <v>1210</v>
      </c>
      <c r="R8" s="407" t="s">
        <v>1209</v>
      </c>
      <c r="S8" s="6"/>
    </row>
    <row r="9" spans="1:19" s="320" customFormat="1" ht="20.25" customHeight="1" x14ac:dyDescent="0.25">
      <c r="A9" s="514">
        <v>3</v>
      </c>
      <c r="B9" s="514">
        <v>1</v>
      </c>
      <c r="C9" s="514">
        <v>4</v>
      </c>
      <c r="D9" s="514">
        <v>5</v>
      </c>
      <c r="E9" s="514" t="s">
        <v>1259</v>
      </c>
      <c r="F9" s="514" t="s">
        <v>1960</v>
      </c>
      <c r="G9" s="407" t="s">
        <v>50</v>
      </c>
      <c r="H9" s="407" t="s">
        <v>440</v>
      </c>
      <c r="I9" s="407">
        <v>40</v>
      </c>
      <c r="J9" s="514" t="s">
        <v>1258</v>
      </c>
      <c r="K9" s="514" t="s">
        <v>1257</v>
      </c>
      <c r="L9" s="514"/>
      <c r="M9" s="580">
        <v>30000</v>
      </c>
      <c r="N9" s="514"/>
      <c r="O9" s="580">
        <v>30000</v>
      </c>
      <c r="P9" s="514"/>
      <c r="Q9" s="514" t="s">
        <v>1210</v>
      </c>
      <c r="R9" s="514" t="s">
        <v>1209</v>
      </c>
    </row>
    <row r="10" spans="1:19" s="320" customFormat="1" ht="20.25" customHeight="1" x14ac:dyDescent="0.25">
      <c r="A10" s="515"/>
      <c r="B10" s="515"/>
      <c r="C10" s="515"/>
      <c r="D10" s="515"/>
      <c r="E10" s="781"/>
      <c r="F10" s="781"/>
      <c r="G10" s="407" t="s">
        <v>1256</v>
      </c>
      <c r="H10" s="407" t="s">
        <v>1255</v>
      </c>
      <c r="I10" s="407">
        <v>1</v>
      </c>
      <c r="J10" s="515"/>
      <c r="K10" s="515"/>
      <c r="L10" s="515"/>
      <c r="M10" s="781"/>
      <c r="N10" s="515"/>
      <c r="O10" s="515"/>
      <c r="P10" s="515"/>
      <c r="Q10" s="515"/>
      <c r="R10" s="515"/>
    </row>
    <row r="11" spans="1:19" s="320" customFormat="1" ht="84" customHeight="1" x14ac:dyDescent="0.25">
      <c r="A11" s="516"/>
      <c r="B11" s="516"/>
      <c r="C11" s="516"/>
      <c r="D11" s="516"/>
      <c r="E11" s="782"/>
      <c r="F11" s="782"/>
      <c r="G11" s="407" t="s">
        <v>1234</v>
      </c>
      <c r="H11" s="407" t="s">
        <v>499</v>
      </c>
      <c r="I11" s="407">
        <v>200</v>
      </c>
      <c r="J11" s="516"/>
      <c r="K11" s="516"/>
      <c r="L11" s="516"/>
      <c r="M11" s="782"/>
      <c r="N11" s="516"/>
      <c r="O11" s="516"/>
      <c r="P11" s="516"/>
      <c r="Q11" s="516"/>
      <c r="R11" s="516"/>
    </row>
    <row r="12" spans="1:19" s="7" customFormat="1" ht="85.5" customHeight="1" x14ac:dyDescent="0.25">
      <c r="A12" s="514">
        <v>4</v>
      </c>
      <c r="B12" s="514">
        <v>1</v>
      </c>
      <c r="C12" s="514">
        <v>4</v>
      </c>
      <c r="D12" s="514">
        <v>5</v>
      </c>
      <c r="E12" s="618" t="s">
        <v>1254</v>
      </c>
      <c r="F12" s="618" t="s">
        <v>1253</v>
      </c>
      <c r="G12" s="407" t="s">
        <v>1222</v>
      </c>
      <c r="H12" s="407" t="s">
        <v>931</v>
      </c>
      <c r="I12" s="407">
        <v>1</v>
      </c>
      <c r="J12" s="514" t="s">
        <v>1252</v>
      </c>
      <c r="K12" s="514" t="s">
        <v>46</v>
      </c>
      <c r="L12" s="783"/>
      <c r="M12" s="580">
        <v>30000</v>
      </c>
      <c r="N12" s="783"/>
      <c r="O12" s="580">
        <v>30000</v>
      </c>
      <c r="P12" s="783"/>
      <c r="Q12" s="514" t="s">
        <v>1210</v>
      </c>
      <c r="R12" s="514" t="s">
        <v>1209</v>
      </c>
    </row>
    <row r="13" spans="1:19" s="7" customFormat="1" ht="125.25" customHeight="1" x14ac:dyDescent="0.25">
      <c r="A13" s="516"/>
      <c r="B13" s="516"/>
      <c r="C13" s="516"/>
      <c r="D13" s="516"/>
      <c r="E13" s="620"/>
      <c r="F13" s="620"/>
      <c r="G13" s="407" t="s">
        <v>1234</v>
      </c>
      <c r="H13" s="407" t="s">
        <v>499</v>
      </c>
      <c r="I13" s="407">
        <v>500</v>
      </c>
      <c r="J13" s="516"/>
      <c r="K13" s="516"/>
      <c r="L13" s="784"/>
      <c r="M13" s="651"/>
      <c r="N13" s="784"/>
      <c r="O13" s="651"/>
      <c r="P13" s="784"/>
      <c r="Q13" s="516"/>
      <c r="R13" s="516"/>
    </row>
    <row r="14" spans="1:19" s="319" customFormat="1" ht="66.75" customHeight="1" x14ac:dyDescent="0.25">
      <c r="A14" s="514">
        <v>5</v>
      </c>
      <c r="B14" s="514">
        <v>1</v>
      </c>
      <c r="C14" s="514">
        <v>4</v>
      </c>
      <c r="D14" s="514">
        <v>5</v>
      </c>
      <c r="E14" s="618" t="s">
        <v>1251</v>
      </c>
      <c r="F14" s="618" t="s">
        <v>1250</v>
      </c>
      <c r="G14" s="407" t="s">
        <v>1249</v>
      </c>
      <c r="H14" s="407" t="s">
        <v>440</v>
      </c>
      <c r="I14" s="407">
        <v>100</v>
      </c>
      <c r="J14" s="514" t="s">
        <v>1248</v>
      </c>
      <c r="K14" s="514" t="s">
        <v>49</v>
      </c>
      <c r="L14" s="514"/>
      <c r="M14" s="580">
        <v>27000</v>
      </c>
      <c r="N14" s="514"/>
      <c r="O14" s="580">
        <v>27000</v>
      </c>
      <c r="P14" s="514"/>
      <c r="Q14" s="514" t="s">
        <v>1210</v>
      </c>
      <c r="R14" s="514" t="s">
        <v>1209</v>
      </c>
    </row>
    <row r="15" spans="1:19" s="319" customFormat="1" ht="57.75" customHeight="1" x14ac:dyDescent="0.25">
      <c r="A15" s="516"/>
      <c r="B15" s="516"/>
      <c r="C15" s="516"/>
      <c r="D15" s="516"/>
      <c r="E15" s="620"/>
      <c r="F15" s="620"/>
      <c r="G15" s="407" t="s">
        <v>1247</v>
      </c>
      <c r="H15" s="407" t="s">
        <v>499</v>
      </c>
      <c r="I15" s="407">
        <v>1</v>
      </c>
      <c r="J15" s="516"/>
      <c r="K15" s="516"/>
      <c r="L15" s="516"/>
      <c r="M15" s="516"/>
      <c r="N15" s="516"/>
      <c r="O15" s="516"/>
      <c r="P15" s="516"/>
      <c r="Q15" s="516"/>
      <c r="R15" s="516"/>
    </row>
    <row r="16" spans="1:19" ht="270.60000000000002" customHeight="1" x14ac:dyDescent="0.25">
      <c r="A16" s="411">
        <v>6</v>
      </c>
      <c r="B16" s="407">
        <v>1</v>
      </c>
      <c r="C16" s="411">
        <v>4</v>
      </c>
      <c r="D16" s="407">
        <v>5</v>
      </c>
      <c r="E16" s="423" t="s">
        <v>1246</v>
      </c>
      <c r="F16" s="423" t="s">
        <v>1245</v>
      </c>
      <c r="G16" s="407" t="s">
        <v>1222</v>
      </c>
      <c r="H16" s="407" t="s">
        <v>931</v>
      </c>
      <c r="I16" s="426" t="s">
        <v>42</v>
      </c>
      <c r="J16" s="407" t="s">
        <v>1244</v>
      </c>
      <c r="K16" s="425" t="s">
        <v>46</v>
      </c>
      <c r="L16" s="425"/>
      <c r="M16" s="414">
        <v>20000</v>
      </c>
      <c r="N16" s="411"/>
      <c r="O16" s="414">
        <v>20000</v>
      </c>
      <c r="P16" s="414"/>
      <c r="Q16" s="407" t="s">
        <v>1210</v>
      </c>
      <c r="R16" s="407" t="s">
        <v>1209</v>
      </c>
    </row>
    <row r="17" spans="1:18" ht="216.6" customHeight="1" x14ac:dyDescent="0.25">
      <c r="A17" s="407">
        <v>7</v>
      </c>
      <c r="B17" s="407">
        <v>1</v>
      </c>
      <c r="C17" s="407">
        <v>4</v>
      </c>
      <c r="D17" s="407">
        <v>5</v>
      </c>
      <c r="E17" s="423" t="s">
        <v>1243</v>
      </c>
      <c r="F17" s="423" t="s">
        <v>1242</v>
      </c>
      <c r="G17" s="407" t="s">
        <v>1222</v>
      </c>
      <c r="H17" s="407" t="s">
        <v>931</v>
      </c>
      <c r="I17" s="407">
        <v>1</v>
      </c>
      <c r="J17" s="407" t="s">
        <v>1241</v>
      </c>
      <c r="K17" s="407" t="s">
        <v>372</v>
      </c>
      <c r="L17" s="407"/>
      <c r="M17" s="408">
        <v>20000</v>
      </c>
      <c r="N17" s="407"/>
      <c r="O17" s="408">
        <v>20000</v>
      </c>
      <c r="P17" s="407"/>
      <c r="Q17" s="407" t="s">
        <v>1210</v>
      </c>
      <c r="R17" s="407" t="s">
        <v>1209</v>
      </c>
    </row>
    <row r="18" spans="1:18" s="107" customFormat="1" ht="66" customHeight="1" x14ac:dyDescent="0.25">
      <c r="A18" s="577">
        <v>8</v>
      </c>
      <c r="B18" s="577">
        <v>1</v>
      </c>
      <c r="C18" s="577">
        <v>4</v>
      </c>
      <c r="D18" s="577">
        <v>5</v>
      </c>
      <c r="E18" s="630" t="s">
        <v>1240</v>
      </c>
      <c r="F18" s="630" t="s">
        <v>1239</v>
      </c>
      <c r="G18" s="407" t="s">
        <v>1222</v>
      </c>
      <c r="H18" s="407" t="s">
        <v>931</v>
      </c>
      <c r="I18" s="407">
        <v>1</v>
      </c>
      <c r="J18" s="577" t="s">
        <v>1238</v>
      </c>
      <c r="K18" s="577" t="s">
        <v>372</v>
      </c>
      <c r="L18" s="577"/>
      <c r="M18" s="578">
        <v>30000</v>
      </c>
      <c r="N18" s="577"/>
      <c r="O18" s="578">
        <v>30000</v>
      </c>
      <c r="P18" s="577"/>
      <c r="Q18" s="577" t="s">
        <v>1210</v>
      </c>
      <c r="R18" s="577" t="s">
        <v>1209</v>
      </c>
    </row>
    <row r="19" spans="1:18" s="107" customFormat="1" ht="110.25" customHeight="1" x14ac:dyDescent="0.25">
      <c r="A19" s="577"/>
      <c r="B19" s="577"/>
      <c r="C19" s="577"/>
      <c r="D19" s="577"/>
      <c r="E19" s="630"/>
      <c r="F19" s="630"/>
      <c r="G19" s="407" t="s">
        <v>1234</v>
      </c>
      <c r="H19" s="407" t="s">
        <v>499</v>
      </c>
      <c r="I19" s="407">
        <v>500</v>
      </c>
      <c r="J19" s="577"/>
      <c r="K19" s="577"/>
      <c r="L19" s="577"/>
      <c r="M19" s="577"/>
      <c r="N19" s="577"/>
      <c r="O19" s="577"/>
      <c r="P19" s="577"/>
      <c r="Q19" s="577"/>
      <c r="R19" s="577"/>
    </row>
    <row r="20" spans="1:18" s="107" customFormat="1" ht="143.25" customHeight="1" x14ac:dyDescent="0.25">
      <c r="A20" s="577">
        <v>9</v>
      </c>
      <c r="B20" s="577">
        <v>1</v>
      </c>
      <c r="C20" s="577">
        <v>4</v>
      </c>
      <c r="D20" s="577">
        <v>5</v>
      </c>
      <c r="E20" s="630" t="s">
        <v>1237</v>
      </c>
      <c r="F20" s="630" t="s">
        <v>1236</v>
      </c>
      <c r="G20" s="407" t="s">
        <v>1222</v>
      </c>
      <c r="H20" s="407" t="s">
        <v>931</v>
      </c>
      <c r="I20" s="407">
        <v>1</v>
      </c>
      <c r="J20" s="577" t="s">
        <v>1235</v>
      </c>
      <c r="K20" s="577" t="s">
        <v>372</v>
      </c>
      <c r="L20" s="577"/>
      <c r="M20" s="578">
        <v>30000</v>
      </c>
      <c r="N20" s="577"/>
      <c r="O20" s="578">
        <v>30000</v>
      </c>
      <c r="P20" s="577"/>
      <c r="Q20" s="577" t="s">
        <v>1210</v>
      </c>
      <c r="R20" s="577" t="s">
        <v>1209</v>
      </c>
    </row>
    <row r="21" spans="1:18" s="107" customFormat="1" ht="82.5" customHeight="1" x14ac:dyDescent="0.25">
      <c r="A21" s="577"/>
      <c r="B21" s="577"/>
      <c r="C21" s="577"/>
      <c r="D21" s="577"/>
      <c r="E21" s="630"/>
      <c r="F21" s="630"/>
      <c r="G21" s="407" t="s">
        <v>1234</v>
      </c>
      <c r="H21" s="407" t="s">
        <v>499</v>
      </c>
      <c r="I21" s="407">
        <v>200</v>
      </c>
      <c r="J21" s="577"/>
      <c r="K21" s="577"/>
      <c r="L21" s="577"/>
      <c r="M21" s="577"/>
      <c r="N21" s="577"/>
      <c r="O21" s="577"/>
      <c r="P21" s="577"/>
      <c r="Q21" s="577"/>
      <c r="R21" s="577"/>
    </row>
    <row r="22" spans="1:18" s="318" customFormat="1" ht="294.60000000000002" customHeight="1" x14ac:dyDescent="0.25">
      <c r="A22" s="407">
        <v>10</v>
      </c>
      <c r="B22" s="407">
        <v>1</v>
      </c>
      <c r="C22" s="407">
        <v>4</v>
      </c>
      <c r="D22" s="407">
        <v>5</v>
      </c>
      <c r="E22" s="423" t="s">
        <v>1233</v>
      </c>
      <c r="F22" s="407" t="s">
        <v>1232</v>
      </c>
      <c r="G22" s="407" t="s">
        <v>1231</v>
      </c>
      <c r="H22" s="407" t="s">
        <v>440</v>
      </c>
      <c r="I22" s="407">
        <v>100</v>
      </c>
      <c r="J22" s="407" t="s">
        <v>1230</v>
      </c>
      <c r="K22" s="407" t="s">
        <v>48</v>
      </c>
      <c r="L22" s="407"/>
      <c r="M22" s="408">
        <v>12000</v>
      </c>
      <c r="N22" s="407"/>
      <c r="O22" s="408">
        <v>12000</v>
      </c>
      <c r="P22" s="407"/>
      <c r="Q22" s="407" t="s">
        <v>1210</v>
      </c>
      <c r="R22" s="407" t="s">
        <v>1209</v>
      </c>
    </row>
    <row r="23" spans="1:18" s="318" customFormat="1" ht="30.75" customHeight="1" x14ac:dyDescent="0.25">
      <c r="A23" s="577">
        <v>11</v>
      </c>
      <c r="B23" s="577">
        <v>1</v>
      </c>
      <c r="C23" s="577">
        <v>4</v>
      </c>
      <c r="D23" s="577">
        <v>2</v>
      </c>
      <c r="E23" s="630" t="s">
        <v>1229</v>
      </c>
      <c r="F23" s="577" t="s">
        <v>1228</v>
      </c>
      <c r="G23" s="577" t="s">
        <v>50</v>
      </c>
      <c r="H23" s="407" t="s">
        <v>1227</v>
      </c>
      <c r="I23" s="407">
        <v>2</v>
      </c>
      <c r="J23" s="577" t="s">
        <v>1226</v>
      </c>
      <c r="K23" s="577" t="s">
        <v>441</v>
      </c>
      <c r="L23" s="577"/>
      <c r="M23" s="779">
        <v>30000</v>
      </c>
      <c r="N23" s="577"/>
      <c r="O23" s="779">
        <v>30000</v>
      </c>
      <c r="P23" s="577"/>
      <c r="Q23" s="577" t="s">
        <v>1210</v>
      </c>
      <c r="R23" s="577" t="s">
        <v>1209</v>
      </c>
    </row>
    <row r="24" spans="1:18" s="318" customFormat="1" ht="29.25" customHeight="1" x14ac:dyDescent="0.25">
      <c r="A24" s="577"/>
      <c r="B24" s="577"/>
      <c r="C24" s="577"/>
      <c r="D24" s="577"/>
      <c r="E24" s="630"/>
      <c r="F24" s="577"/>
      <c r="G24" s="577"/>
      <c r="H24" s="407" t="s">
        <v>1030</v>
      </c>
      <c r="I24" s="407" t="s">
        <v>1225</v>
      </c>
      <c r="J24" s="577"/>
      <c r="K24" s="577"/>
      <c r="L24" s="577"/>
      <c r="M24" s="582"/>
      <c r="N24" s="577"/>
      <c r="O24" s="582"/>
      <c r="P24" s="577"/>
      <c r="Q24" s="577"/>
      <c r="R24" s="577"/>
    </row>
    <row r="25" spans="1:18" s="318" customFormat="1" ht="28.5" customHeight="1" x14ac:dyDescent="0.25">
      <c r="A25" s="577"/>
      <c r="B25" s="577"/>
      <c r="C25" s="577"/>
      <c r="D25" s="577"/>
      <c r="E25" s="630"/>
      <c r="F25" s="577"/>
      <c r="G25" s="407" t="s">
        <v>1224</v>
      </c>
      <c r="H25" s="407" t="s">
        <v>1223</v>
      </c>
      <c r="I25" s="407">
        <v>2</v>
      </c>
      <c r="J25" s="577"/>
      <c r="K25" s="577"/>
      <c r="L25" s="577"/>
      <c r="M25" s="582"/>
      <c r="N25" s="577"/>
      <c r="O25" s="582"/>
      <c r="P25" s="577"/>
      <c r="Q25" s="577"/>
      <c r="R25" s="577"/>
    </row>
    <row r="26" spans="1:18" s="318" customFormat="1" ht="84.75" customHeight="1" x14ac:dyDescent="0.25">
      <c r="A26" s="577"/>
      <c r="B26" s="577"/>
      <c r="C26" s="577"/>
      <c r="D26" s="577"/>
      <c r="E26" s="630"/>
      <c r="F26" s="577"/>
      <c r="G26" s="407" t="s">
        <v>1222</v>
      </c>
      <c r="H26" s="407" t="s">
        <v>931</v>
      </c>
      <c r="I26" s="407">
        <v>1</v>
      </c>
      <c r="J26" s="577"/>
      <c r="K26" s="577"/>
      <c r="L26" s="577"/>
      <c r="M26" s="582"/>
      <c r="N26" s="577"/>
      <c r="O26" s="582"/>
      <c r="P26" s="577"/>
      <c r="Q26" s="577"/>
      <c r="R26" s="577"/>
    </row>
    <row r="27" spans="1:18" s="318" customFormat="1" ht="36.75" customHeight="1" x14ac:dyDescent="0.25">
      <c r="A27" s="514">
        <v>12</v>
      </c>
      <c r="B27" s="514">
        <v>1</v>
      </c>
      <c r="C27" s="514">
        <v>4</v>
      </c>
      <c r="D27" s="514">
        <v>2</v>
      </c>
      <c r="E27" s="514" t="s">
        <v>1221</v>
      </c>
      <c r="F27" s="514" t="s">
        <v>1220</v>
      </c>
      <c r="G27" s="514" t="s">
        <v>1219</v>
      </c>
      <c r="H27" s="407" t="s">
        <v>896</v>
      </c>
      <c r="I27" s="407">
        <v>3</v>
      </c>
      <c r="J27" s="514" t="s">
        <v>1218</v>
      </c>
      <c r="K27" s="514" t="s">
        <v>441</v>
      </c>
      <c r="L27" s="514"/>
      <c r="M27" s="780">
        <v>10000</v>
      </c>
      <c r="N27" s="514"/>
      <c r="O27" s="780">
        <v>10000</v>
      </c>
      <c r="P27" s="514"/>
      <c r="Q27" s="514" t="s">
        <v>1210</v>
      </c>
      <c r="R27" s="514" t="s">
        <v>1209</v>
      </c>
    </row>
    <row r="28" spans="1:18" s="318" customFormat="1" ht="36.75" customHeight="1" x14ac:dyDescent="0.25">
      <c r="A28" s="515"/>
      <c r="B28" s="515"/>
      <c r="C28" s="515"/>
      <c r="D28" s="515"/>
      <c r="E28" s="515"/>
      <c r="F28" s="515"/>
      <c r="G28" s="516"/>
      <c r="H28" s="407" t="s">
        <v>440</v>
      </c>
      <c r="I28" s="407" t="s">
        <v>1961</v>
      </c>
      <c r="J28" s="515"/>
      <c r="K28" s="515"/>
      <c r="L28" s="515"/>
      <c r="M28" s="515"/>
      <c r="N28" s="515"/>
      <c r="O28" s="515"/>
      <c r="P28" s="515"/>
      <c r="Q28" s="515"/>
      <c r="R28" s="515"/>
    </row>
    <row r="29" spans="1:18" s="318" customFormat="1" ht="168.75" customHeight="1" x14ac:dyDescent="0.25">
      <c r="A29" s="516"/>
      <c r="B29" s="516"/>
      <c r="C29" s="516"/>
      <c r="D29" s="516"/>
      <c r="E29" s="516"/>
      <c r="F29" s="516"/>
      <c r="G29" s="407" t="s">
        <v>1170</v>
      </c>
      <c r="H29" s="407" t="s">
        <v>557</v>
      </c>
      <c r="I29" s="407">
        <v>1</v>
      </c>
      <c r="J29" s="516"/>
      <c r="K29" s="516"/>
      <c r="L29" s="516"/>
      <c r="M29" s="516"/>
      <c r="N29" s="516"/>
      <c r="O29" s="516"/>
      <c r="P29" s="516"/>
      <c r="Q29" s="516"/>
      <c r="R29" s="516"/>
    </row>
    <row r="30" spans="1:18" s="318" customFormat="1" ht="44.25" customHeight="1" x14ac:dyDescent="0.25">
      <c r="A30" s="577">
        <v>13</v>
      </c>
      <c r="B30" s="577">
        <v>1</v>
      </c>
      <c r="C30" s="577">
        <v>4</v>
      </c>
      <c r="D30" s="577">
        <v>5</v>
      </c>
      <c r="E30" s="577" t="s">
        <v>1217</v>
      </c>
      <c r="F30" s="577" t="s">
        <v>1216</v>
      </c>
      <c r="G30" s="407" t="s">
        <v>45</v>
      </c>
      <c r="H30" s="407" t="s">
        <v>440</v>
      </c>
      <c r="I30" s="407">
        <v>20</v>
      </c>
      <c r="J30" s="577" t="s">
        <v>1215</v>
      </c>
      <c r="K30" s="577" t="s">
        <v>441</v>
      </c>
      <c r="L30" s="577"/>
      <c r="M30" s="779">
        <v>90000</v>
      </c>
      <c r="N30" s="577"/>
      <c r="O30" s="779">
        <v>90000</v>
      </c>
      <c r="P30" s="577"/>
      <c r="Q30" s="577" t="s">
        <v>1210</v>
      </c>
      <c r="R30" s="577" t="s">
        <v>1209</v>
      </c>
    </row>
    <row r="31" spans="1:18" s="318" customFormat="1" ht="43.5" customHeight="1" x14ac:dyDescent="0.25">
      <c r="A31" s="577"/>
      <c r="B31" s="577"/>
      <c r="C31" s="577"/>
      <c r="D31" s="577"/>
      <c r="E31" s="577"/>
      <c r="F31" s="577"/>
      <c r="G31" s="407" t="s">
        <v>50</v>
      </c>
      <c r="H31" s="407" t="s">
        <v>440</v>
      </c>
      <c r="I31" s="407">
        <v>40</v>
      </c>
      <c r="J31" s="577"/>
      <c r="K31" s="577"/>
      <c r="L31" s="577"/>
      <c r="M31" s="582"/>
      <c r="N31" s="577"/>
      <c r="O31" s="582"/>
      <c r="P31" s="577"/>
      <c r="Q31" s="577"/>
      <c r="R31" s="577"/>
    </row>
    <row r="32" spans="1:18" s="318" customFormat="1" ht="46.5" customHeight="1" x14ac:dyDescent="0.25">
      <c r="A32" s="577"/>
      <c r="B32" s="577"/>
      <c r="C32" s="577"/>
      <c r="D32" s="577"/>
      <c r="E32" s="577"/>
      <c r="F32" s="577"/>
      <c r="G32" s="407" t="s">
        <v>1214</v>
      </c>
      <c r="H32" s="407" t="s">
        <v>1213</v>
      </c>
      <c r="I32" s="407">
        <v>100</v>
      </c>
      <c r="J32" s="577"/>
      <c r="K32" s="577"/>
      <c r="L32" s="577"/>
      <c r="M32" s="582"/>
      <c r="N32" s="577"/>
      <c r="O32" s="582"/>
      <c r="P32" s="577"/>
      <c r="Q32" s="577"/>
      <c r="R32" s="577"/>
    </row>
    <row r="33" spans="1:18" s="318" customFormat="1" ht="50.25" customHeight="1" x14ac:dyDescent="0.25">
      <c r="A33" s="577">
        <v>14</v>
      </c>
      <c r="B33" s="577">
        <v>1</v>
      </c>
      <c r="C33" s="577">
        <v>4</v>
      </c>
      <c r="D33" s="577">
        <v>2</v>
      </c>
      <c r="E33" s="577" t="s">
        <v>1212</v>
      </c>
      <c r="F33" s="577" t="s">
        <v>1962</v>
      </c>
      <c r="G33" s="577" t="s">
        <v>418</v>
      </c>
      <c r="H33" s="407" t="s">
        <v>53</v>
      </c>
      <c r="I33" s="407">
        <v>3</v>
      </c>
      <c r="J33" s="577" t="s">
        <v>1211</v>
      </c>
      <c r="K33" s="577" t="s">
        <v>441</v>
      </c>
      <c r="L33" s="577"/>
      <c r="M33" s="779">
        <v>100000</v>
      </c>
      <c r="N33" s="577"/>
      <c r="O33" s="779">
        <v>100000</v>
      </c>
      <c r="P33" s="577"/>
      <c r="Q33" s="577" t="s">
        <v>1210</v>
      </c>
      <c r="R33" s="577" t="s">
        <v>1209</v>
      </c>
    </row>
    <row r="34" spans="1:18" s="318" customFormat="1" ht="48" customHeight="1" x14ac:dyDescent="0.25">
      <c r="A34" s="577"/>
      <c r="B34" s="577"/>
      <c r="C34" s="577"/>
      <c r="D34" s="577"/>
      <c r="E34" s="577"/>
      <c r="F34" s="577"/>
      <c r="G34" s="577"/>
      <c r="H34" s="407" t="s">
        <v>440</v>
      </c>
      <c r="I34" s="407">
        <v>80</v>
      </c>
      <c r="J34" s="577"/>
      <c r="K34" s="577"/>
      <c r="L34" s="577"/>
      <c r="M34" s="582"/>
      <c r="N34" s="577"/>
      <c r="O34" s="582"/>
      <c r="P34" s="577"/>
      <c r="Q34" s="577"/>
      <c r="R34" s="577"/>
    </row>
    <row r="35" spans="1:18" s="318" customFormat="1" ht="52.5" customHeight="1" x14ac:dyDescent="0.25">
      <c r="A35" s="577"/>
      <c r="B35" s="577"/>
      <c r="C35" s="577"/>
      <c r="D35" s="577"/>
      <c r="E35" s="577"/>
      <c r="F35" s="577"/>
      <c r="G35" s="407" t="s">
        <v>1023</v>
      </c>
      <c r="H35" s="407" t="s">
        <v>62</v>
      </c>
      <c r="I35" s="407">
        <v>1</v>
      </c>
      <c r="J35" s="577"/>
      <c r="K35" s="577"/>
      <c r="L35" s="577"/>
      <c r="M35" s="582"/>
      <c r="N35" s="577"/>
      <c r="O35" s="582"/>
      <c r="P35" s="577"/>
      <c r="Q35" s="577"/>
      <c r="R35" s="577"/>
    </row>
    <row r="36" spans="1:18" s="318" customFormat="1" ht="54" customHeight="1" x14ac:dyDescent="0.25">
      <c r="A36" s="577"/>
      <c r="B36" s="577"/>
      <c r="C36" s="577"/>
      <c r="D36" s="577"/>
      <c r="E36" s="577"/>
      <c r="F36" s="577"/>
      <c r="G36" s="407" t="s">
        <v>1208</v>
      </c>
      <c r="H36" s="407" t="s">
        <v>62</v>
      </c>
      <c r="I36" s="407">
        <v>1</v>
      </c>
      <c r="J36" s="577"/>
      <c r="K36" s="577"/>
      <c r="L36" s="577"/>
      <c r="M36" s="582"/>
      <c r="N36" s="577"/>
      <c r="O36" s="582"/>
      <c r="P36" s="577"/>
      <c r="Q36" s="577"/>
      <c r="R36" s="577"/>
    </row>
    <row r="37" spans="1:18" s="318" customFormat="1" ht="73.5" customHeight="1" x14ac:dyDescent="0.25">
      <c r="A37" s="577"/>
      <c r="B37" s="577"/>
      <c r="C37" s="577"/>
      <c r="D37" s="577"/>
      <c r="E37" s="577"/>
      <c r="F37" s="577"/>
      <c r="G37" s="407" t="s">
        <v>1207</v>
      </c>
      <c r="H37" s="407" t="s">
        <v>499</v>
      </c>
      <c r="I37" s="407">
        <v>500</v>
      </c>
      <c r="J37" s="577"/>
      <c r="K37" s="577"/>
      <c r="L37" s="577"/>
      <c r="M37" s="582"/>
      <c r="N37" s="577"/>
      <c r="O37" s="582"/>
      <c r="P37" s="577"/>
      <c r="Q37" s="577"/>
      <c r="R37" s="577"/>
    </row>
    <row r="38" spans="1:18" x14ac:dyDescent="0.25">
      <c r="A38" s="315"/>
      <c r="B38" s="315"/>
      <c r="C38" s="315"/>
      <c r="D38" s="315"/>
      <c r="E38" s="315"/>
      <c r="F38" s="315"/>
      <c r="G38" s="315"/>
      <c r="H38" s="315"/>
      <c r="I38" s="315"/>
      <c r="J38" s="315"/>
      <c r="K38" s="315"/>
      <c r="L38" s="315"/>
      <c r="M38" s="315"/>
      <c r="N38" s="315"/>
      <c r="O38" s="315"/>
      <c r="Q38" s="315"/>
      <c r="R38" s="315"/>
    </row>
    <row r="39" spans="1:18" x14ac:dyDescent="0.25">
      <c r="A39" s="315"/>
      <c r="B39" s="315"/>
      <c r="C39" s="315"/>
      <c r="D39" s="315"/>
      <c r="E39" s="315"/>
      <c r="F39" s="315"/>
      <c r="G39" s="315"/>
      <c r="H39" s="315"/>
      <c r="I39" s="315"/>
      <c r="J39" s="315"/>
      <c r="K39" s="315"/>
      <c r="L39" s="777"/>
      <c r="M39" s="777" t="s">
        <v>35</v>
      </c>
      <c r="N39" s="777"/>
      <c r="O39" s="777"/>
      <c r="Q39" s="316"/>
      <c r="R39" s="315"/>
    </row>
    <row r="40" spans="1:18" x14ac:dyDescent="0.25">
      <c r="A40" s="315"/>
      <c r="B40" s="315"/>
      <c r="C40" s="315"/>
      <c r="D40" s="315"/>
      <c r="E40" s="315"/>
      <c r="F40" s="315"/>
      <c r="G40" s="315"/>
      <c r="H40" s="315"/>
      <c r="I40" s="315"/>
      <c r="J40" s="315"/>
      <c r="K40" s="315"/>
      <c r="L40" s="778"/>
      <c r="M40" s="317" t="s">
        <v>36</v>
      </c>
      <c r="N40" s="777" t="s">
        <v>37</v>
      </c>
      <c r="O40" s="778"/>
      <c r="Q40" s="316"/>
      <c r="R40" s="315"/>
    </row>
    <row r="41" spans="1:18" x14ac:dyDescent="0.25">
      <c r="A41" s="315"/>
      <c r="B41" s="315"/>
      <c r="C41" s="315"/>
      <c r="D41" s="315"/>
      <c r="E41" s="315"/>
      <c r="F41" s="315"/>
      <c r="G41" s="315"/>
      <c r="H41" s="315"/>
      <c r="I41" s="315"/>
      <c r="J41" s="315"/>
      <c r="K41" s="315"/>
      <c r="L41" s="778"/>
      <c r="M41" s="317"/>
      <c r="N41" s="317">
        <v>2020</v>
      </c>
      <c r="O41" s="317">
        <v>2021</v>
      </c>
      <c r="Q41" s="316"/>
      <c r="R41" s="315"/>
    </row>
    <row r="42" spans="1:18" x14ac:dyDescent="0.25">
      <c r="L42" s="192" t="s">
        <v>688</v>
      </c>
      <c r="M42" s="70">
        <v>14</v>
      </c>
      <c r="N42" s="281">
        <f>M7+M8+M9+M12+M14+M16+M17+M18+M20+M22+M23+M27+M30+M33</f>
        <v>459000</v>
      </c>
      <c r="O42" s="23">
        <f>P7</f>
        <v>70000</v>
      </c>
      <c r="Q42" s="107"/>
    </row>
    <row r="43" spans="1:18" x14ac:dyDescent="0.25">
      <c r="N43" s="158"/>
      <c r="Q43" s="107"/>
    </row>
    <row r="44" spans="1:18" x14ac:dyDescent="0.25">
      <c r="Q44" s="107"/>
    </row>
  </sheetData>
  <mergeCells count="155">
    <mergeCell ref="A9:A11"/>
    <mergeCell ref="A4:A5"/>
    <mergeCell ref="B4:B5"/>
    <mergeCell ref="C4:C5"/>
    <mergeCell ref="D4:D5"/>
    <mergeCell ref="E4:E5"/>
    <mergeCell ref="F4:F5"/>
    <mergeCell ref="C9:C11"/>
    <mergeCell ref="D9:D11"/>
    <mergeCell ref="E9:E11"/>
    <mergeCell ref="F9:F11"/>
    <mergeCell ref="B9:B11"/>
    <mergeCell ref="G4:G5"/>
    <mergeCell ref="H4:I4"/>
    <mergeCell ref="J4:J5"/>
    <mergeCell ref="R9:R11"/>
    <mergeCell ref="K4:L4"/>
    <mergeCell ref="M4:N4"/>
    <mergeCell ref="L9:L11"/>
    <mergeCell ref="Q4:Q5"/>
    <mergeCell ref="R4:R5"/>
    <mergeCell ref="O4:P4"/>
    <mergeCell ref="N9:N11"/>
    <mergeCell ref="O9:O11"/>
    <mergeCell ref="P9:P11"/>
    <mergeCell ref="Q9:Q11"/>
    <mergeCell ref="A14:A15"/>
    <mergeCell ref="B14:B15"/>
    <mergeCell ref="C14:C15"/>
    <mergeCell ref="D14:D15"/>
    <mergeCell ref="E14:E15"/>
    <mergeCell ref="F14:F15"/>
    <mergeCell ref="J14:J15"/>
    <mergeCell ref="M12:M13"/>
    <mergeCell ref="N12:N13"/>
    <mergeCell ref="A12:A13"/>
    <mergeCell ref="B12:B13"/>
    <mergeCell ref="C12:C13"/>
    <mergeCell ref="D12:D13"/>
    <mergeCell ref="E12:E13"/>
    <mergeCell ref="F12:F13"/>
    <mergeCell ref="J12:J13"/>
    <mergeCell ref="K12:K13"/>
    <mergeCell ref="L12:L13"/>
    <mergeCell ref="Q14:Q15"/>
    <mergeCell ref="J9:J11"/>
    <mergeCell ref="K9:K11"/>
    <mergeCell ref="R14:R15"/>
    <mergeCell ref="N14:N15"/>
    <mergeCell ref="O14:O15"/>
    <mergeCell ref="P14:P15"/>
    <mergeCell ref="O12:O13"/>
    <mergeCell ref="P12:P13"/>
    <mergeCell ref="Q12:Q13"/>
    <mergeCell ref="R12:R13"/>
    <mergeCell ref="B18:B19"/>
    <mergeCell ref="C18:C19"/>
    <mergeCell ref="D18:D19"/>
    <mergeCell ref="E18:E19"/>
    <mergeCell ref="F18:F19"/>
    <mergeCell ref="K14:K15"/>
    <mergeCell ref="L14:L15"/>
    <mergeCell ref="M14:M15"/>
    <mergeCell ref="M9:M11"/>
    <mergeCell ref="P23:P26"/>
    <mergeCell ref="R23:R26"/>
    <mergeCell ref="Q23:Q26"/>
    <mergeCell ref="P18:P19"/>
    <mergeCell ref="Q18:Q19"/>
    <mergeCell ref="R18:R19"/>
    <mergeCell ref="A20:A21"/>
    <mergeCell ref="B20:B21"/>
    <mergeCell ref="C20:C21"/>
    <mergeCell ref="Q20:Q21"/>
    <mergeCell ref="R20:R21"/>
    <mergeCell ref="J18:J19"/>
    <mergeCell ref="K18:K19"/>
    <mergeCell ref="L18:L19"/>
    <mergeCell ref="M18:M19"/>
    <mergeCell ref="N18:N19"/>
    <mergeCell ref="O18:O19"/>
    <mergeCell ref="P20:P21"/>
    <mergeCell ref="D20:D21"/>
    <mergeCell ref="E20:E21"/>
    <mergeCell ref="F20:F21"/>
    <mergeCell ref="J20:J21"/>
    <mergeCell ref="K20:K21"/>
    <mergeCell ref="A18:A19"/>
    <mergeCell ref="L23:L26"/>
    <mergeCell ref="M23:M26"/>
    <mergeCell ref="N23:N26"/>
    <mergeCell ref="O23:O26"/>
    <mergeCell ref="L20:L21"/>
    <mergeCell ref="M20:M21"/>
    <mergeCell ref="N20:N21"/>
    <mergeCell ref="O20:O21"/>
    <mergeCell ref="A23:A26"/>
    <mergeCell ref="B23:B26"/>
    <mergeCell ref="C23:C26"/>
    <mergeCell ref="D23:D26"/>
    <mergeCell ref="E23:E26"/>
    <mergeCell ref="F23:F26"/>
    <mergeCell ref="G23:G24"/>
    <mergeCell ref="J23:J26"/>
    <mergeCell ref="K23:K26"/>
    <mergeCell ref="O30:O32"/>
    <mergeCell ref="P30:P32"/>
    <mergeCell ref="Q30:Q32"/>
    <mergeCell ref="R30:R32"/>
    <mergeCell ref="F30:F32"/>
    <mergeCell ref="J30:J32"/>
    <mergeCell ref="K30:K32"/>
    <mergeCell ref="L30:L32"/>
    <mergeCell ref="D27:D29"/>
    <mergeCell ref="E27:E29"/>
    <mergeCell ref="F27:F29"/>
    <mergeCell ref="G27:G28"/>
    <mergeCell ref="J27:J29"/>
    <mergeCell ref="K27:K29"/>
    <mergeCell ref="P27:P29"/>
    <mergeCell ref="Q27:Q29"/>
    <mergeCell ref="R27:R29"/>
    <mergeCell ref="O27:O29"/>
    <mergeCell ref="A27:A29"/>
    <mergeCell ref="B27:B29"/>
    <mergeCell ref="C27:C29"/>
    <mergeCell ref="M30:M32"/>
    <mergeCell ref="L27:L29"/>
    <mergeCell ref="M27:M29"/>
    <mergeCell ref="N27:N29"/>
    <mergeCell ref="A30:A32"/>
    <mergeCell ref="B30:B32"/>
    <mergeCell ref="C30:C32"/>
    <mergeCell ref="D30:D32"/>
    <mergeCell ref="E30:E32"/>
    <mergeCell ref="N30:N32"/>
    <mergeCell ref="L33:L37"/>
    <mergeCell ref="R33:R37"/>
    <mergeCell ref="L39:L41"/>
    <mergeCell ref="M39:O39"/>
    <mergeCell ref="N40:O40"/>
    <mergeCell ref="A33:A37"/>
    <mergeCell ref="B33:B37"/>
    <mergeCell ref="C33:C37"/>
    <mergeCell ref="D33:D37"/>
    <mergeCell ref="M33:M37"/>
    <mergeCell ref="N33:N37"/>
    <mergeCell ref="O33:O37"/>
    <mergeCell ref="P33:P37"/>
    <mergeCell ref="Q33:Q37"/>
    <mergeCell ref="E33:E37"/>
    <mergeCell ref="F33:F37"/>
    <mergeCell ref="G33:G34"/>
    <mergeCell ref="J33:J37"/>
    <mergeCell ref="K33:K3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S30"/>
  <sheetViews>
    <sheetView topLeftCell="A13" zoomScale="60" zoomScaleNormal="60" workbookViewId="0">
      <selection activeCell="O21" sqref="O21:P21"/>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1.5703125" style="72" customWidth="1"/>
    <col min="7" max="7" width="35.7109375" style="72" customWidth="1"/>
    <col min="8" max="8" width="25.85546875" style="72" customWidth="1"/>
    <col min="9" max="9" width="15.42578125"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22.8554687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ht="15.75" x14ac:dyDescent="0.25">
      <c r="A2" s="328" t="s">
        <v>1963</v>
      </c>
      <c r="B2" s="40"/>
      <c r="C2" s="40"/>
      <c r="D2" s="40"/>
      <c r="E2" s="40"/>
      <c r="F2" s="40"/>
      <c r="G2" s="40"/>
      <c r="H2" s="40"/>
      <c r="I2" s="40"/>
      <c r="J2" s="40"/>
      <c r="K2" s="40"/>
      <c r="L2" s="40"/>
      <c r="M2" s="40"/>
      <c r="N2" s="40"/>
      <c r="O2" s="40"/>
      <c r="P2" s="40"/>
      <c r="Q2" s="40"/>
      <c r="R2" s="40"/>
    </row>
    <row r="3" spans="1:19" ht="15.75" x14ac:dyDescent="0.25">
      <c r="A3" s="40"/>
      <c r="B3" s="40"/>
      <c r="C3" s="40"/>
      <c r="D3" s="40"/>
      <c r="E3" s="40"/>
      <c r="F3" s="40"/>
      <c r="G3" s="40"/>
      <c r="H3" s="40"/>
      <c r="I3" s="40"/>
      <c r="J3" s="40"/>
      <c r="K3" s="40"/>
      <c r="L3" s="40"/>
      <c r="M3" s="41"/>
      <c r="N3" s="41"/>
      <c r="O3" s="41"/>
      <c r="P3" s="41"/>
      <c r="Q3" s="40"/>
      <c r="R3" s="40"/>
    </row>
    <row r="4" spans="1:19" s="4" customFormat="1" ht="55.5" customHeight="1" x14ac:dyDescent="0.25">
      <c r="A4" s="787" t="s">
        <v>0</v>
      </c>
      <c r="B4" s="793" t="s">
        <v>1</v>
      </c>
      <c r="C4" s="793" t="s">
        <v>2</v>
      </c>
      <c r="D4" s="793" t="s">
        <v>3</v>
      </c>
      <c r="E4" s="787" t="s">
        <v>4</v>
      </c>
      <c r="F4" s="787" t="s">
        <v>5</v>
      </c>
      <c r="G4" s="787" t="s">
        <v>6</v>
      </c>
      <c r="H4" s="790" t="s">
        <v>7</v>
      </c>
      <c r="I4" s="790"/>
      <c r="J4" s="787" t="s">
        <v>8</v>
      </c>
      <c r="K4" s="791" t="s">
        <v>9</v>
      </c>
      <c r="L4" s="792"/>
      <c r="M4" s="789" t="s">
        <v>10</v>
      </c>
      <c r="N4" s="789"/>
      <c r="O4" s="789" t="s">
        <v>11</v>
      </c>
      <c r="P4" s="789"/>
      <c r="Q4" s="787" t="s">
        <v>12</v>
      </c>
      <c r="R4" s="793" t="s">
        <v>13</v>
      </c>
      <c r="S4" s="3"/>
    </row>
    <row r="5" spans="1:19" s="4" customFormat="1" ht="15.75" x14ac:dyDescent="0.2">
      <c r="A5" s="788"/>
      <c r="B5" s="794"/>
      <c r="C5" s="794"/>
      <c r="D5" s="794"/>
      <c r="E5" s="788"/>
      <c r="F5" s="788"/>
      <c r="G5" s="788"/>
      <c r="H5" s="323" t="s">
        <v>14</v>
      </c>
      <c r="I5" s="323" t="s">
        <v>15</v>
      </c>
      <c r="J5" s="788"/>
      <c r="K5" s="326">
        <v>2020</v>
      </c>
      <c r="L5" s="326">
        <v>2021</v>
      </c>
      <c r="M5" s="327">
        <v>2020</v>
      </c>
      <c r="N5" s="327">
        <v>2021</v>
      </c>
      <c r="O5" s="327">
        <v>2020</v>
      </c>
      <c r="P5" s="327">
        <v>2021</v>
      </c>
      <c r="Q5" s="788"/>
      <c r="R5" s="794"/>
      <c r="S5" s="3"/>
    </row>
    <row r="6" spans="1:19" s="4" customFormat="1" ht="15.75" x14ac:dyDescent="0.2">
      <c r="A6" s="324" t="s">
        <v>16</v>
      </c>
      <c r="B6" s="323" t="s">
        <v>17</v>
      </c>
      <c r="C6" s="323" t="s">
        <v>18</v>
      </c>
      <c r="D6" s="323" t="s">
        <v>19</v>
      </c>
      <c r="E6" s="324" t="s">
        <v>20</v>
      </c>
      <c r="F6" s="324" t="s">
        <v>21</v>
      </c>
      <c r="G6" s="324" t="s">
        <v>22</v>
      </c>
      <c r="H6" s="323" t="s">
        <v>23</v>
      </c>
      <c r="I6" s="323" t="s">
        <v>24</v>
      </c>
      <c r="J6" s="324" t="s">
        <v>25</v>
      </c>
      <c r="K6" s="326" t="s">
        <v>26</v>
      </c>
      <c r="L6" s="326" t="s">
        <v>27</v>
      </c>
      <c r="M6" s="325" t="s">
        <v>28</v>
      </c>
      <c r="N6" s="325" t="s">
        <v>29</v>
      </c>
      <c r="O6" s="325" t="s">
        <v>30</v>
      </c>
      <c r="P6" s="325" t="s">
        <v>31</v>
      </c>
      <c r="Q6" s="324" t="s">
        <v>32</v>
      </c>
      <c r="R6" s="323" t="s">
        <v>33</v>
      </c>
      <c r="S6" s="3"/>
    </row>
    <row r="7" spans="1:19" s="8" customFormat="1" ht="249" customHeight="1" x14ac:dyDescent="0.25">
      <c r="A7" s="443">
        <v>1</v>
      </c>
      <c r="B7" s="448">
        <v>1</v>
      </c>
      <c r="C7" s="443">
        <v>4</v>
      </c>
      <c r="D7" s="448">
        <v>2</v>
      </c>
      <c r="E7" s="448" t="s">
        <v>1312</v>
      </c>
      <c r="F7" s="448" t="s">
        <v>1311</v>
      </c>
      <c r="G7" s="448" t="s">
        <v>418</v>
      </c>
      <c r="H7" s="486" t="s">
        <v>1310</v>
      </c>
      <c r="I7" s="486" t="s">
        <v>1069</v>
      </c>
      <c r="J7" s="448" t="s">
        <v>1309</v>
      </c>
      <c r="K7" s="228" t="s">
        <v>34</v>
      </c>
      <c r="L7" s="228"/>
      <c r="M7" s="235">
        <v>14800</v>
      </c>
      <c r="N7" s="443"/>
      <c r="O7" s="235">
        <v>14800</v>
      </c>
      <c r="P7" s="235"/>
      <c r="Q7" s="486" t="s">
        <v>1267</v>
      </c>
      <c r="R7" s="486" t="s">
        <v>1266</v>
      </c>
      <c r="S7" s="13"/>
    </row>
    <row r="8" spans="1:19" ht="168.75" customHeight="1" x14ac:dyDescent="0.25">
      <c r="A8" s="443">
        <v>2</v>
      </c>
      <c r="B8" s="443">
        <v>1</v>
      </c>
      <c r="C8" s="443">
        <v>4</v>
      </c>
      <c r="D8" s="448">
        <v>2</v>
      </c>
      <c r="E8" s="448" t="s">
        <v>1308</v>
      </c>
      <c r="F8" s="448" t="s">
        <v>1307</v>
      </c>
      <c r="G8" s="448" t="s">
        <v>1306</v>
      </c>
      <c r="H8" s="486" t="s">
        <v>1305</v>
      </c>
      <c r="I8" s="486" t="s">
        <v>1304</v>
      </c>
      <c r="J8" s="448" t="s">
        <v>1303</v>
      </c>
      <c r="K8" s="228" t="s">
        <v>39</v>
      </c>
      <c r="L8" s="228" t="s">
        <v>34</v>
      </c>
      <c r="M8" s="235">
        <v>2600</v>
      </c>
      <c r="N8" s="235">
        <v>10980</v>
      </c>
      <c r="O8" s="235">
        <v>2600</v>
      </c>
      <c r="P8" s="235">
        <v>10980</v>
      </c>
      <c r="Q8" s="486" t="s">
        <v>1267</v>
      </c>
      <c r="R8" s="486" t="s">
        <v>1266</v>
      </c>
      <c r="S8" s="14"/>
    </row>
    <row r="9" spans="1:19" ht="216" customHeight="1" x14ac:dyDescent="0.25">
      <c r="A9" s="443">
        <v>3</v>
      </c>
      <c r="B9" s="448">
        <v>1</v>
      </c>
      <c r="C9" s="448">
        <v>4</v>
      </c>
      <c r="D9" s="448">
        <v>5</v>
      </c>
      <c r="E9" s="448" t="s">
        <v>1302</v>
      </c>
      <c r="F9" s="448" t="s">
        <v>1301</v>
      </c>
      <c r="G9" s="448" t="s">
        <v>1300</v>
      </c>
      <c r="H9" s="448" t="s">
        <v>1299</v>
      </c>
      <c r="I9" s="448" t="s">
        <v>1298</v>
      </c>
      <c r="J9" s="448" t="s">
        <v>1287</v>
      </c>
      <c r="K9" s="443"/>
      <c r="L9" s="228" t="s">
        <v>34</v>
      </c>
      <c r="M9" s="230"/>
      <c r="N9" s="235">
        <v>32600</v>
      </c>
      <c r="O9" s="230"/>
      <c r="P9" s="235">
        <v>32600</v>
      </c>
      <c r="Q9" s="486" t="s">
        <v>1267</v>
      </c>
      <c r="R9" s="486" t="s">
        <v>1266</v>
      </c>
    </row>
    <row r="10" spans="1:19" ht="213.75" customHeight="1" x14ac:dyDescent="0.25">
      <c r="A10" s="443">
        <v>4</v>
      </c>
      <c r="B10" s="443">
        <v>1</v>
      </c>
      <c r="C10" s="443">
        <v>4</v>
      </c>
      <c r="D10" s="448">
        <v>5</v>
      </c>
      <c r="E10" s="448" t="s">
        <v>1297</v>
      </c>
      <c r="F10" s="448" t="s">
        <v>1296</v>
      </c>
      <c r="G10" s="448" t="s">
        <v>1295</v>
      </c>
      <c r="H10" s="448" t="s">
        <v>1294</v>
      </c>
      <c r="I10" s="448" t="s">
        <v>1293</v>
      </c>
      <c r="J10" s="448" t="s">
        <v>1287</v>
      </c>
      <c r="K10" s="443"/>
      <c r="L10" s="228" t="s">
        <v>34</v>
      </c>
      <c r="M10" s="230"/>
      <c r="N10" s="235">
        <v>58500</v>
      </c>
      <c r="O10" s="230"/>
      <c r="P10" s="235">
        <v>58500</v>
      </c>
      <c r="Q10" s="486" t="s">
        <v>1267</v>
      </c>
      <c r="R10" s="486" t="s">
        <v>1266</v>
      </c>
    </row>
    <row r="11" spans="1:19" ht="176.25" customHeight="1" x14ac:dyDescent="0.25">
      <c r="A11" s="443">
        <v>5</v>
      </c>
      <c r="B11" s="443">
        <v>1</v>
      </c>
      <c r="C11" s="443">
        <v>4</v>
      </c>
      <c r="D11" s="448">
        <v>2</v>
      </c>
      <c r="E11" s="448" t="s">
        <v>1292</v>
      </c>
      <c r="F11" s="448" t="s">
        <v>1291</v>
      </c>
      <c r="G11" s="448" t="s">
        <v>1290</v>
      </c>
      <c r="H11" s="448" t="s">
        <v>1289</v>
      </c>
      <c r="I11" s="448" t="s">
        <v>1288</v>
      </c>
      <c r="J11" s="448" t="s">
        <v>1287</v>
      </c>
      <c r="K11" s="443"/>
      <c r="L11" s="228" t="s">
        <v>34</v>
      </c>
      <c r="M11" s="230"/>
      <c r="N11" s="235">
        <v>35000</v>
      </c>
      <c r="O11" s="230"/>
      <c r="P11" s="235">
        <v>35000</v>
      </c>
      <c r="Q11" s="486" t="s">
        <v>1267</v>
      </c>
      <c r="R11" s="486" t="s">
        <v>1266</v>
      </c>
    </row>
    <row r="12" spans="1:19" ht="202.5" customHeight="1" x14ac:dyDescent="0.25">
      <c r="A12" s="443">
        <v>6</v>
      </c>
      <c r="B12" s="448">
        <v>1</v>
      </c>
      <c r="C12" s="443">
        <v>4</v>
      </c>
      <c r="D12" s="443">
        <v>2</v>
      </c>
      <c r="E12" s="448" t="s">
        <v>1286</v>
      </c>
      <c r="F12" s="448" t="s">
        <v>1285</v>
      </c>
      <c r="G12" s="443" t="s">
        <v>500</v>
      </c>
      <c r="H12" s="448" t="s">
        <v>1284</v>
      </c>
      <c r="I12" s="448" t="s">
        <v>1283</v>
      </c>
      <c r="J12" s="448" t="s">
        <v>1282</v>
      </c>
      <c r="K12" s="443" t="s">
        <v>39</v>
      </c>
      <c r="L12" s="487"/>
      <c r="M12" s="235">
        <v>15420</v>
      </c>
      <c r="N12" s="443"/>
      <c r="O12" s="235">
        <v>15420</v>
      </c>
      <c r="P12" s="379"/>
      <c r="Q12" s="486" t="s">
        <v>1267</v>
      </c>
      <c r="R12" s="486" t="s">
        <v>1266</v>
      </c>
    </row>
    <row r="13" spans="1:19" ht="204.75" x14ac:dyDescent="0.25">
      <c r="A13" s="443">
        <v>7</v>
      </c>
      <c r="B13" s="448">
        <v>1</v>
      </c>
      <c r="C13" s="448">
        <v>4</v>
      </c>
      <c r="D13" s="448">
        <v>2</v>
      </c>
      <c r="E13" s="443" t="s">
        <v>1281</v>
      </c>
      <c r="F13" s="488" t="s">
        <v>1280</v>
      </c>
      <c r="G13" s="448" t="s">
        <v>929</v>
      </c>
      <c r="H13" s="448" t="s">
        <v>1279</v>
      </c>
      <c r="I13" s="448" t="s">
        <v>1278</v>
      </c>
      <c r="J13" s="448" t="s">
        <v>1277</v>
      </c>
      <c r="K13" s="448" t="s">
        <v>46</v>
      </c>
      <c r="L13" s="448" t="s">
        <v>34</v>
      </c>
      <c r="M13" s="230">
        <v>11164.27</v>
      </c>
      <c r="N13" s="230">
        <v>9335.73</v>
      </c>
      <c r="O13" s="230">
        <v>11164.27</v>
      </c>
      <c r="P13" s="230">
        <v>9335.73</v>
      </c>
      <c r="Q13" s="486" t="s">
        <v>1267</v>
      </c>
      <c r="R13" s="486" t="s">
        <v>1266</v>
      </c>
    </row>
    <row r="14" spans="1:19" ht="201.75" customHeight="1" x14ac:dyDescent="0.25">
      <c r="A14" s="443">
        <v>8</v>
      </c>
      <c r="B14" s="448">
        <v>1</v>
      </c>
      <c r="C14" s="448">
        <v>4</v>
      </c>
      <c r="D14" s="448">
        <v>2</v>
      </c>
      <c r="E14" s="448" t="s">
        <v>1276</v>
      </c>
      <c r="F14" s="448" t="s">
        <v>1275</v>
      </c>
      <c r="G14" s="448" t="s">
        <v>61</v>
      </c>
      <c r="H14" s="443" t="s">
        <v>1022</v>
      </c>
      <c r="I14" s="443">
        <v>1</v>
      </c>
      <c r="J14" s="448" t="s">
        <v>1268</v>
      </c>
      <c r="K14" s="448" t="s">
        <v>46</v>
      </c>
      <c r="L14" s="448"/>
      <c r="M14" s="235">
        <v>21000</v>
      </c>
      <c r="N14" s="443"/>
      <c r="O14" s="235">
        <v>21000</v>
      </c>
      <c r="P14" s="443"/>
      <c r="Q14" s="448" t="s">
        <v>1267</v>
      </c>
      <c r="R14" s="448" t="s">
        <v>1266</v>
      </c>
    </row>
    <row r="15" spans="1:19" ht="102" customHeight="1" x14ac:dyDescent="0.25">
      <c r="A15" s="443">
        <v>9</v>
      </c>
      <c r="B15" s="448">
        <v>1</v>
      </c>
      <c r="C15" s="448">
        <v>4</v>
      </c>
      <c r="D15" s="448">
        <v>2</v>
      </c>
      <c r="E15" s="448" t="s">
        <v>1023</v>
      </c>
      <c r="F15" s="448" t="s">
        <v>1274</v>
      </c>
      <c r="G15" s="448" t="s">
        <v>1273</v>
      </c>
      <c r="H15" s="443" t="s">
        <v>62</v>
      </c>
      <c r="I15" s="443">
        <v>1</v>
      </c>
      <c r="J15" s="448" t="s">
        <v>1272</v>
      </c>
      <c r="K15" s="448" t="s">
        <v>46</v>
      </c>
      <c r="L15" s="448"/>
      <c r="M15" s="230">
        <v>16400</v>
      </c>
      <c r="N15" s="443"/>
      <c r="O15" s="230">
        <v>16400</v>
      </c>
      <c r="P15" s="443"/>
      <c r="Q15" s="486" t="s">
        <v>1267</v>
      </c>
      <c r="R15" s="486" t="s">
        <v>1266</v>
      </c>
    </row>
    <row r="16" spans="1:19" ht="170.25" customHeight="1" x14ac:dyDescent="0.25">
      <c r="A16" s="443">
        <v>10</v>
      </c>
      <c r="B16" s="448">
        <v>1</v>
      </c>
      <c r="C16" s="448">
        <v>4</v>
      </c>
      <c r="D16" s="448">
        <v>2</v>
      </c>
      <c r="E16" s="448" t="s">
        <v>1021</v>
      </c>
      <c r="F16" s="448" t="s">
        <v>1271</v>
      </c>
      <c r="G16" s="448" t="s">
        <v>45</v>
      </c>
      <c r="H16" s="448" t="s">
        <v>1270</v>
      </c>
      <c r="I16" s="448" t="s">
        <v>1269</v>
      </c>
      <c r="J16" s="448" t="s">
        <v>1268</v>
      </c>
      <c r="K16" s="448" t="s">
        <v>39</v>
      </c>
      <c r="L16" s="448"/>
      <c r="M16" s="235">
        <v>42300</v>
      </c>
      <c r="N16" s="443"/>
      <c r="O16" s="235">
        <v>42300</v>
      </c>
      <c r="P16" s="443"/>
      <c r="Q16" s="486" t="s">
        <v>1267</v>
      </c>
      <c r="R16" s="486" t="s">
        <v>1266</v>
      </c>
    </row>
    <row r="17" spans="1:18" ht="15.75" x14ac:dyDescent="0.25">
      <c r="A17" s="40"/>
      <c r="B17" s="40"/>
      <c r="C17" s="40"/>
      <c r="D17" s="40"/>
      <c r="E17" s="40"/>
      <c r="F17" s="40"/>
      <c r="G17" s="40"/>
      <c r="H17" s="40"/>
      <c r="I17" s="40"/>
      <c r="J17" s="40"/>
      <c r="K17" s="40"/>
      <c r="L17" s="40"/>
      <c r="Q17" s="40"/>
      <c r="R17" s="40"/>
    </row>
    <row r="18" spans="1:18" ht="15.75" x14ac:dyDescent="0.25">
      <c r="M18" s="743"/>
      <c r="N18" s="684" t="s">
        <v>35</v>
      </c>
      <c r="O18" s="684"/>
      <c r="P18" s="684"/>
    </row>
    <row r="19" spans="1:18" x14ac:dyDescent="0.25">
      <c r="M19" s="743"/>
      <c r="N19" s="283" t="s">
        <v>36</v>
      </c>
      <c r="O19" s="743" t="s">
        <v>37</v>
      </c>
      <c r="P19" s="743"/>
    </row>
    <row r="20" spans="1:18" x14ac:dyDescent="0.25">
      <c r="M20" s="743"/>
      <c r="N20" s="283"/>
      <c r="O20" s="283">
        <v>2020</v>
      </c>
      <c r="P20" s="283">
        <v>2021</v>
      </c>
    </row>
    <row r="21" spans="1:18" x14ac:dyDescent="0.25">
      <c r="M21" s="283" t="s">
        <v>688</v>
      </c>
      <c r="N21" s="282">
        <v>10</v>
      </c>
      <c r="O21" s="281">
        <f>SUM(M7+M8+M12+M13+M14+M15+M16)</f>
        <v>123684.27</v>
      </c>
      <c r="P21" s="281">
        <f>SUM(N8+N9+N10+N11+N13)</f>
        <v>146415.73000000001</v>
      </c>
    </row>
    <row r="23" spans="1:18" x14ac:dyDescent="0.25">
      <c r="O23" s="2"/>
      <c r="P23" s="2"/>
      <c r="Q23" s="2"/>
    </row>
    <row r="27" spans="1:18" x14ac:dyDescent="0.25">
      <c r="N27" s="72" t="s">
        <v>38</v>
      </c>
      <c r="O27" s="2"/>
    </row>
    <row r="28" spans="1:18" x14ac:dyDescent="0.25">
      <c r="O28" s="2"/>
    </row>
    <row r="30" spans="1:18" x14ac:dyDescent="0.25">
      <c r="O30" s="322"/>
    </row>
  </sheetData>
  <mergeCells count="17">
    <mergeCell ref="A4:A5"/>
    <mergeCell ref="B4:B5"/>
    <mergeCell ref="C4:C5"/>
    <mergeCell ref="M4:N4"/>
    <mergeCell ref="R4:R5"/>
    <mergeCell ref="D4:D5"/>
    <mergeCell ref="E4:E5"/>
    <mergeCell ref="M18:M20"/>
    <mergeCell ref="N18:P18"/>
    <mergeCell ref="O19:P19"/>
    <mergeCell ref="F4:F5"/>
    <mergeCell ref="Q4:Q5"/>
    <mergeCell ref="G4:G5"/>
    <mergeCell ref="O4:P4"/>
    <mergeCell ref="H4:I4"/>
    <mergeCell ref="J4:J5"/>
    <mergeCell ref="K4:L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S28"/>
  <sheetViews>
    <sheetView topLeftCell="A16" zoomScale="60" zoomScaleNormal="60" workbookViewId="0">
      <selection activeCell="A3" sqref="A3"/>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1.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23.5703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289" t="s">
        <v>1965</v>
      </c>
    </row>
    <row r="3" spans="1:19" x14ac:dyDescent="0.25">
      <c r="M3" s="2"/>
      <c r="N3" s="2"/>
      <c r="O3" s="2"/>
      <c r="P3" s="2"/>
    </row>
    <row r="4" spans="1:19" s="4" customFormat="1" ht="51"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x14ac:dyDescent="0.2">
      <c r="A5" s="509"/>
      <c r="B5" s="523"/>
      <c r="C5" s="523"/>
      <c r="D5" s="523"/>
      <c r="E5" s="509"/>
      <c r="F5" s="509"/>
      <c r="G5" s="509"/>
      <c r="H5" s="184" t="s">
        <v>14</v>
      </c>
      <c r="I5" s="184" t="s">
        <v>15</v>
      </c>
      <c r="J5" s="509"/>
      <c r="K5" s="185">
        <v>2020</v>
      </c>
      <c r="L5" s="185">
        <v>2021</v>
      </c>
      <c r="M5" s="5">
        <v>2020</v>
      </c>
      <c r="N5" s="5">
        <v>2021</v>
      </c>
      <c r="O5" s="5">
        <v>2020</v>
      </c>
      <c r="P5" s="5">
        <v>2021</v>
      </c>
      <c r="Q5" s="509"/>
      <c r="R5" s="523"/>
      <c r="S5" s="3"/>
    </row>
    <row r="6" spans="1:19" s="4" customFormat="1" x14ac:dyDescent="0.2">
      <c r="A6" s="183" t="s">
        <v>16</v>
      </c>
      <c r="B6" s="184" t="s">
        <v>17</v>
      </c>
      <c r="C6" s="184" t="s">
        <v>18</v>
      </c>
      <c r="D6" s="184" t="s">
        <v>19</v>
      </c>
      <c r="E6" s="183" t="s">
        <v>20</v>
      </c>
      <c r="F6" s="183" t="s">
        <v>21</v>
      </c>
      <c r="G6" s="183" t="s">
        <v>22</v>
      </c>
      <c r="H6" s="184" t="s">
        <v>23</v>
      </c>
      <c r="I6" s="184" t="s">
        <v>24</v>
      </c>
      <c r="J6" s="183" t="s">
        <v>25</v>
      </c>
      <c r="K6" s="185" t="s">
        <v>26</v>
      </c>
      <c r="L6" s="185" t="s">
        <v>27</v>
      </c>
      <c r="M6" s="186" t="s">
        <v>28</v>
      </c>
      <c r="N6" s="186" t="s">
        <v>29</v>
      </c>
      <c r="O6" s="186" t="s">
        <v>30</v>
      </c>
      <c r="P6" s="186" t="s">
        <v>31</v>
      </c>
      <c r="Q6" s="183" t="s">
        <v>32</v>
      </c>
      <c r="R6" s="184" t="s">
        <v>33</v>
      </c>
      <c r="S6" s="3"/>
    </row>
    <row r="7" spans="1:19" s="8" customFormat="1" ht="133.5" customHeight="1" x14ac:dyDescent="0.25">
      <c r="A7" s="409">
        <v>1</v>
      </c>
      <c r="B7" s="403">
        <v>1</v>
      </c>
      <c r="C7" s="409">
        <v>4</v>
      </c>
      <c r="D7" s="403">
        <v>2</v>
      </c>
      <c r="E7" s="403" t="s">
        <v>1349</v>
      </c>
      <c r="F7" s="403" t="s">
        <v>1348</v>
      </c>
      <c r="G7" s="403" t="s">
        <v>1347</v>
      </c>
      <c r="H7" s="407" t="s">
        <v>931</v>
      </c>
      <c r="I7" s="426" t="s">
        <v>1336</v>
      </c>
      <c r="J7" s="403" t="s">
        <v>1346</v>
      </c>
      <c r="K7" s="421" t="s">
        <v>39</v>
      </c>
      <c r="L7" s="421"/>
      <c r="M7" s="419">
        <v>60000</v>
      </c>
      <c r="N7" s="419"/>
      <c r="O7" s="418">
        <v>60000</v>
      </c>
      <c r="P7" s="419"/>
      <c r="Q7" s="435" t="s">
        <v>1316</v>
      </c>
      <c r="R7" s="435" t="s">
        <v>1315</v>
      </c>
      <c r="S7" s="13"/>
    </row>
    <row r="8" spans="1:19" s="8" customFormat="1" ht="45" x14ac:dyDescent="0.25">
      <c r="A8" s="544">
        <v>2</v>
      </c>
      <c r="B8" s="514">
        <v>1</v>
      </c>
      <c r="C8" s="544">
        <v>4</v>
      </c>
      <c r="D8" s="544">
        <v>2</v>
      </c>
      <c r="E8" s="514" t="s">
        <v>1345</v>
      </c>
      <c r="F8" s="514" t="s">
        <v>1344</v>
      </c>
      <c r="G8" s="514" t="s">
        <v>45</v>
      </c>
      <c r="H8" s="423" t="s">
        <v>1343</v>
      </c>
      <c r="I8" s="407">
        <v>1</v>
      </c>
      <c r="J8" s="514" t="s">
        <v>1342</v>
      </c>
      <c r="K8" s="640" t="s">
        <v>46</v>
      </c>
      <c r="L8" s="514"/>
      <c r="M8" s="580">
        <v>25000</v>
      </c>
      <c r="N8" s="514"/>
      <c r="O8" s="624">
        <v>25000</v>
      </c>
      <c r="P8" s="514"/>
      <c r="Q8" s="795" t="s">
        <v>1316</v>
      </c>
      <c r="R8" s="795" t="s">
        <v>1315</v>
      </c>
    </row>
    <row r="9" spans="1:19" s="8" customFormat="1" ht="45" customHeight="1" x14ac:dyDescent="0.25">
      <c r="A9" s="546"/>
      <c r="B9" s="516"/>
      <c r="C9" s="546"/>
      <c r="D9" s="546"/>
      <c r="E9" s="516"/>
      <c r="F9" s="516"/>
      <c r="G9" s="516"/>
      <c r="H9" s="407" t="s">
        <v>1341</v>
      </c>
      <c r="I9" s="426" t="s">
        <v>1139</v>
      </c>
      <c r="J9" s="516"/>
      <c r="K9" s="642"/>
      <c r="L9" s="516"/>
      <c r="M9" s="651"/>
      <c r="N9" s="516"/>
      <c r="O9" s="626"/>
      <c r="P9" s="516"/>
      <c r="Q9" s="797"/>
      <c r="R9" s="797"/>
    </row>
    <row r="10" spans="1:19" ht="180" x14ac:dyDescent="0.25">
      <c r="A10" s="411">
        <v>3</v>
      </c>
      <c r="B10" s="407">
        <v>1</v>
      </c>
      <c r="C10" s="411">
        <v>4</v>
      </c>
      <c r="D10" s="407">
        <v>5</v>
      </c>
      <c r="E10" s="407" t="s">
        <v>1340</v>
      </c>
      <c r="F10" s="407" t="s">
        <v>1339</v>
      </c>
      <c r="G10" s="407" t="s">
        <v>1338</v>
      </c>
      <c r="H10" s="407" t="s">
        <v>1337</v>
      </c>
      <c r="I10" s="426" t="s">
        <v>1336</v>
      </c>
      <c r="J10" s="407" t="s">
        <v>1335</v>
      </c>
      <c r="K10" s="425" t="s">
        <v>46</v>
      </c>
      <c r="L10" s="425"/>
      <c r="M10" s="414">
        <v>75000</v>
      </c>
      <c r="N10" s="411"/>
      <c r="O10" s="414">
        <v>75000</v>
      </c>
      <c r="P10" s="414"/>
      <c r="Q10" s="331" t="s">
        <v>1316</v>
      </c>
      <c r="R10" s="331" t="s">
        <v>1315</v>
      </c>
    </row>
    <row r="11" spans="1:19" ht="128.25" customHeight="1" x14ac:dyDescent="0.25">
      <c r="A11" s="514">
        <v>4</v>
      </c>
      <c r="B11" s="514">
        <v>1</v>
      </c>
      <c r="C11" s="544">
        <v>4</v>
      </c>
      <c r="D11" s="514">
        <v>2</v>
      </c>
      <c r="E11" s="514" t="s">
        <v>1334</v>
      </c>
      <c r="F11" s="514" t="s">
        <v>1333</v>
      </c>
      <c r="G11" s="544" t="s">
        <v>1332</v>
      </c>
      <c r="H11" s="430" t="s">
        <v>1331</v>
      </c>
      <c r="I11" s="430">
        <v>6</v>
      </c>
      <c r="J11" s="643" t="s">
        <v>1330</v>
      </c>
      <c r="K11" s="643" t="s">
        <v>39</v>
      </c>
      <c r="L11" s="643"/>
      <c r="M11" s="634">
        <v>85000</v>
      </c>
      <c r="N11" s="634"/>
      <c r="O11" s="634">
        <v>85000</v>
      </c>
      <c r="P11" s="634"/>
      <c r="Q11" s="643" t="s">
        <v>1316</v>
      </c>
      <c r="R11" s="643" t="s">
        <v>1315</v>
      </c>
    </row>
    <row r="12" spans="1:19" ht="101.25" customHeight="1" x14ac:dyDescent="0.25">
      <c r="A12" s="515"/>
      <c r="B12" s="515"/>
      <c r="C12" s="545"/>
      <c r="D12" s="515"/>
      <c r="E12" s="515"/>
      <c r="F12" s="515"/>
      <c r="G12" s="545"/>
      <c r="H12" s="430" t="s">
        <v>1329</v>
      </c>
      <c r="I12" s="430">
        <v>100</v>
      </c>
      <c r="J12" s="644"/>
      <c r="K12" s="644"/>
      <c r="L12" s="644"/>
      <c r="M12" s="635"/>
      <c r="N12" s="635"/>
      <c r="O12" s="635"/>
      <c r="P12" s="635"/>
      <c r="Q12" s="644"/>
      <c r="R12" s="644"/>
    </row>
    <row r="13" spans="1:19" ht="60" x14ac:dyDescent="0.25">
      <c r="A13" s="515"/>
      <c r="B13" s="515"/>
      <c r="C13" s="545"/>
      <c r="D13" s="515"/>
      <c r="E13" s="515"/>
      <c r="F13" s="515"/>
      <c r="G13" s="545"/>
      <c r="H13" s="407" t="s">
        <v>1328</v>
      </c>
      <c r="I13" s="411" t="s">
        <v>1327</v>
      </c>
      <c r="J13" s="644"/>
      <c r="K13" s="644"/>
      <c r="L13" s="644"/>
      <c r="M13" s="635"/>
      <c r="N13" s="635"/>
      <c r="O13" s="635"/>
      <c r="P13" s="635"/>
      <c r="Q13" s="644"/>
      <c r="R13" s="644"/>
    </row>
    <row r="14" spans="1:19" ht="57.75" customHeight="1" x14ac:dyDescent="0.25">
      <c r="A14" s="515"/>
      <c r="B14" s="515"/>
      <c r="C14" s="545"/>
      <c r="D14" s="515"/>
      <c r="E14" s="515"/>
      <c r="F14" s="515"/>
      <c r="G14" s="545"/>
      <c r="H14" s="411" t="s">
        <v>931</v>
      </c>
      <c r="I14" s="411">
        <v>2</v>
      </c>
      <c r="J14" s="644"/>
      <c r="K14" s="644"/>
      <c r="L14" s="644"/>
      <c r="M14" s="635"/>
      <c r="N14" s="635"/>
      <c r="O14" s="635"/>
      <c r="P14" s="635"/>
      <c r="Q14" s="644"/>
      <c r="R14" s="644"/>
    </row>
    <row r="15" spans="1:19" ht="45" x14ac:dyDescent="0.25">
      <c r="A15" s="515"/>
      <c r="B15" s="515"/>
      <c r="C15" s="545"/>
      <c r="D15" s="515"/>
      <c r="E15" s="515"/>
      <c r="F15" s="515"/>
      <c r="G15" s="545"/>
      <c r="H15" s="407" t="s">
        <v>1326</v>
      </c>
      <c r="I15" s="411" t="s">
        <v>1325</v>
      </c>
      <c r="J15" s="644"/>
      <c r="K15" s="644"/>
      <c r="L15" s="644"/>
      <c r="M15" s="635"/>
      <c r="N15" s="635"/>
      <c r="O15" s="635"/>
      <c r="P15" s="635"/>
      <c r="Q15" s="644"/>
      <c r="R15" s="644"/>
    </row>
    <row r="16" spans="1:19" s="8" customFormat="1" ht="45" customHeight="1" x14ac:dyDescent="0.25">
      <c r="A16" s="544">
        <v>5</v>
      </c>
      <c r="B16" s="514">
        <v>1</v>
      </c>
      <c r="C16" s="544">
        <v>4</v>
      </c>
      <c r="D16" s="514">
        <v>2</v>
      </c>
      <c r="E16" s="514" t="s">
        <v>1324</v>
      </c>
      <c r="F16" s="514" t="s">
        <v>1323</v>
      </c>
      <c r="G16" s="514" t="s">
        <v>418</v>
      </c>
      <c r="H16" s="407" t="s">
        <v>1322</v>
      </c>
      <c r="I16" s="411">
        <v>1</v>
      </c>
      <c r="J16" s="514" t="s">
        <v>1321</v>
      </c>
      <c r="K16" s="640" t="s">
        <v>39</v>
      </c>
      <c r="L16" s="544"/>
      <c r="M16" s="624">
        <v>15000</v>
      </c>
      <c r="N16" s="544"/>
      <c r="O16" s="624">
        <v>15000</v>
      </c>
      <c r="P16" s="544"/>
      <c r="Q16" s="795" t="s">
        <v>1316</v>
      </c>
      <c r="R16" s="795" t="s">
        <v>1315</v>
      </c>
    </row>
    <row r="17" spans="1:18" s="8" customFormat="1" ht="47.25" customHeight="1" x14ac:dyDescent="0.25">
      <c r="A17" s="546"/>
      <c r="B17" s="516"/>
      <c r="C17" s="546"/>
      <c r="D17" s="516"/>
      <c r="E17" s="516"/>
      <c r="F17" s="516"/>
      <c r="G17" s="516"/>
      <c r="H17" s="407" t="s">
        <v>54</v>
      </c>
      <c r="I17" s="407">
        <v>45</v>
      </c>
      <c r="J17" s="516"/>
      <c r="K17" s="642"/>
      <c r="L17" s="546"/>
      <c r="M17" s="626"/>
      <c r="N17" s="546"/>
      <c r="O17" s="626"/>
      <c r="P17" s="546"/>
      <c r="Q17" s="797"/>
      <c r="R17" s="797"/>
    </row>
    <row r="18" spans="1:18" s="8" customFormat="1" ht="30" customHeight="1" x14ac:dyDescent="0.25">
      <c r="A18" s="544">
        <v>6</v>
      </c>
      <c r="B18" s="514">
        <v>1</v>
      </c>
      <c r="C18" s="544">
        <v>4</v>
      </c>
      <c r="D18" s="514">
        <v>2</v>
      </c>
      <c r="E18" s="514" t="s">
        <v>1320</v>
      </c>
      <c r="F18" s="514" t="s">
        <v>1319</v>
      </c>
      <c r="G18" s="514" t="s">
        <v>1318</v>
      </c>
      <c r="H18" s="407" t="s">
        <v>62</v>
      </c>
      <c r="I18" s="411">
        <v>2</v>
      </c>
      <c r="J18" s="514" t="s">
        <v>1317</v>
      </c>
      <c r="K18" s="640" t="s">
        <v>39</v>
      </c>
      <c r="L18" s="544"/>
      <c r="M18" s="624">
        <v>69500</v>
      </c>
      <c r="N18" s="544"/>
      <c r="O18" s="624">
        <v>69500</v>
      </c>
      <c r="P18" s="544"/>
      <c r="Q18" s="795" t="s">
        <v>1316</v>
      </c>
      <c r="R18" s="795" t="s">
        <v>1315</v>
      </c>
    </row>
    <row r="19" spans="1:18" s="8" customFormat="1" ht="30" x14ac:dyDescent="0.25">
      <c r="A19" s="545"/>
      <c r="B19" s="515"/>
      <c r="C19" s="545"/>
      <c r="D19" s="515"/>
      <c r="E19" s="515"/>
      <c r="F19" s="515"/>
      <c r="G19" s="515"/>
      <c r="H19" s="407" t="s">
        <v>1314</v>
      </c>
      <c r="I19" s="411">
        <v>6</v>
      </c>
      <c r="J19" s="515"/>
      <c r="K19" s="641"/>
      <c r="L19" s="545"/>
      <c r="M19" s="625"/>
      <c r="N19" s="545"/>
      <c r="O19" s="625"/>
      <c r="P19" s="545"/>
      <c r="Q19" s="796"/>
      <c r="R19" s="796"/>
    </row>
    <row r="20" spans="1:18" s="8" customFormat="1" ht="30" x14ac:dyDescent="0.25">
      <c r="A20" s="545"/>
      <c r="B20" s="515"/>
      <c r="C20" s="545"/>
      <c r="D20" s="515"/>
      <c r="E20" s="515"/>
      <c r="F20" s="515"/>
      <c r="G20" s="515"/>
      <c r="H20" s="407" t="s">
        <v>248</v>
      </c>
      <c r="I20" s="411">
        <v>150</v>
      </c>
      <c r="J20" s="515"/>
      <c r="K20" s="641"/>
      <c r="L20" s="545"/>
      <c r="M20" s="625"/>
      <c r="N20" s="545"/>
      <c r="O20" s="625"/>
      <c r="P20" s="545"/>
      <c r="Q20" s="796"/>
      <c r="R20" s="796"/>
    </row>
    <row r="21" spans="1:18" s="8" customFormat="1" ht="30" x14ac:dyDescent="0.25">
      <c r="A21" s="546"/>
      <c r="B21" s="516"/>
      <c r="C21" s="546"/>
      <c r="D21" s="516"/>
      <c r="E21" s="516"/>
      <c r="F21" s="516"/>
      <c r="G21" s="516"/>
      <c r="H21" s="407" t="s">
        <v>1313</v>
      </c>
      <c r="I21" s="407">
        <v>2000</v>
      </c>
      <c r="J21" s="516"/>
      <c r="K21" s="642"/>
      <c r="L21" s="546"/>
      <c r="M21" s="626"/>
      <c r="N21" s="546"/>
      <c r="O21" s="626"/>
      <c r="P21" s="546"/>
      <c r="Q21" s="797"/>
      <c r="R21" s="797"/>
    </row>
    <row r="22" spans="1:18" x14ac:dyDescent="0.25">
      <c r="A22" s="329"/>
      <c r="B22" s="329"/>
      <c r="C22" s="329"/>
      <c r="D22" s="329"/>
      <c r="E22" s="329"/>
      <c r="F22" s="329"/>
      <c r="G22" s="329"/>
      <c r="H22" s="329"/>
      <c r="I22" s="329"/>
      <c r="J22" s="329"/>
      <c r="K22" s="329"/>
      <c r="L22" s="329"/>
      <c r="M22" s="330"/>
      <c r="N22" s="330"/>
      <c r="O22" s="330"/>
      <c r="P22" s="330"/>
      <c r="Q22" s="329"/>
      <c r="R22" s="329"/>
    </row>
    <row r="23" spans="1:18" ht="15.75" x14ac:dyDescent="0.25">
      <c r="M23" s="743"/>
      <c r="N23" s="684" t="s">
        <v>35</v>
      </c>
      <c r="O23" s="684"/>
      <c r="P23" s="684"/>
    </row>
    <row r="24" spans="1:18" x14ac:dyDescent="0.25">
      <c r="M24" s="743"/>
      <c r="N24" s="283" t="s">
        <v>36</v>
      </c>
      <c r="O24" s="743" t="s">
        <v>37</v>
      </c>
      <c r="P24" s="743"/>
    </row>
    <row r="25" spans="1:18" x14ac:dyDescent="0.25">
      <c r="M25" s="743"/>
      <c r="N25" s="283"/>
      <c r="O25" s="283">
        <v>2020</v>
      </c>
      <c r="P25" s="283">
        <v>2021</v>
      </c>
    </row>
    <row r="26" spans="1:18" x14ac:dyDescent="0.25">
      <c r="M26" s="187" t="s">
        <v>688</v>
      </c>
      <c r="N26" s="70">
        <v>6</v>
      </c>
      <c r="O26" s="23">
        <f>O18+O16+O11+O10+O8+O7</f>
        <v>329500</v>
      </c>
      <c r="P26" s="281">
        <v>0</v>
      </c>
    </row>
    <row r="28" spans="1:18" x14ac:dyDescent="0.25">
      <c r="O28" s="2"/>
    </row>
  </sheetData>
  <mergeCells count="81">
    <mergeCell ref="K4:L4"/>
    <mergeCell ref="M4:N4"/>
    <mergeCell ref="Q4:Q5"/>
    <mergeCell ref="O4:P4"/>
    <mergeCell ref="A16:A17"/>
    <mergeCell ref="B16:B17"/>
    <mergeCell ref="C16:C17"/>
    <mergeCell ref="D16:D17"/>
    <mergeCell ref="E16:E17"/>
    <mergeCell ref="L16:L17"/>
    <mergeCell ref="M16:M17"/>
    <mergeCell ref="N16:N17"/>
    <mergeCell ref="O16:O17"/>
    <mergeCell ref="E11:E15"/>
    <mergeCell ref="F11:F15"/>
    <mergeCell ref="G11:G15"/>
    <mergeCell ref="J11:J15"/>
    <mergeCell ref="K11:K15"/>
    <mergeCell ref="F16:F17"/>
    <mergeCell ref="G16:G17"/>
    <mergeCell ref="J16:J17"/>
    <mergeCell ref="K16:K17"/>
    <mergeCell ref="N11:N15"/>
    <mergeCell ref="O11:O15"/>
    <mergeCell ref="A8:A9"/>
    <mergeCell ref="B8:B9"/>
    <mergeCell ref="C8:C9"/>
    <mergeCell ref="D8:D9"/>
    <mergeCell ref="E8:E9"/>
    <mergeCell ref="A4:A5"/>
    <mergeCell ref="B4:B5"/>
    <mergeCell ref="C4:C5"/>
    <mergeCell ref="D4:D5"/>
    <mergeCell ref="E4:E5"/>
    <mergeCell ref="F4:F5"/>
    <mergeCell ref="N8:N9"/>
    <mergeCell ref="O8:O9"/>
    <mergeCell ref="R8:R9"/>
    <mergeCell ref="P8:P9"/>
    <mergeCell ref="G8:G9"/>
    <mergeCell ref="Q8:Q9"/>
    <mergeCell ref="F8:F9"/>
    <mergeCell ref="J8:J9"/>
    <mergeCell ref="K8:K9"/>
    <mergeCell ref="L8:L9"/>
    <mergeCell ref="M8:M9"/>
    <mergeCell ref="R4:R5"/>
    <mergeCell ref="G4:G5"/>
    <mergeCell ref="H4:I4"/>
    <mergeCell ref="J4:J5"/>
    <mergeCell ref="R11:R15"/>
    <mergeCell ref="A11:A15"/>
    <mergeCell ref="B11:B15"/>
    <mergeCell ref="C11:C15"/>
    <mergeCell ref="D11:D15"/>
    <mergeCell ref="L11:L15"/>
    <mergeCell ref="M11:M15"/>
    <mergeCell ref="P11:P15"/>
    <mergeCell ref="Q11:Q15"/>
    <mergeCell ref="P16:P17"/>
    <mergeCell ref="Q16:Q17"/>
    <mergeCell ref="R16:R17"/>
    <mergeCell ref="P18:P21"/>
    <mergeCell ref="B18:B21"/>
    <mergeCell ref="C18:C21"/>
    <mergeCell ref="D18:D21"/>
    <mergeCell ref="E18:E21"/>
    <mergeCell ref="F18:F21"/>
    <mergeCell ref="G18:G21"/>
    <mergeCell ref="J18:J21"/>
    <mergeCell ref="K18:K21"/>
    <mergeCell ref="L18:L21"/>
    <mergeCell ref="M18:M21"/>
    <mergeCell ref="N18:N21"/>
    <mergeCell ref="O18:O21"/>
    <mergeCell ref="A18:A21"/>
    <mergeCell ref="Q18:Q21"/>
    <mergeCell ref="R18:R21"/>
    <mergeCell ref="M23:M25"/>
    <mergeCell ref="N23:P23"/>
    <mergeCell ref="O24:P2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S61"/>
  <sheetViews>
    <sheetView topLeftCell="A53" zoomScale="60" zoomScaleNormal="60" workbookViewId="0">
      <selection activeCell="O60" sqref="O60:P60"/>
    </sheetView>
  </sheetViews>
  <sheetFormatPr defaultColWidth="9.140625" defaultRowHeight="15" x14ac:dyDescent="0.25"/>
  <cols>
    <col min="1" max="1" width="5" style="72" customWidth="1"/>
    <col min="2" max="2" width="9.42578125" style="72" customWidth="1"/>
    <col min="3" max="3" width="12.140625" style="72" customWidth="1"/>
    <col min="4" max="4" width="10.28515625" style="72" customWidth="1"/>
    <col min="5" max="5" width="48.5703125" style="72" customWidth="1"/>
    <col min="6" max="6" width="65.28515625" style="72" customWidth="1"/>
    <col min="7" max="7" width="38" style="72" customWidth="1"/>
    <col min="8" max="8" width="21.7109375" style="72" customWidth="1"/>
    <col min="9" max="9" width="12.85546875" style="72" customWidth="1"/>
    <col min="10" max="10" width="34.140625" style="72" customWidth="1"/>
    <col min="11" max="11" width="12.85546875" style="72" customWidth="1"/>
    <col min="12" max="12" width="13.5703125" style="72" customWidth="1"/>
    <col min="13" max="13" width="19" style="332" customWidth="1"/>
    <col min="14" max="14" width="18.42578125" style="72" customWidth="1"/>
    <col min="15" max="15" width="19.140625" style="332" customWidth="1"/>
    <col min="16" max="16" width="19.140625" style="72" customWidth="1"/>
    <col min="17" max="17" width="22.5703125" style="72" customWidth="1"/>
    <col min="18" max="18" width="25" style="72" customWidth="1"/>
    <col min="19" max="19" width="20.85546875" style="72" customWidth="1"/>
    <col min="20" max="258" width="9.7109375" style="72" customWidth="1"/>
    <col min="259" max="259" width="5" style="72" customWidth="1"/>
    <col min="260" max="260" width="10.28515625" style="72" customWidth="1"/>
    <col min="261" max="261" width="10.5703125" style="72" customWidth="1"/>
    <col min="262" max="262" width="9.42578125" style="72" customWidth="1"/>
    <col min="263" max="263" width="24.28515625" style="72" customWidth="1"/>
    <col min="264" max="264" width="63.5703125" style="72" customWidth="1"/>
    <col min="265" max="265" width="61.5703125" style="72" customWidth="1"/>
    <col min="266" max="266" width="37.5703125" style="72" customWidth="1"/>
    <col min="267" max="267" width="30" style="72" customWidth="1"/>
    <col min="268" max="268" width="35.28515625" style="72" customWidth="1"/>
    <col min="269" max="269" width="27.7109375" style="72" customWidth="1"/>
    <col min="270" max="270" width="20.42578125" style="72" customWidth="1"/>
    <col min="271" max="271" width="11.140625" style="72" customWidth="1"/>
    <col min="272" max="272" width="12.5703125" style="72" customWidth="1"/>
    <col min="273" max="273" width="15.7109375" style="72" customWidth="1"/>
    <col min="274" max="274" width="9.5703125" style="72" customWidth="1"/>
    <col min="275" max="514" width="9.7109375" style="72" customWidth="1"/>
    <col min="515" max="515" width="5" style="72" customWidth="1"/>
    <col min="516" max="516" width="10.28515625" style="72" customWidth="1"/>
    <col min="517" max="517" width="10.5703125" style="72" customWidth="1"/>
    <col min="518" max="518" width="9.42578125" style="72" customWidth="1"/>
    <col min="519" max="519" width="24.28515625" style="72" customWidth="1"/>
    <col min="520" max="520" width="63.5703125" style="72" customWidth="1"/>
    <col min="521" max="521" width="61.5703125" style="72" customWidth="1"/>
    <col min="522" max="522" width="37.5703125" style="72" customWidth="1"/>
    <col min="523" max="523" width="30" style="72" customWidth="1"/>
    <col min="524" max="524" width="35.28515625" style="72" customWidth="1"/>
    <col min="525" max="525" width="27.7109375" style="72" customWidth="1"/>
    <col min="526" max="526" width="20.42578125" style="72" customWidth="1"/>
    <col min="527" max="527" width="11.140625" style="72" customWidth="1"/>
    <col min="528" max="528" width="12.5703125" style="72" customWidth="1"/>
    <col min="529" max="529" width="15.7109375" style="72" customWidth="1"/>
    <col min="530" max="530" width="9.5703125" style="72" customWidth="1"/>
    <col min="531" max="770" width="9.7109375" style="72" customWidth="1"/>
    <col min="771" max="771" width="5" style="72" customWidth="1"/>
    <col min="772" max="772" width="10.28515625" style="72" customWidth="1"/>
    <col min="773" max="773" width="10.5703125" style="72" customWidth="1"/>
    <col min="774" max="774" width="9.42578125" style="72" customWidth="1"/>
    <col min="775" max="775" width="24.28515625" style="72" customWidth="1"/>
    <col min="776" max="776" width="63.5703125" style="72" customWidth="1"/>
    <col min="777" max="777" width="61.5703125" style="72" customWidth="1"/>
    <col min="778" max="778" width="37.5703125" style="72" customWidth="1"/>
    <col min="779" max="779" width="30" style="72" customWidth="1"/>
    <col min="780" max="780" width="35.28515625" style="72" customWidth="1"/>
    <col min="781" max="781" width="27.7109375" style="72" customWidth="1"/>
    <col min="782" max="782" width="20.42578125" style="72" customWidth="1"/>
    <col min="783" max="783" width="11.140625" style="72" customWidth="1"/>
    <col min="784" max="784" width="12.5703125" style="72" customWidth="1"/>
    <col min="785" max="785" width="15.7109375" style="72" customWidth="1"/>
    <col min="786" max="786" width="9.5703125" style="72" customWidth="1"/>
    <col min="787" max="1024" width="9.7109375" style="72" customWidth="1"/>
    <col min="1025" max="16384" width="9.140625" style="72"/>
  </cols>
  <sheetData>
    <row r="2" spans="1:19" x14ac:dyDescent="0.25">
      <c r="A2" s="108" t="s">
        <v>1968</v>
      </c>
    </row>
    <row r="3" spans="1:19" x14ac:dyDescent="0.25">
      <c r="N3" s="332"/>
      <c r="P3" s="332"/>
    </row>
    <row r="4" spans="1:19" ht="60" customHeight="1" x14ac:dyDescent="0.25">
      <c r="A4" s="816" t="s">
        <v>0</v>
      </c>
      <c r="B4" s="817" t="s">
        <v>1</v>
      </c>
      <c r="C4" s="817" t="s">
        <v>2</v>
      </c>
      <c r="D4" s="817" t="s">
        <v>3</v>
      </c>
      <c r="E4" s="816" t="s">
        <v>4</v>
      </c>
      <c r="F4" s="816" t="s">
        <v>5</v>
      </c>
      <c r="G4" s="816" t="s">
        <v>6</v>
      </c>
      <c r="H4" s="817" t="s">
        <v>7</v>
      </c>
      <c r="I4" s="817"/>
      <c r="J4" s="816" t="s">
        <v>8</v>
      </c>
      <c r="K4" s="817" t="s">
        <v>1436</v>
      </c>
      <c r="L4" s="817"/>
      <c r="M4" s="819" t="s">
        <v>1435</v>
      </c>
      <c r="N4" s="819"/>
      <c r="O4" s="819" t="s">
        <v>11</v>
      </c>
      <c r="P4" s="819"/>
      <c r="Q4" s="816" t="s">
        <v>12</v>
      </c>
      <c r="R4" s="817" t="s">
        <v>13</v>
      </c>
      <c r="S4" s="353"/>
    </row>
    <row r="5" spans="1:19" ht="26.25" customHeight="1" x14ac:dyDescent="0.25">
      <c r="A5" s="816"/>
      <c r="B5" s="817"/>
      <c r="C5" s="817"/>
      <c r="D5" s="817"/>
      <c r="E5" s="816"/>
      <c r="F5" s="816"/>
      <c r="G5" s="816"/>
      <c r="H5" s="354" t="s">
        <v>14</v>
      </c>
      <c r="I5" s="354" t="s">
        <v>1434</v>
      </c>
      <c r="J5" s="816"/>
      <c r="K5" s="357">
        <v>2020</v>
      </c>
      <c r="L5" s="357">
        <v>2021</v>
      </c>
      <c r="M5" s="358">
        <v>2020</v>
      </c>
      <c r="N5" s="358">
        <v>2021</v>
      </c>
      <c r="O5" s="358">
        <v>2020</v>
      </c>
      <c r="P5" s="358">
        <v>2021</v>
      </c>
      <c r="Q5" s="816"/>
      <c r="R5" s="817"/>
      <c r="S5" s="353"/>
    </row>
    <row r="6" spans="1:19" ht="15.75" customHeight="1" x14ac:dyDescent="0.25">
      <c r="A6" s="355" t="s">
        <v>16</v>
      </c>
      <c r="B6" s="354" t="s">
        <v>17</v>
      </c>
      <c r="C6" s="354" t="s">
        <v>18</v>
      </c>
      <c r="D6" s="354" t="s">
        <v>19</v>
      </c>
      <c r="E6" s="355" t="s">
        <v>20</v>
      </c>
      <c r="F6" s="355" t="s">
        <v>21</v>
      </c>
      <c r="G6" s="355" t="s">
        <v>22</v>
      </c>
      <c r="H6" s="354" t="s">
        <v>23</v>
      </c>
      <c r="I6" s="354" t="s">
        <v>24</v>
      </c>
      <c r="J6" s="355" t="s">
        <v>25</v>
      </c>
      <c r="K6" s="357" t="s">
        <v>26</v>
      </c>
      <c r="L6" s="357" t="s">
        <v>27</v>
      </c>
      <c r="M6" s="356" t="s">
        <v>28</v>
      </c>
      <c r="N6" s="356" t="s">
        <v>29</v>
      </c>
      <c r="O6" s="356" t="s">
        <v>30</v>
      </c>
      <c r="P6" s="356" t="s">
        <v>31</v>
      </c>
      <c r="Q6" s="355" t="s">
        <v>32</v>
      </c>
      <c r="R6" s="354" t="s">
        <v>33</v>
      </c>
      <c r="S6" s="353"/>
    </row>
    <row r="7" spans="1:19" s="341" customFormat="1" ht="71.25" customHeight="1" x14ac:dyDescent="0.25">
      <c r="A7" s="799">
        <v>1</v>
      </c>
      <c r="B7" s="800">
        <v>1</v>
      </c>
      <c r="C7" s="799">
        <v>4</v>
      </c>
      <c r="D7" s="800">
        <v>2</v>
      </c>
      <c r="E7" s="800" t="s">
        <v>1433</v>
      </c>
      <c r="F7" s="800" t="s">
        <v>1432</v>
      </c>
      <c r="G7" s="800" t="s">
        <v>50</v>
      </c>
      <c r="H7" s="339" t="s">
        <v>326</v>
      </c>
      <c r="I7" s="352" t="s">
        <v>1336</v>
      </c>
      <c r="J7" s="800" t="s">
        <v>1431</v>
      </c>
      <c r="K7" s="818" t="s">
        <v>46</v>
      </c>
      <c r="L7" s="801"/>
      <c r="M7" s="804">
        <v>11998.89</v>
      </c>
      <c r="N7" s="801"/>
      <c r="O7" s="804">
        <f>M7</f>
        <v>11998.89</v>
      </c>
      <c r="P7" s="801"/>
      <c r="Q7" s="800" t="s">
        <v>1351</v>
      </c>
      <c r="R7" s="800" t="s">
        <v>1350</v>
      </c>
      <c r="S7" s="350"/>
    </row>
    <row r="8" spans="1:19" s="341" customFormat="1" ht="82.5" customHeight="1" x14ac:dyDescent="0.25">
      <c r="A8" s="799"/>
      <c r="B8" s="800"/>
      <c r="C8" s="799"/>
      <c r="D8" s="800"/>
      <c r="E8" s="800"/>
      <c r="F8" s="800"/>
      <c r="G8" s="800"/>
      <c r="H8" s="436" t="s">
        <v>1430</v>
      </c>
      <c r="I8" s="351" t="s">
        <v>1204</v>
      </c>
      <c r="J8" s="800"/>
      <c r="K8" s="818"/>
      <c r="L8" s="801"/>
      <c r="M8" s="804"/>
      <c r="N8" s="801"/>
      <c r="O8" s="804"/>
      <c r="P8" s="801"/>
      <c r="Q8" s="800"/>
      <c r="R8" s="800"/>
      <c r="S8" s="350"/>
    </row>
    <row r="9" spans="1:19" s="341" customFormat="1" ht="159.75" customHeight="1" x14ac:dyDescent="0.25">
      <c r="A9" s="437">
        <v>2</v>
      </c>
      <c r="B9" s="437">
        <v>1</v>
      </c>
      <c r="C9" s="437">
        <v>4</v>
      </c>
      <c r="D9" s="436">
        <v>2</v>
      </c>
      <c r="E9" s="436" t="s">
        <v>1429</v>
      </c>
      <c r="F9" s="436" t="s">
        <v>1428</v>
      </c>
      <c r="G9" s="436" t="s">
        <v>418</v>
      </c>
      <c r="H9" s="436" t="s">
        <v>274</v>
      </c>
      <c r="I9" s="351" t="s">
        <v>1204</v>
      </c>
      <c r="J9" s="436" t="s">
        <v>1427</v>
      </c>
      <c r="K9" s="440" t="s">
        <v>46</v>
      </c>
      <c r="L9" s="440"/>
      <c r="M9" s="439">
        <v>7086.42</v>
      </c>
      <c r="N9" s="437"/>
      <c r="O9" s="439">
        <f>M9</f>
        <v>7086.42</v>
      </c>
      <c r="P9" s="439"/>
      <c r="Q9" s="436" t="s">
        <v>1351</v>
      </c>
      <c r="R9" s="436" t="s">
        <v>1350</v>
      </c>
      <c r="S9" s="350"/>
    </row>
    <row r="10" spans="1:19" ht="63.75" customHeight="1" x14ac:dyDescent="0.25">
      <c r="A10" s="757">
        <v>3</v>
      </c>
      <c r="B10" s="757">
        <v>1</v>
      </c>
      <c r="C10" s="757">
        <v>4</v>
      </c>
      <c r="D10" s="757">
        <v>2</v>
      </c>
      <c r="E10" s="757" t="s">
        <v>1426</v>
      </c>
      <c r="F10" s="757" t="s">
        <v>1425</v>
      </c>
      <c r="G10" s="436" t="s">
        <v>986</v>
      </c>
      <c r="H10" s="436" t="s">
        <v>274</v>
      </c>
      <c r="I10" s="437">
        <v>70</v>
      </c>
      <c r="J10" s="757" t="s">
        <v>1414</v>
      </c>
      <c r="K10" s="759" t="s">
        <v>39</v>
      </c>
      <c r="L10" s="821"/>
      <c r="M10" s="808">
        <v>11325.53</v>
      </c>
      <c r="N10" s="814"/>
      <c r="O10" s="808">
        <f>M10</f>
        <v>11325.53</v>
      </c>
      <c r="P10" s="812"/>
      <c r="Q10" s="757" t="s">
        <v>1351</v>
      </c>
      <c r="R10" s="757" t="s">
        <v>1350</v>
      </c>
      <c r="S10" s="102"/>
    </row>
    <row r="11" spans="1:19" ht="75.75" customHeight="1" x14ac:dyDescent="0.25">
      <c r="A11" s="773"/>
      <c r="B11" s="773"/>
      <c r="C11" s="773"/>
      <c r="D11" s="773"/>
      <c r="E11" s="773"/>
      <c r="F11" s="773"/>
      <c r="G11" s="436" t="s">
        <v>1363</v>
      </c>
      <c r="H11" s="407" t="s">
        <v>157</v>
      </c>
      <c r="I11" s="407">
        <v>1</v>
      </c>
      <c r="J11" s="773"/>
      <c r="K11" s="820"/>
      <c r="L11" s="822"/>
      <c r="M11" s="809"/>
      <c r="N11" s="815"/>
      <c r="O11" s="809"/>
      <c r="P11" s="813"/>
      <c r="Q11" s="773"/>
      <c r="R11" s="773"/>
      <c r="S11" s="102"/>
    </row>
    <row r="12" spans="1:19" ht="50.25" customHeight="1" x14ac:dyDescent="0.25">
      <c r="A12" s="757">
        <v>4</v>
      </c>
      <c r="B12" s="757">
        <v>1</v>
      </c>
      <c r="C12" s="757">
        <v>4</v>
      </c>
      <c r="D12" s="757">
        <v>2</v>
      </c>
      <c r="E12" s="757" t="s">
        <v>1424</v>
      </c>
      <c r="F12" s="757" t="s">
        <v>1423</v>
      </c>
      <c r="G12" s="436" t="s">
        <v>986</v>
      </c>
      <c r="H12" s="436" t="s">
        <v>274</v>
      </c>
      <c r="I12" s="436">
        <v>70</v>
      </c>
      <c r="J12" s="757" t="s">
        <v>989</v>
      </c>
      <c r="K12" s="757" t="s">
        <v>39</v>
      </c>
      <c r="L12" s="757"/>
      <c r="M12" s="808">
        <v>11237.19</v>
      </c>
      <c r="N12" s="810"/>
      <c r="O12" s="808">
        <f>M12</f>
        <v>11237.19</v>
      </c>
      <c r="P12" s="757"/>
      <c r="Q12" s="757" t="s">
        <v>1351</v>
      </c>
      <c r="R12" s="757" t="s">
        <v>1350</v>
      </c>
    </row>
    <row r="13" spans="1:19" ht="86.25" customHeight="1" x14ac:dyDescent="0.25">
      <c r="A13" s="773"/>
      <c r="B13" s="773"/>
      <c r="C13" s="773"/>
      <c r="D13" s="773"/>
      <c r="E13" s="773"/>
      <c r="F13" s="773"/>
      <c r="G13" s="436" t="s">
        <v>1363</v>
      </c>
      <c r="H13" s="407" t="s">
        <v>157</v>
      </c>
      <c r="I13" s="407">
        <v>1</v>
      </c>
      <c r="J13" s="773"/>
      <c r="K13" s="773"/>
      <c r="L13" s="773"/>
      <c r="M13" s="809"/>
      <c r="N13" s="811"/>
      <c r="O13" s="809"/>
      <c r="P13" s="773"/>
      <c r="Q13" s="773"/>
      <c r="R13" s="773"/>
    </row>
    <row r="14" spans="1:19" ht="84" customHeight="1" x14ac:dyDescent="0.25">
      <c r="A14" s="757">
        <v>5</v>
      </c>
      <c r="B14" s="757">
        <v>1</v>
      </c>
      <c r="C14" s="757">
        <v>4</v>
      </c>
      <c r="D14" s="757">
        <v>2</v>
      </c>
      <c r="E14" s="757" t="s">
        <v>1422</v>
      </c>
      <c r="F14" s="757" t="s">
        <v>1421</v>
      </c>
      <c r="G14" s="436" t="s">
        <v>986</v>
      </c>
      <c r="H14" s="436" t="s">
        <v>274</v>
      </c>
      <c r="I14" s="436">
        <v>50</v>
      </c>
      <c r="J14" s="757" t="s">
        <v>1420</v>
      </c>
      <c r="K14" s="757" t="s">
        <v>39</v>
      </c>
      <c r="L14" s="757"/>
      <c r="M14" s="808">
        <v>9260.49</v>
      </c>
      <c r="N14" s="810"/>
      <c r="O14" s="808">
        <f>M14</f>
        <v>9260.49</v>
      </c>
      <c r="P14" s="757"/>
      <c r="Q14" s="757" t="s">
        <v>1351</v>
      </c>
      <c r="R14" s="757" t="s">
        <v>1350</v>
      </c>
      <c r="S14" s="96"/>
    </row>
    <row r="15" spans="1:19" ht="73.5" customHeight="1" x14ac:dyDescent="0.25">
      <c r="A15" s="773"/>
      <c r="B15" s="773"/>
      <c r="C15" s="773"/>
      <c r="D15" s="773"/>
      <c r="E15" s="773"/>
      <c r="F15" s="773"/>
      <c r="G15" s="436" t="s">
        <v>1363</v>
      </c>
      <c r="H15" s="407" t="s">
        <v>157</v>
      </c>
      <c r="I15" s="407">
        <v>1</v>
      </c>
      <c r="J15" s="773"/>
      <c r="K15" s="773"/>
      <c r="L15" s="773"/>
      <c r="M15" s="809"/>
      <c r="N15" s="811"/>
      <c r="O15" s="809"/>
      <c r="P15" s="773"/>
      <c r="Q15" s="773"/>
      <c r="R15" s="773"/>
      <c r="S15" s="96"/>
    </row>
    <row r="16" spans="1:19" ht="56.25" customHeight="1" x14ac:dyDescent="0.25">
      <c r="A16" s="757">
        <v>6</v>
      </c>
      <c r="B16" s="757">
        <v>1</v>
      </c>
      <c r="C16" s="757">
        <v>4</v>
      </c>
      <c r="D16" s="757">
        <v>2</v>
      </c>
      <c r="E16" s="757" t="s">
        <v>1419</v>
      </c>
      <c r="F16" s="757" t="s">
        <v>1418</v>
      </c>
      <c r="G16" s="436" t="s">
        <v>986</v>
      </c>
      <c r="H16" s="436" t="s">
        <v>274</v>
      </c>
      <c r="I16" s="436">
        <v>50</v>
      </c>
      <c r="J16" s="757" t="s">
        <v>1417</v>
      </c>
      <c r="K16" s="757" t="s">
        <v>39</v>
      </c>
      <c r="L16" s="757"/>
      <c r="M16" s="806">
        <v>10006.06</v>
      </c>
      <c r="N16" s="757"/>
      <c r="O16" s="806">
        <f>M16</f>
        <v>10006.06</v>
      </c>
      <c r="P16" s="757"/>
      <c r="Q16" s="757" t="s">
        <v>1351</v>
      </c>
      <c r="R16" s="757" t="s">
        <v>1350</v>
      </c>
      <c r="S16" s="96"/>
    </row>
    <row r="17" spans="1:19" ht="66.75" customHeight="1" x14ac:dyDescent="0.25">
      <c r="A17" s="773"/>
      <c r="B17" s="773"/>
      <c r="C17" s="773"/>
      <c r="D17" s="773"/>
      <c r="E17" s="773"/>
      <c r="F17" s="773"/>
      <c r="G17" s="436" t="s">
        <v>1363</v>
      </c>
      <c r="H17" s="407" t="s">
        <v>157</v>
      </c>
      <c r="I17" s="407">
        <v>1</v>
      </c>
      <c r="J17" s="773"/>
      <c r="K17" s="773"/>
      <c r="L17" s="773"/>
      <c r="M17" s="807"/>
      <c r="N17" s="773"/>
      <c r="O17" s="807"/>
      <c r="P17" s="773"/>
      <c r="Q17" s="773"/>
      <c r="R17" s="773"/>
      <c r="S17" s="96"/>
    </row>
    <row r="18" spans="1:19" ht="42.75" customHeight="1" x14ac:dyDescent="0.25">
      <c r="A18" s="757">
        <v>7</v>
      </c>
      <c r="B18" s="757">
        <v>1</v>
      </c>
      <c r="C18" s="757">
        <v>4</v>
      </c>
      <c r="D18" s="757">
        <v>2</v>
      </c>
      <c r="E18" s="757" t="s">
        <v>1416</v>
      </c>
      <c r="F18" s="757" t="s">
        <v>1415</v>
      </c>
      <c r="G18" s="436" t="s">
        <v>986</v>
      </c>
      <c r="H18" s="436" t="s">
        <v>274</v>
      </c>
      <c r="I18" s="436">
        <v>50</v>
      </c>
      <c r="J18" s="757" t="s">
        <v>1414</v>
      </c>
      <c r="K18" s="757" t="s">
        <v>39</v>
      </c>
      <c r="L18" s="757"/>
      <c r="M18" s="808">
        <v>9596.86</v>
      </c>
      <c r="N18" s="757"/>
      <c r="O18" s="808">
        <f>M18</f>
        <v>9596.86</v>
      </c>
      <c r="P18" s="757"/>
      <c r="Q18" s="757" t="s">
        <v>1351</v>
      </c>
      <c r="R18" s="757" t="s">
        <v>1350</v>
      </c>
      <c r="S18" s="96"/>
    </row>
    <row r="19" spans="1:19" ht="43.5" customHeight="1" x14ac:dyDescent="0.25">
      <c r="A19" s="773"/>
      <c r="B19" s="773"/>
      <c r="C19" s="773"/>
      <c r="D19" s="773"/>
      <c r="E19" s="773"/>
      <c r="F19" s="773"/>
      <c r="G19" s="436" t="s">
        <v>1363</v>
      </c>
      <c r="H19" s="407" t="s">
        <v>157</v>
      </c>
      <c r="I19" s="407">
        <v>1</v>
      </c>
      <c r="J19" s="773"/>
      <c r="K19" s="773"/>
      <c r="L19" s="773"/>
      <c r="M19" s="809"/>
      <c r="N19" s="773"/>
      <c r="O19" s="809"/>
      <c r="P19" s="773"/>
      <c r="Q19" s="773"/>
      <c r="R19" s="773"/>
      <c r="S19" s="96"/>
    </row>
    <row r="20" spans="1:19" ht="46.5" customHeight="1" x14ac:dyDescent="0.25">
      <c r="A20" s="757">
        <v>8</v>
      </c>
      <c r="B20" s="757">
        <v>1</v>
      </c>
      <c r="C20" s="757">
        <v>4</v>
      </c>
      <c r="D20" s="757">
        <v>2</v>
      </c>
      <c r="E20" s="757" t="s">
        <v>1413</v>
      </c>
      <c r="F20" s="757" t="s">
        <v>1412</v>
      </c>
      <c r="G20" s="436" t="s">
        <v>986</v>
      </c>
      <c r="H20" s="436" t="s">
        <v>274</v>
      </c>
      <c r="I20" s="436">
        <v>60</v>
      </c>
      <c r="J20" s="757" t="s">
        <v>1395</v>
      </c>
      <c r="K20" s="757" t="s">
        <v>39</v>
      </c>
      <c r="L20" s="757"/>
      <c r="M20" s="806">
        <v>9780</v>
      </c>
      <c r="N20" s="757"/>
      <c r="O20" s="806">
        <f>M20</f>
        <v>9780</v>
      </c>
      <c r="P20" s="757"/>
      <c r="Q20" s="757" t="s">
        <v>1351</v>
      </c>
      <c r="R20" s="757" t="s">
        <v>1350</v>
      </c>
      <c r="S20" s="96"/>
    </row>
    <row r="21" spans="1:19" ht="53.25" customHeight="1" x14ac:dyDescent="0.25">
      <c r="A21" s="773"/>
      <c r="B21" s="773"/>
      <c r="C21" s="773"/>
      <c r="D21" s="773"/>
      <c r="E21" s="773"/>
      <c r="F21" s="773"/>
      <c r="G21" s="436" t="s">
        <v>1363</v>
      </c>
      <c r="H21" s="407" t="s">
        <v>157</v>
      </c>
      <c r="I21" s="407">
        <v>1</v>
      </c>
      <c r="J21" s="773"/>
      <c r="K21" s="773"/>
      <c r="L21" s="773"/>
      <c r="M21" s="807"/>
      <c r="N21" s="773"/>
      <c r="O21" s="807"/>
      <c r="P21" s="773"/>
      <c r="Q21" s="773"/>
      <c r="R21" s="773"/>
      <c r="S21" s="96"/>
    </row>
    <row r="22" spans="1:19" ht="75.75" customHeight="1" x14ac:dyDescent="0.25">
      <c r="A22" s="436">
        <v>9</v>
      </c>
      <c r="B22" s="436">
        <v>1</v>
      </c>
      <c r="C22" s="436">
        <v>4</v>
      </c>
      <c r="D22" s="436">
        <v>2</v>
      </c>
      <c r="E22" s="436" t="s">
        <v>1411</v>
      </c>
      <c r="F22" s="436" t="s">
        <v>1410</v>
      </c>
      <c r="G22" s="436" t="s">
        <v>418</v>
      </c>
      <c r="H22" s="436" t="s">
        <v>274</v>
      </c>
      <c r="I22" s="436">
        <v>50</v>
      </c>
      <c r="J22" s="436" t="s">
        <v>1409</v>
      </c>
      <c r="K22" s="436" t="s">
        <v>39</v>
      </c>
      <c r="L22" s="436"/>
      <c r="M22" s="438">
        <v>7217.74</v>
      </c>
      <c r="N22" s="436"/>
      <c r="O22" s="438">
        <f>M22</f>
        <v>7217.74</v>
      </c>
      <c r="P22" s="436"/>
      <c r="Q22" s="436" t="s">
        <v>1351</v>
      </c>
      <c r="R22" s="436" t="s">
        <v>1350</v>
      </c>
      <c r="S22" s="96"/>
    </row>
    <row r="23" spans="1:19" ht="74.25" customHeight="1" x14ac:dyDescent="0.25">
      <c r="A23" s="436">
        <v>10</v>
      </c>
      <c r="B23" s="436">
        <v>1</v>
      </c>
      <c r="C23" s="436">
        <v>4</v>
      </c>
      <c r="D23" s="436">
        <v>2</v>
      </c>
      <c r="E23" s="436" t="s">
        <v>1408</v>
      </c>
      <c r="F23" s="436" t="s">
        <v>1407</v>
      </c>
      <c r="G23" s="436" t="s">
        <v>418</v>
      </c>
      <c r="H23" s="436" t="s">
        <v>274</v>
      </c>
      <c r="I23" s="436">
        <v>50</v>
      </c>
      <c r="J23" s="436" t="s">
        <v>1406</v>
      </c>
      <c r="K23" s="436" t="s">
        <v>46</v>
      </c>
      <c r="L23" s="436"/>
      <c r="M23" s="438">
        <v>6940</v>
      </c>
      <c r="N23" s="436"/>
      <c r="O23" s="438">
        <f>M23</f>
        <v>6940</v>
      </c>
      <c r="P23" s="436"/>
      <c r="Q23" s="436" t="s">
        <v>1351</v>
      </c>
      <c r="R23" s="436" t="s">
        <v>1350</v>
      </c>
      <c r="S23" s="96"/>
    </row>
    <row r="24" spans="1:19" ht="57" customHeight="1" x14ac:dyDescent="0.25">
      <c r="A24" s="799">
        <v>11</v>
      </c>
      <c r="B24" s="799">
        <v>1</v>
      </c>
      <c r="C24" s="799">
        <v>4</v>
      </c>
      <c r="D24" s="799">
        <v>2</v>
      </c>
      <c r="E24" s="800" t="s">
        <v>1405</v>
      </c>
      <c r="F24" s="800" t="s">
        <v>1404</v>
      </c>
      <c r="G24" s="800" t="s">
        <v>50</v>
      </c>
      <c r="H24" s="436" t="s">
        <v>1403</v>
      </c>
      <c r="I24" s="436">
        <v>94</v>
      </c>
      <c r="J24" s="800" t="s">
        <v>1133</v>
      </c>
      <c r="K24" s="799" t="s">
        <v>46</v>
      </c>
      <c r="L24" s="799" t="s">
        <v>34</v>
      </c>
      <c r="M24" s="804">
        <v>34430.6</v>
      </c>
      <c r="N24" s="805">
        <v>550000</v>
      </c>
      <c r="O24" s="804">
        <f>M24</f>
        <v>34430.6</v>
      </c>
      <c r="P24" s="805">
        <v>550000</v>
      </c>
      <c r="Q24" s="800" t="s">
        <v>1351</v>
      </c>
      <c r="R24" s="800" t="s">
        <v>1350</v>
      </c>
      <c r="S24" s="96"/>
    </row>
    <row r="25" spans="1:19" ht="54.75" customHeight="1" x14ac:dyDescent="0.25">
      <c r="A25" s="799"/>
      <c r="B25" s="799"/>
      <c r="C25" s="799"/>
      <c r="D25" s="799"/>
      <c r="E25" s="800"/>
      <c r="F25" s="800"/>
      <c r="G25" s="800"/>
      <c r="H25" s="436" t="s">
        <v>274</v>
      </c>
      <c r="I25" s="436">
        <v>1920</v>
      </c>
      <c r="J25" s="800"/>
      <c r="K25" s="799"/>
      <c r="L25" s="799"/>
      <c r="M25" s="804"/>
      <c r="N25" s="805"/>
      <c r="O25" s="804"/>
      <c r="P25" s="805"/>
      <c r="Q25" s="800"/>
      <c r="R25" s="800"/>
      <c r="S25" s="96"/>
    </row>
    <row r="26" spans="1:19" ht="54.75" customHeight="1" x14ac:dyDescent="0.25">
      <c r="A26" s="799"/>
      <c r="B26" s="799"/>
      <c r="C26" s="799"/>
      <c r="D26" s="799"/>
      <c r="E26" s="800"/>
      <c r="F26" s="800"/>
      <c r="G26" s="436" t="s">
        <v>418</v>
      </c>
      <c r="H26" s="436" t="s">
        <v>274</v>
      </c>
      <c r="I26" s="436">
        <v>100</v>
      </c>
      <c r="J26" s="800"/>
      <c r="K26" s="799"/>
      <c r="L26" s="799"/>
      <c r="M26" s="804"/>
      <c r="N26" s="805"/>
      <c r="O26" s="804"/>
      <c r="P26" s="805"/>
      <c r="Q26" s="800"/>
      <c r="R26" s="800"/>
      <c r="S26" s="96"/>
    </row>
    <row r="27" spans="1:19" ht="58.5" customHeight="1" x14ac:dyDescent="0.25">
      <c r="A27" s="799"/>
      <c r="B27" s="799"/>
      <c r="C27" s="799"/>
      <c r="D27" s="799"/>
      <c r="E27" s="800"/>
      <c r="F27" s="800"/>
      <c r="G27" s="436" t="s">
        <v>1170</v>
      </c>
      <c r="H27" s="436" t="s">
        <v>557</v>
      </c>
      <c r="I27" s="436">
        <v>1</v>
      </c>
      <c r="J27" s="800"/>
      <c r="K27" s="799"/>
      <c r="L27" s="799"/>
      <c r="M27" s="804"/>
      <c r="N27" s="805"/>
      <c r="O27" s="804"/>
      <c r="P27" s="805"/>
      <c r="Q27" s="800"/>
      <c r="R27" s="800"/>
      <c r="S27" s="96"/>
    </row>
    <row r="28" spans="1:19" ht="111.75" customHeight="1" x14ac:dyDescent="0.25">
      <c r="A28" s="800">
        <v>12</v>
      </c>
      <c r="B28" s="800">
        <v>1</v>
      </c>
      <c r="C28" s="800">
        <v>4</v>
      </c>
      <c r="D28" s="800">
        <v>2</v>
      </c>
      <c r="E28" s="800" t="s">
        <v>1402</v>
      </c>
      <c r="F28" s="800" t="s">
        <v>1401</v>
      </c>
      <c r="G28" s="349" t="s">
        <v>418</v>
      </c>
      <c r="H28" s="338" t="s">
        <v>274</v>
      </c>
      <c r="I28" s="348">
        <v>60</v>
      </c>
      <c r="J28" s="800" t="s">
        <v>1400</v>
      </c>
      <c r="K28" s="800" t="s">
        <v>46</v>
      </c>
      <c r="L28" s="801"/>
      <c r="M28" s="823">
        <v>13200</v>
      </c>
      <c r="N28" s="801"/>
      <c r="O28" s="823">
        <f>M28</f>
        <v>13200</v>
      </c>
      <c r="P28" s="801"/>
      <c r="Q28" s="800" t="s">
        <v>1351</v>
      </c>
      <c r="R28" s="800" t="s">
        <v>1350</v>
      </c>
      <c r="S28" s="96"/>
    </row>
    <row r="29" spans="1:19" ht="87" customHeight="1" x14ac:dyDescent="0.25">
      <c r="A29" s="800"/>
      <c r="B29" s="800"/>
      <c r="C29" s="800"/>
      <c r="D29" s="800"/>
      <c r="E29" s="800"/>
      <c r="F29" s="800"/>
      <c r="G29" s="347" t="s">
        <v>61</v>
      </c>
      <c r="H29" s="436" t="s">
        <v>61</v>
      </c>
      <c r="I29" s="346">
        <v>1</v>
      </c>
      <c r="J29" s="800"/>
      <c r="K29" s="800"/>
      <c r="L29" s="801"/>
      <c r="M29" s="823"/>
      <c r="N29" s="801"/>
      <c r="O29" s="823"/>
      <c r="P29" s="801"/>
      <c r="Q29" s="800"/>
      <c r="R29" s="800"/>
      <c r="S29" s="96"/>
    </row>
    <row r="30" spans="1:19" ht="43.5" customHeight="1" x14ac:dyDescent="0.25">
      <c r="A30" s="757">
        <v>13</v>
      </c>
      <c r="B30" s="757">
        <v>1</v>
      </c>
      <c r="C30" s="757">
        <v>4</v>
      </c>
      <c r="D30" s="757">
        <v>2</v>
      </c>
      <c r="E30" s="757" t="s">
        <v>1399</v>
      </c>
      <c r="F30" s="757" t="s">
        <v>1398</v>
      </c>
      <c r="G30" s="436" t="s">
        <v>986</v>
      </c>
      <c r="H30" s="436" t="s">
        <v>274</v>
      </c>
      <c r="I30" s="436">
        <v>50</v>
      </c>
      <c r="J30" s="757" t="s">
        <v>1966</v>
      </c>
      <c r="K30" s="757" t="s">
        <v>39</v>
      </c>
      <c r="L30" s="757"/>
      <c r="M30" s="806">
        <v>5662.5</v>
      </c>
      <c r="N30" s="757"/>
      <c r="O30" s="806">
        <f>M30</f>
        <v>5662.5</v>
      </c>
      <c r="P30" s="757"/>
      <c r="Q30" s="757" t="s">
        <v>1351</v>
      </c>
      <c r="R30" s="757" t="s">
        <v>1350</v>
      </c>
      <c r="S30" s="96"/>
    </row>
    <row r="31" spans="1:19" ht="37.5" customHeight="1" x14ac:dyDescent="0.25">
      <c r="A31" s="773"/>
      <c r="B31" s="773"/>
      <c r="C31" s="773"/>
      <c r="D31" s="773"/>
      <c r="E31" s="773"/>
      <c r="F31" s="773"/>
      <c r="G31" s="338" t="s">
        <v>1372</v>
      </c>
      <c r="H31" s="338" t="s">
        <v>1371</v>
      </c>
      <c r="I31" s="338">
        <v>1</v>
      </c>
      <c r="J31" s="773"/>
      <c r="K31" s="773"/>
      <c r="L31" s="773"/>
      <c r="M31" s="807"/>
      <c r="N31" s="773"/>
      <c r="O31" s="807"/>
      <c r="P31" s="773"/>
      <c r="Q31" s="773"/>
      <c r="R31" s="773"/>
      <c r="S31" s="96"/>
    </row>
    <row r="32" spans="1:19" ht="51.75" customHeight="1" x14ac:dyDescent="0.25">
      <c r="A32" s="757">
        <v>14</v>
      </c>
      <c r="B32" s="757">
        <v>1</v>
      </c>
      <c r="C32" s="757">
        <v>4</v>
      </c>
      <c r="D32" s="757">
        <v>2</v>
      </c>
      <c r="E32" s="757" t="s">
        <v>1397</v>
      </c>
      <c r="F32" s="757" t="s">
        <v>1396</v>
      </c>
      <c r="G32" s="436" t="s">
        <v>986</v>
      </c>
      <c r="H32" s="436" t="s">
        <v>274</v>
      </c>
      <c r="I32" s="436">
        <v>55</v>
      </c>
      <c r="J32" s="757" t="s">
        <v>1395</v>
      </c>
      <c r="K32" s="757" t="s">
        <v>39</v>
      </c>
      <c r="L32" s="757"/>
      <c r="M32" s="806">
        <v>7170.9</v>
      </c>
      <c r="N32" s="757"/>
      <c r="O32" s="806">
        <f>M32</f>
        <v>7170.9</v>
      </c>
      <c r="P32" s="757"/>
      <c r="Q32" s="757" t="s">
        <v>1351</v>
      </c>
      <c r="R32" s="757" t="s">
        <v>1350</v>
      </c>
      <c r="S32" s="96"/>
    </row>
    <row r="33" spans="1:19" ht="43.5" customHeight="1" x14ac:dyDescent="0.25">
      <c r="A33" s="773"/>
      <c r="B33" s="773"/>
      <c r="C33" s="773"/>
      <c r="D33" s="773"/>
      <c r="E33" s="773"/>
      <c r="F33" s="773"/>
      <c r="G33" s="436" t="s">
        <v>1363</v>
      </c>
      <c r="H33" s="407" t="s">
        <v>157</v>
      </c>
      <c r="I33" s="407">
        <v>1</v>
      </c>
      <c r="J33" s="773"/>
      <c r="K33" s="773"/>
      <c r="L33" s="773"/>
      <c r="M33" s="807"/>
      <c r="N33" s="773"/>
      <c r="O33" s="807"/>
      <c r="P33" s="773"/>
      <c r="Q33" s="773"/>
      <c r="R33" s="773"/>
      <c r="S33" s="96"/>
    </row>
    <row r="34" spans="1:19" ht="43.5" customHeight="1" x14ac:dyDescent="0.25">
      <c r="A34" s="757">
        <v>15</v>
      </c>
      <c r="B34" s="757">
        <v>1</v>
      </c>
      <c r="C34" s="757">
        <v>4</v>
      </c>
      <c r="D34" s="757">
        <v>2</v>
      </c>
      <c r="E34" s="757" t="s">
        <v>1394</v>
      </c>
      <c r="F34" s="757" t="s">
        <v>1393</v>
      </c>
      <c r="G34" s="436" t="s">
        <v>986</v>
      </c>
      <c r="H34" s="436" t="s">
        <v>274</v>
      </c>
      <c r="I34" s="436">
        <v>50</v>
      </c>
      <c r="J34" s="757" t="s">
        <v>1392</v>
      </c>
      <c r="K34" s="757" t="s">
        <v>46</v>
      </c>
      <c r="L34" s="757"/>
      <c r="M34" s="808">
        <v>14978.09</v>
      </c>
      <c r="N34" s="810"/>
      <c r="O34" s="808">
        <f>M34</f>
        <v>14978.09</v>
      </c>
      <c r="P34" s="757"/>
      <c r="Q34" s="757" t="s">
        <v>1351</v>
      </c>
      <c r="R34" s="757" t="s">
        <v>1350</v>
      </c>
      <c r="S34" s="96"/>
    </row>
    <row r="35" spans="1:19" ht="79.5" customHeight="1" x14ac:dyDescent="0.25">
      <c r="A35" s="773"/>
      <c r="B35" s="773"/>
      <c r="C35" s="773"/>
      <c r="D35" s="773"/>
      <c r="E35" s="773"/>
      <c r="F35" s="773"/>
      <c r="G35" s="436" t="s">
        <v>1363</v>
      </c>
      <c r="H35" s="407" t="s">
        <v>157</v>
      </c>
      <c r="I35" s="407">
        <v>1</v>
      </c>
      <c r="J35" s="773"/>
      <c r="K35" s="773"/>
      <c r="L35" s="773"/>
      <c r="M35" s="809"/>
      <c r="N35" s="811"/>
      <c r="O35" s="809"/>
      <c r="P35" s="773"/>
      <c r="Q35" s="773"/>
      <c r="R35" s="773"/>
      <c r="S35" s="96"/>
    </row>
    <row r="36" spans="1:19" ht="208.5" customHeight="1" x14ac:dyDescent="0.25">
      <c r="A36" s="436">
        <v>16</v>
      </c>
      <c r="B36" s="436">
        <v>1</v>
      </c>
      <c r="C36" s="436">
        <v>4</v>
      </c>
      <c r="D36" s="436">
        <v>2</v>
      </c>
      <c r="E36" s="436" t="s">
        <v>1391</v>
      </c>
      <c r="F36" s="436" t="s">
        <v>1390</v>
      </c>
      <c r="G36" s="436" t="s">
        <v>418</v>
      </c>
      <c r="H36" s="436" t="s">
        <v>274</v>
      </c>
      <c r="I36" s="345">
        <v>60</v>
      </c>
      <c r="J36" s="436" t="s">
        <v>1389</v>
      </c>
      <c r="K36" s="436" t="s">
        <v>39</v>
      </c>
      <c r="L36" s="436"/>
      <c r="M36" s="344">
        <v>7497.6</v>
      </c>
      <c r="N36" s="345"/>
      <c r="O36" s="344">
        <f>M36</f>
        <v>7497.6</v>
      </c>
      <c r="P36" s="436"/>
      <c r="Q36" s="436" t="s">
        <v>1351</v>
      </c>
      <c r="R36" s="436" t="s">
        <v>1350</v>
      </c>
      <c r="S36" s="96"/>
    </row>
    <row r="37" spans="1:19" ht="81" customHeight="1" x14ac:dyDescent="0.25">
      <c r="A37" s="577">
        <v>17</v>
      </c>
      <c r="B37" s="577">
        <v>1</v>
      </c>
      <c r="C37" s="577">
        <v>4</v>
      </c>
      <c r="D37" s="577">
        <v>2</v>
      </c>
      <c r="E37" s="577" t="s">
        <v>1388</v>
      </c>
      <c r="F37" s="577" t="s">
        <v>1387</v>
      </c>
      <c r="G37" s="407" t="s">
        <v>986</v>
      </c>
      <c r="H37" s="407" t="s">
        <v>274</v>
      </c>
      <c r="I37" s="407">
        <v>60</v>
      </c>
      <c r="J37" s="577" t="s">
        <v>1967</v>
      </c>
      <c r="K37" s="577" t="s">
        <v>39</v>
      </c>
      <c r="L37" s="577"/>
      <c r="M37" s="802">
        <v>6986.42</v>
      </c>
      <c r="N37" s="577"/>
      <c r="O37" s="802">
        <f>M37</f>
        <v>6986.42</v>
      </c>
      <c r="P37" s="577"/>
      <c r="Q37" s="577" t="s">
        <v>1351</v>
      </c>
      <c r="R37" s="577" t="s">
        <v>1350</v>
      </c>
      <c r="S37" s="96"/>
    </row>
    <row r="38" spans="1:19" ht="55.5" customHeight="1" x14ac:dyDescent="0.25">
      <c r="A38" s="577"/>
      <c r="B38" s="577"/>
      <c r="C38" s="577"/>
      <c r="D38" s="577"/>
      <c r="E38" s="577"/>
      <c r="F38" s="577"/>
      <c r="G38" s="407" t="s">
        <v>1372</v>
      </c>
      <c r="H38" s="407" t="s">
        <v>1371</v>
      </c>
      <c r="I38" s="407">
        <v>1</v>
      </c>
      <c r="J38" s="577"/>
      <c r="K38" s="577"/>
      <c r="L38" s="577"/>
      <c r="M38" s="802"/>
      <c r="N38" s="577"/>
      <c r="O38" s="802"/>
      <c r="P38" s="577"/>
      <c r="Q38" s="577"/>
      <c r="R38" s="577"/>
      <c r="S38" s="96"/>
    </row>
    <row r="39" spans="1:19" ht="55.5" customHeight="1" x14ac:dyDescent="0.25">
      <c r="A39" s="577"/>
      <c r="B39" s="577"/>
      <c r="C39" s="577"/>
      <c r="D39" s="577"/>
      <c r="E39" s="577"/>
      <c r="F39" s="577"/>
      <c r="G39" s="407" t="s">
        <v>58</v>
      </c>
      <c r="H39" s="407" t="s">
        <v>157</v>
      </c>
      <c r="I39" s="407">
        <v>1</v>
      </c>
      <c r="J39" s="577"/>
      <c r="K39" s="577"/>
      <c r="L39" s="577"/>
      <c r="M39" s="802"/>
      <c r="N39" s="577"/>
      <c r="O39" s="802"/>
      <c r="P39" s="577"/>
      <c r="Q39" s="577"/>
      <c r="R39" s="577"/>
      <c r="S39" s="96"/>
    </row>
    <row r="40" spans="1:19" ht="129" customHeight="1" x14ac:dyDescent="0.25">
      <c r="A40" s="436">
        <v>18</v>
      </c>
      <c r="B40" s="436">
        <v>1</v>
      </c>
      <c r="C40" s="436">
        <v>4</v>
      </c>
      <c r="D40" s="436">
        <v>2</v>
      </c>
      <c r="E40" s="436" t="s">
        <v>1386</v>
      </c>
      <c r="F40" s="436" t="s">
        <v>1385</v>
      </c>
      <c r="G40" s="436" t="s">
        <v>418</v>
      </c>
      <c r="H40" s="436" t="s">
        <v>274</v>
      </c>
      <c r="I40" s="436">
        <v>60</v>
      </c>
      <c r="J40" s="436" t="s">
        <v>1370</v>
      </c>
      <c r="K40" s="436" t="s">
        <v>39</v>
      </c>
      <c r="L40" s="436"/>
      <c r="M40" s="438">
        <v>11978.96</v>
      </c>
      <c r="N40" s="436"/>
      <c r="O40" s="438">
        <f>M40</f>
        <v>11978.96</v>
      </c>
      <c r="P40" s="436"/>
      <c r="Q40" s="436" t="s">
        <v>1351</v>
      </c>
      <c r="R40" s="436" t="s">
        <v>1350</v>
      </c>
      <c r="S40" s="96"/>
    </row>
    <row r="41" spans="1:19" s="341" customFormat="1" ht="315" customHeight="1" x14ac:dyDescent="0.25">
      <c r="A41" s="436">
        <v>19</v>
      </c>
      <c r="B41" s="436">
        <v>1</v>
      </c>
      <c r="C41" s="436">
        <v>4</v>
      </c>
      <c r="D41" s="436">
        <v>5</v>
      </c>
      <c r="E41" s="436" t="s">
        <v>1384</v>
      </c>
      <c r="F41" s="436" t="s">
        <v>1383</v>
      </c>
      <c r="G41" s="436" t="s">
        <v>418</v>
      </c>
      <c r="H41" s="436" t="s">
        <v>274</v>
      </c>
      <c r="I41" s="436">
        <v>60</v>
      </c>
      <c r="J41" s="436" t="s">
        <v>1382</v>
      </c>
      <c r="K41" s="436"/>
      <c r="L41" s="436" t="s">
        <v>46</v>
      </c>
      <c r="M41" s="438"/>
      <c r="N41" s="343">
        <v>30000</v>
      </c>
      <c r="O41" s="438"/>
      <c r="P41" s="343">
        <f>N41</f>
        <v>30000</v>
      </c>
      <c r="Q41" s="436" t="s">
        <v>1351</v>
      </c>
      <c r="R41" s="436" t="s">
        <v>1350</v>
      </c>
      <c r="S41" s="342"/>
    </row>
    <row r="42" spans="1:19" ht="47.25" customHeight="1" x14ac:dyDescent="0.25">
      <c r="A42" s="799">
        <v>20</v>
      </c>
      <c r="B42" s="799">
        <v>1</v>
      </c>
      <c r="C42" s="799">
        <v>4</v>
      </c>
      <c r="D42" s="799">
        <v>2</v>
      </c>
      <c r="E42" s="799" t="s">
        <v>1381</v>
      </c>
      <c r="F42" s="800" t="s">
        <v>1380</v>
      </c>
      <c r="G42" s="799" t="s">
        <v>61</v>
      </c>
      <c r="H42" s="437" t="s">
        <v>1379</v>
      </c>
      <c r="I42" s="437">
        <v>3</v>
      </c>
      <c r="J42" s="800" t="s">
        <v>1378</v>
      </c>
      <c r="K42" s="799" t="s">
        <v>46</v>
      </c>
      <c r="L42" s="801"/>
      <c r="M42" s="803">
        <v>14785.9</v>
      </c>
      <c r="N42" s="801"/>
      <c r="O42" s="803">
        <f>M42</f>
        <v>14785.9</v>
      </c>
      <c r="P42" s="801"/>
      <c r="Q42" s="800" t="s">
        <v>1351</v>
      </c>
      <c r="R42" s="800" t="s">
        <v>1350</v>
      </c>
    </row>
    <row r="43" spans="1:19" ht="58.5" customHeight="1" x14ac:dyDescent="0.25">
      <c r="A43" s="799"/>
      <c r="B43" s="799"/>
      <c r="C43" s="799"/>
      <c r="D43" s="799"/>
      <c r="E43" s="799"/>
      <c r="F43" s="800"/>
      <c r="G43" s="799"/>
      <c r="H43" s="437" t="s">
        <v>1377</v>
      </c>
      <c r="I43" s="437">
        <v>2</v>
      </c>
      <c r="J43" s="800"/>
      <c r="K43" s="799"/>
      <c r="L43" s="801"/>
      <c r="M43" s="803"/>
      <c r="N43" s="801"/>
      <c r="O43" s="803"/>
      <c r="P43" s="801"/>
      <c r="Q43" s="800"/>
      <c r="R43" s="800"/>
      <c r="S43" s="96"/>
    </row>
    <row r="44" spans="1:19" ht="76.5" customHeight="1" x14ac:dyDescent="0.25">
      <c r="A44" s="799"/>
      <c r="B44" s="799"/>
      <c r="C44" s="799"/>
      <c r="D44" s="799"/>
      <c r="E44" s="799"/>
      <c r="F44" s="800"/>
      <c r="G44" s="340" t="s">
        <v>1376</v>
      </c>
      <c r="H44" s="437" t="s">
        <v>499</v>
      </c>
      <c r="I44" s="437">
        <v>3000</v>
      </c>
      <c r="J44" s="800"/>
      <c r="K44" s="799"/>
      <c r="L44" s="801"/>
      <c r="M44" s="803"/>
      <c r="N44" s="801"/>
      <c r="O44" s="803"/>
      <c r="P44" s="801"/>
      <c r="Q44" s="800"/>
      <c r="R44" s="800"/>
    </row>
    <row r="45" spans="1:19" ht="85.5" customHeight="1" x14ac:dyDescent="0.25">
      <c r="A45" s="799"/>
      <c r="B45" s="799"/>
      <c r="C45" s="799"/>
      <c r="D45" s="799"/>
      <c r="E45" s="799"/>
      <c r="F45" s="800"/>
      <c r="G45" s="340" t="s">
        <v>1375</v>
      </c>
      <c r="H45" s="437" t="s">
        <v>499</v>
      </c>
      <c r="I45" s="437">
        <v>5000</v>
      </c>
      <c r="J45" s="800"/>
      <c r="K45" s="799"/>
      <c r="L45" s="801"/>
      <c r="M45" s="803"/>
      <c r="N45" s="801"/>
      <c r="O45" s="803"/>
      <c r="P45" s="801"/>
      <c r="Q45" s="800"/>
      <c r="R45" s="800"/>
    </row>
    <row r="46" spans="1:19" s="107" customFormat="1" ht="57" customHeight="1" x14ac:dyDescent="0.25">
      <c r="A46" s="582">
        <v>21</v>
      </c>
      <c r="B46" s="582">
        <v>1</v>
      </c>
      <c r="C46" s="582">
        <v>4</v>
      </c>
      <c r="D46" s="582">
        <v>2</v>
      </c>
      <c r="E46" s="582" t="s">
        <v>1374</v>
      </c>
      <c r="F46" s="577" t="s">
        <v>1373</v>
      </c>
      <c r="G46" s="407" t="s">
        <v>1372</v>
      </c>
      <c r="H46" s="407" t="s">
        <v>1371</v>
      </c>
      <c r="I46" s="407">
        <v>30</v>
      </c>
      <c r="J46" s="577" t="s">
        <v>1370</v>
      </c>
      <c r="K46" s="582" t="s">
        <v>46</v>
      </c>
      <c r="L46" s="582"/>
      <c r="M46" s="798">
        <v>156912.84</v>
      </c>
      <c r="N46" s="582"/>
      <c r="O46" s="798">
        <f>M46</f>
        <v>156912.84</v>
      </c>
      <c r="P46" s="582"/>
      <c r="Q46" s="577" t="s">
        <v>1351</v>
      </c>
      <c r="R46" s="577" t="s">
        <v>1350</v>
      </c>
    </row>
    <row r="47" spans="1:19" s="107" customFormat="1" ht="54" customHeight="1" x14ac:dyDescent="0.25">
      <c r="A47" s="582"/>
      <c r="B47" s="582"/>
      <c r="C47" s="582"/>
      <c r="D47" s="582"/>
      <c r="E47" s="582"/>
      <c r="F47" s="577"/>
      <c r="G47" s="407" t="s">
        <v>61</v>
      </c>
      <c r="H47" s="407" t="s">
        <v>61</v>
      </c>
      <c r="I47" s="407">
        <v>1</v>
      </c>
      <c r="J47" s="577"/>
      <c r="K47" s="582"/>
      <c r="L47" s="582"/>
      <c r="M47" s="798"/>
      <c r="N47" s="582"/>
      <c r="O47" s="798"/>
      <c r="P47" s="582"/>
      <c r="Q47" s="577"/>
      <c r="R47" s="577"/>
    </row>
    <row r="48" spans="1:19" ht="159" customHeight="1" x14ac:dyDescent="0.25">
      <c r="A48" s="437">
        <v>22</v>
      </c>
      <c r="B48" s="437">
        <v>1</v>
      </c>
      <c r="C48" s="437">
        <v>4</v>
      </c>
      <c r="D48" s="437">
        <v>5</v>
      </c>
      <c r="E48" s="436" t="s">
        <v>1369</v>
      </c>
      <c r="F48" s="436" t="s">
        <v>1368</v>
      </c>
      <c r="G48" s="436" t="s">
        <v>1071</v>
      </c>
      <c r="H48" s="436" t="s">
        <v>274</v>
      </c>
      <c r="I48" s="436">
        <v>80</v>
      </c>
      <c r="J48" s="436" t="s">
        <v>1367</v>
      </c>
      <c r="K48" s="437" t="s">
        <v>46</v>
      </c>
      <c r="L48" s="437"/>
      <c r="M48" s="439">
        <v>40292.06</v>
      </c>
      <c r="N48" s="437"/>
      <c r="O48" s="439">
        <f>M48</f>
        <v>40292.06</v>
      </c>
      <c r="P48" s="437"/>
      <c r="Q48" s="436" t="s">
        <v>1351</v>
      </c>
      <c r="R48" s="436" t="s">
        <v>1350</v>
      </c>
    </row>
    <row r="49" spans="1:18" ht="132" customHeight="1" x14ac:dyDescent="0.25">
      <c r="A49" s="582">
        <v>23</v>
      </c>
      <c r="B49" s="582">
        <v>1</v>
      </c>
      <c r="C49" s="582">
        <v>4</v>
      </c>
      <c r="D49" s="582">
        <v>2</v>
      </c>
      <c r="E49" s="577" t="s">
        <v>1366</v>
      </c>
      <c r="F49" s="577" t="s">
        <v>1365</v>
      </c>
      <c r="G49" s="407" t="s">
        <v>986</v>
      </c>
      <c r="H49" s="407" t="s">
        <v>274</v>
      </c>
      <c r="I49" s="407">
        <v>100</v>
      </c>
      <c r="J49" s="577" t="s">
        <v>1364</v>
      </c>
      <c r="K49" s="582" t="s">
        <v>39</v>
      </c>
      <c r="L49" s="582"/>
      <c r="M49" s="798">
        <v>11654.95</v>
      </c>
      <c r="N49" s="582"/>
      <c r="O49" s="798">
        <f>M49</f>
        <v>11654.95</v>
      </c>
      <c r="P49" s="582"/>
      <c r="Q49" s="577" t="s">
        <v>1351</v>
      </c>
      <c r="R49" s="577" t="s">
        <v>1350</v>
      </c>
    </row>
    <row r="50" spans="1:18" ht="63" customHeight="1" x14ac:dyDescent="0.25">
      <c r="A50" s="582"/>
      <c r="B50" s="582"/>
      <c r="C50" s="582"/>
      <c r="D50" s="582"/>
      <c r="E50" s="577"/>
      <c r="F50" s="577"/>
      <c r="G50" s="436" t="s">
        <v>1363</v>
      </c>
      <c r="H50" s="407" t="s">
        <v>157</v>
      </c>
      <c r="I50" s="407">
        <v>1</v>
      </c>
      <c r="J50" s="577"/>
      <c r="K50" s="582"/>
      <c r="L50" s="582"/>
      <c r="M50" s="798"/>
      <c r="N50" s="582"/>
      <c r="O50" s="798"/>
      <c r="P50" s="582"/>
      <c r="Q50" s="577"/>
      <c r="R50" s="577"/>
    </row>
    <row r="51" spans="1:18" ht="150" x14ac:dyDescent="0.25">
      <c r="A51" s="411">
        <v>24</v>
      </c>
      <c r="B51" s="411">
        <v>1</v>
      </c>
      <c r="C51" s="411">
        <v>4</v>
      </c>
      <c r="D51" s="411">
        <v>2</v>
      </c>
      <c r="E51" s="407" t="s">
        <v>1362</v>
      </c>
      <c r="F51" s="407" t="s">
        <v>1361</v>
      </c>
      <c r="G51" s="407" t="s">
        <v>1360</v>
      </c>
      <c r="H51" s="407" t="s">
        <v>1359</v>
      </c>
      <c r="I51" s="407">
        <v>35</v>
      </c>
      <c r="J51" s="407" t="s">
        <v>1358</v>
      </c>
      <c r="K51" s="411"/>
      <c r="L51" s="411" t="s">
        <v>34</v>
      </c>
      <c r="M51" s="489"/>
      <c r="N51" s="414">
        <v>400000</v>
      </c>
      <c r="O51" s="414"/>
      <c r="P51" s="414">
        <f>N51</f>
        <v>400000</v>
      </c>
      <c r="Q51" s="407" t="s">
        <v>1351</v>
      </c>
      <c r="R51" s="407" t="s">
        <v>1350</v>
      </c>
    </row>
    <row r="52" spans="1:18" ht="110.25" customHeight="1" x14ac:dyDescent="0.25">
      <c r="A52" s="411">
        <v>25</v>
      </c>
      <c r="B52" s="411">
        <v>1</v>
      </c>
      <c r="C52" s="411">
        <v>4</v>
      </c>
      <c r="D52" s="411">
        <v>2</v>
      </c>
      <c r="E52" s="407" t="s">
        <v>1357</v>
      </c>
      <c r="F52" s="407" t="s">
        <v>1356</v>
      </c>
      <c r="G52" s="407" t="s">
        <v>45</v>
      </c>
      <c r="H52" s="407" t="s">
        <v>274</v>
      </c>
      <c r="I52" s="407">
        <v>30</v>
      </c>
      <c r="J52" s="407" t="s">
        <v>1355</v>
      </c>
      <c r="K52" s="411"/>
      <c r="L52" s="411" t="s">
        <v>34</v>
      </c>
      <c r="M52" s="489"/>
      <c r="N52" s="414">
        <v>100000</v>
      </c>
      <c r="O52" s="489"/>
      <c r="P52" s="414">
        <f>N52</f>
        <v>100000</v>
      </c>
      <c r="Q52" s="407" t="s">
        <v>1351</v>
      </c>
      <c r="R52" s="407" t="s">
        <v>1350</v>
      </c>
    </row>
    <row r="53" spans="1:18" ht="60" x14ac:dyDescent="0.25">
      <c r="A53" s="411">
        <v>26</v>
      </c>
      <c r="B53" s="411">
        <v>1</v>
      </c>
      <c r="C53" s="411">
        <v>4</v>
      </c>
      <c r="D53" s="411">
        <v>2</v>
      </c>
      <c r="E53" s="407" t="s">
        <v>1354</v>
      </c>
      <c r="F53" s="407" t="s">
        <v>1353</v>
      </c>
      <c r="G53" s="411" t="s">
        <v>418</v>
      </c>
      <c r="H53" s="411" t="s">
        <v>274</v>
      </c>
      <c r="I53" s="411">
        <v>100</v>
      </c>
      <c r="J53" s="407" t="s">
        <v>1352</v>
      </c>
      <c r="K53" s="411"/>
      <c r="L53" s="411" t="s">
        <v>34</v>
      </c>
      <c r="M53" s="411"/>
      <c r="N53" s="414">
        <v>15000</v>
      </c>
      <c r="O53" s="411"/>
      <c r="P53" s="414">
        <f>N53</f>
        <v>15000</v>
      </c>
      <c r="Q53" s="407" t="s">
        <v>1351</v>
      </c>
      <c r="R53" s="407" t="s">
        <v>1350</v>
      </c>
    </row>
    <row r="54" spans="1:18" x14ac:dyDescent="0.25">
      <c r="A54" s="335"/>
      <c r="B54" s="335"/>
      <c r="C54" s="335"/>
      <c r="D54" s="335"/>
      <c r="E54" s="337"/>
      <c r="F54" s="318"/>
      <c r="G54" s="318"/>
      <c r="H54" s="318"/>
      <c r="I54" s="318"/>
      <c r="J54" s="318"/>
      <c r="K54" s="335"/>
      <c r="L54" s="335"/>
      <c r="M54" s="336"/>
      <c r="N54" s="335"/>
      <c r="O54" s="336"/>
      <c r="P54" s="335"/>
      <c r="Q54" s="318"/>
      <c r="R54" s="318"/>
    </row>
    <row r="55" spans="1:18" x14ac:dyDescent="0.25">
      <c r="A55" s="335"/>
      <c r="B55" s="335"/>
      <c r="C55" s="335"/>
      <c r="D55" s="335"/>
      <c r="E55" s="337"/>
      <c r="F55" s="318"/>
      <c r="G55" s="318"/>
      <c r="H55" s="318"/>
      <c r="I55" s="318"/>
      <c r="J55" s="318"/>
      <c r="K55" s="335"/>
      <c r="L55" s="335"/>
      <c r="M55" s="336"/>
      <c r="N55" s="335"/>
      <c r="O55" s="336"/>
      <c r="P55" s="335"/>
      <c r="Q55" s="318"/>
      <c r="R55" s="318"/>
    </row>
    <row r="57" spans="1:18" ht="15.75" x14ac:dyDescent="0.25">
      <c r="M57" s="743"/>
      <c r="N57" s="684" t="s">
        <v>35</v>
      </c>
      <c r="O57" s="684"/>
      <c r="P57" s="684"/>
    </row>
    <row r="58" spans="1:18" x14ac:dyDescent="0.25">
      <c r="M58" s="743"/>
      <c r="N58" s="283" t="s">
        <v>36</v>
      </c>
      <c r="O58" s="743" t="s">
        <v>37</v>
      </c>
      <c r="P58" s="743"/>
    </row>
    <row r="59" spans="1:18" x14ac:dyDescent="0.25">
      <c r="M59" s="743"/>
      <c r="N59" s="283"/>
      <c r="O59" s="283">
        <v>2020</v>
      </c>
      <c r="P59" s="283">
        <v>2021</v>
      </c>
    </row>
    <row r="60" spans="1:18" x14ac:dyDescent="0.25">
      <c r="M60" s="334" t="s">
        <v>688</v>
      </c>
      <c r="N60" s="70">
        <v>26</v>
      </c>
      <c r="O60" s="333">
        <f>O7+O9+O10+O12+O14+O16+O18+O20+O22+O23+O24+O28+O30+O32+O34+O36+O37+O40+O42+O46+O48+O49</f>
        <v>420000</v>
      </c>
      <c r="P60" s="23">
        <f>P24+P41+P51+P52+P53</f>
        <v>1095000</v>
      </c>
      <c r="Q60" s="2"/>
    </row>
    <row r="61" spans="1:18" x14ac:dyDescent="0.25">
      <c r="P61" s="2"/>
    </row>
  </sheetData>
  <mergeCells count="260">
    <mergeCell ref="R32:R33"/>
    <mergeCell ref="J32:J33"/>
    <mergeCell ref="K32:K33"/>
    <mergeCell ref="L32:L33"/>
    <mergeCell ref="M32:M33"/>
    <mergeCell ref="N32:N33"/>
    <mergeCell ref="P34:P35"/>
    <mergeCell ref="Q34:Q35"/>
    <mergeCell ref="R34:R35"/>
    <mergeCell ref="A32:A33"/>
    <mergeCell ref="B32:B33"/>
    <mergeCell ref="C32:C33"/>
    <mergeCell ref="D32:D33"/>
    <mergeCell ref="E32:E33"/>
    <mergeCell ref="F32:F33"/>
    <mergeCell ref="J34:J35"/>
    <mergeCell ref="P32:P33"/>
    <mergeCell ref="Q32:Q33"/>
    <mergeCell ref="O32:O33"/>
    <mergeCell ref="A37:A39"/>
    <mergeCell ref="B37:B39"/>
    <mergeCell ref="J37:J39"/>
    <mergeCell ref="K37:K39"/>
    <mergeCell ref="L37:L39"/>
    <mergeCell ref="M37:M39"/>
    <mergeCell ref="N34:N35"/>
    <mergeCell ref="O34:O35"/>
    <mergeCell ref="K34:K35"/>
    <mergeCell ref="L34:L35"/>
    <mergeCell ref="M34:M35"/>
    <mergeCell ref="B34:B35"/>
    <mergeCell ref="C34:C35"/>
    <mergeCell ref="D34:D35"/>
    <mergeCell ref="E34:E35"/>
    <mergeCell ref="F34:F35"/>
    <mergeCell ref="A34:A35"/>
    <mergeCell ref="A30:A31"/>
    <mergeCell ref="B30:B31"/>
    <mergeCell ref="C30:C31"/>
    <mergeCell ref="A28:A29"/>
    <mergeCell ref="Q28:Q29"/>
    <mergeCell ref="R28:R29"/>
    <mergeCell ref="M30:M31"/>
    <mergeCell ref="N30:N31"/>
    <mergeCell ref="B28:B29"/>
    <mergeCell ref="C28:C29"/>
    <mergeCell ref="D28:D29"/>
    <mergeCell ref="E28:E29"/>
    <mergeCell ref="F28:F29"/>
    <mergeCell ref="J28:J29"/>
    <mergeCell ref="K28:K29"/>
    <mergeCell ref="N28:N29"/>
    <mergeCell ref="O28:O29"/>
    <mergeCell ref="L28:L29"/>
    <mergeCell ref="M28:M29"/>
    <mergeCell ref="O30:O31"/>
    <mergeCell ref="P30:P31"/>
    <mergeCell ref="Q30:Q31"/>
    <mergeCell ref="R30:R31"/>
    <mergeCell ref="A24:A27"/>
    <mergeCell ref="B24:B27"/>
    <mergeCell ref="C24:C27"/>
    <mergeCell ref="D24:D27"/>
    <mergeCell ref="E24:E27"/>
    <mergeCell ref="F24:F27"/>
    <mergeCell ref="G24:G25"/>
    <mergeCell ref="J24:J27"/>
    <mergeCell ref="K24:K27"/>
    <mergeCell ref="A20:A21"/>
    <mergeCell ref="B20:B21"/>
    <mergeCell ref="C20:C21"/>
    <mergeCell ref="D20:D21"/>
    <mergeCell ref="E20:E21"/>
    <mergeCell ref="F20:F21"/>
    <mergeCell ref="J20:J21"/>
    <mergeCell ref="K20:K21"/>
    <mergeCell ref="M10:M11"/>
    <mergeCell ref="A10:A11"/>
    <mergeCell ref="B10:B11"/>
    <mergeCell ref="C10:C11"/>
    <mergeCell ref="J10:J11"/>
    <mergeCell ref="K10:K11"/>
    <mergeCell ref="L10:L11"/>
    <mergeCell ref="D10:D11"/>
    <mergeCell ref="E10:E11"/>
    <mergeCell ref="F10:F11"/>
    <mergeCell ref="Q4:Q5"/>
    <mergeCell ref="R4:R5"/>
    <mergeCell ref="A7:A8"/>
    <mergeCell ref="B7:B8"/>
    <mergeCell ref="C7:C8"/>
    <mergeCell ref="D7:D8"/>
    <mergeCell ref="E7:E8"/>
    <mergeCell ref="F7:F8"/>
    <mergeCell ref="G7:G8"/>
    <mergeCell ref="J7:J8"/>
    <mergeCell ref="K7:K8"/>
    <mergeCell ref="L7:L8"/>
    <mergeCell ref="M7:M8"/>
    <mergeCell ref="N7:N8"/>
    <mergeCell ref="O7:O8"/>
    <mergeCell ref="P7:P8"/>
    <mergeCell ref="Q7:Q8"/>
    <mergeCell ref="R7:R8"/>
    <mergeCell ref="K4:L4"/>
    <mergeCell ref="M4:N4"/>
    <mergeCell ref="O4:P4"/>
    <mergeCell ref="P10:P11"/>
    <mergeCell ref="N10:N11"/>
    <mergeCell ref="O10:O11"/>
    <mergeCell ref="A4:A5"/>
    <mergeCell ref="B4:B5"/>
    <mergeCell ref="C4:C5"/>
    <mergeCell ref="D4:D5"/>
    <mergeCell ref="E4:E5"/>
    <mergeCell ref="F4:F5"/>
    <mergeCell ref="G4:G5"/>
    <mergeCell ref="H4:I4"/>
    <mergeCell ref="J4:J5"/>
    <mergeCell ref="R12:R13"/>
    <mergeCell ref="Q10:Q11"/>
    <mergeCell ref="A14:A15"/>
    <mergeCell ref="B14:B15"/>
    <mergeCell ref="C14:C15"/>
    <mergeCell ref="D14:D15"/>
    <mergeCell ref="E14:E15"/>
    <mergeCell ref="F14:F15"/>
    <mergeCell ref="J14:J15"/>
    <mergeCell ref="L12:L13"/>
    <mergeCell ref="M12:M13"/>
    <mergeCell ref="N12:N13"/>
    <mergeCell ref="O12:O13"/>
    <mergeCell ref="P12:P13"/>
    <mergeCell ref="Q12:Q13"/>
    <mergeCell ref="R10:R11"/>
    <mergeCell ref="A12:A13"/>
    <mergeCell ref="B12:B13"/>
    <mergeCell ref="C12:C13"/>
    <mergeCell ref="D12:D13"/>
    <mergeCell ref="E12:E13"/>
    <mergeCell ref="F12:F13"/>
    <mergeCell ref="J12:J13"/>
    <mergeCell ref="K12:K13"/>
    <mergeCell ref="Q14:Q15"/>
    <mergeCell ref="R14:R15"/>
    <mergeCell ref="A16:A17"/>
    <mergeCell ref="B16:B17"/>
    <mergeCell ref="C16:C17"/>
    <mergeCell ref="D16:D17"/>
    <mergeCell ref="E16:E17"/>
    <mergeCell ref="F16:F17"/>
    <mergeCell ref="J16:J17"/>
    <mergeCell ref="K14:K15"/>
    <mergeCell ref="L14:L15"/>
    <mergeCell ref="M14:M15"/>
    <mergeCell ref="N14:N15"/>
    <mergeCell ref="O14:O15"/>
    <mergeCell ref="P14:P15"/>
    <mergeCell ref="Q16:Q17"/>
    <mergeCell ref="R16:R17"/>
    <mergeCell ref="L16:L17"/>
    <mergeCell ref="M16:M17"/>
    <mergeCell ref="N16:N17"/>
    <mergeCell ref="O16:O17"/>
    <mergeCell ref="P16:P17"/>
    <mergeCell ref="K16:K17"/>
    <mergeCell ref="Q18:Q19"/>
    <mergeCell ref="R18:R19"/>
    <mergeCell ref="L18:L19"/>
    <mergeCell ref="M18:M19"/>
    <mergeCell ref="N18:N19"/>
    <mergeCell ref="O18:O19"/>
    <mergeCell ref="P18:P19"/>
    <mergeCell ref="K18:K19"/>
    <mergeCell ref="A18:A19"/>
    <mergeCell ref="B18:B19"/>
    <mergeCell ref="C18:C19"/>
    <mergeCell ref="D18:D19"/>
    <mergeCell ref="E18:E19"/>
    <mergeCell ref="F18:F19"/>
    <mergeCell ref="J18:J19"/>
    <mergeCell ref="R20:R21"/>
    <mergeCell ref="D30:D31"/>
    <mergeCell ref="E30:E31"/>
    <mergeCell ref="F30:F31"/>
    <mergeCell ref="J30:J31"/>
    <mergeCell ref="K30:K31"/>
    <mergeCell ref="L30:L31"/>
    <mergeCell ref="Q24:Q27"/>
    <mergeCell ref="R24:R27"/>
    <mergeCell ref="P28:P29"/>
    <mergeCell ref="L24:L27"/>
    <mergeCell ref="M24:M27"/>
    <mergeCell ref="N24:N27"/>
    <mergeCell ref="O24:O27"/>
    <mergeCell ref="P24:P27"/>
    <mergeCell ref="L20:L21"/>
    <mergeCell ref="M20:M21"/>
    <mergeCell ref="N20:N21"/>
    <mergeCell ref="O20:O21"/>
    <mergeCell ref="P20:P21"/>
    <mergeCell ref="Q20:Q21"/>
    <mergeCell ref="P37:P39"/>
    <mergeCell ref="P42:P45"/>
    <mergeCell ref="Q42:Q45"/>
    <mergeCell ref="R42:R45"/>
    <mergeCell ref="N37:N39"/>
    <mergeCell ref="O37:O39"/>
    <mergeCell ref="C37:C39"/>
    <mergeCell ref="D37:D39"/>
    <mergeCell ref="E37:E39"/>
    <mergeCell ref="F37:F39"/>
    <mergeCell ref="Q37:Q39"/>
    <mergeCell ref="R37:R39"/>
    <mergeCell ref="J42:J45"/>
    <mergeCell ref="K42:K45"/>
    <mergeCell ref="L42:L45"/>
    <mergeCell ref="M42:M45"/>
    <mergeCell ref="N42:N45"/>
    <mergeCell ref="O42:O45"/>
    <mergeCell ref="A42:A45"/>
    <mergeCell ref="B42:B45"/>
    <mergeCell ref="C42:C45"/>
    <mergeCell ref="D42:D45"/>
    <mergeCell ref="E42:E45"/>
    <mergeCell ref="F42:F45"/>
    <mergeCell ref="G42:G43"/>
    <mergeCell ref="C49:C50"/>
    <mergeCell ref="D49:D50"/>
    <mergeCell ref="E49:E50"/>
    <mergeCell ref="F49:F50"/>
    <mergeCell ref="A49:A50"/>
    <mergeCell ref="B49:B50"/>
    <mergeCell ref="A46:A47"/>
    <mergeCell ref="B46:B47"/>
    <mergeCell ref="C46:C47"/>
    <mergeCell ref="D46:D47"/>
    <mergeCell ref="E46:E47"/>
    <mergeCell ref="F46:F47"/>
    <mergeCell ref="O49:O50"/>
    <mergeCell ref="M57:M59"/>
    <mergeCell ref="N57:P57"/>
    <mergeCell ref="O58:P58"/>
    <mergeCell ref="O46:O47"/>
    <mergeCell ref="P46:P47"/>
    <mergeCell ref="Q46:Q47"/>
    <mergeCell ref="R46:R47"/>
    <mergeCell ref="J46:J47"/>
    <mergeCell ref="K46:K47"/>
    <mergeCell ref="L46:L47"/>
    <mergeCell ref="L49:L50"/>
    <mergeCell ref="P49:P50"/>
    <mergeCell ref="Q49:Q50"/>
    <mergeCell ref="R49:R50"/>
    <mergeCell ref="N46:N47"/>
    <mergeCell ref="J49:J50"/>
    <mergeCell ref="K49:K50"/>
    <mergeCell ref="M49:M50"/>
    <mergeCell ref="N49:N50"/>
    <mergeCell ref="M46:M4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S38"/>
  <sheetViews>
    <sheetView topLeftCell="A28" zoomScale="60" zoomScaleNormal="60" workbookViewId="0">
      <selection activeCell="O35" sqref="O35:P35"/>
    </sheetView>
  </sheetViews>
  <sheetFormatPr defaultRowHeight="15" x14ac:dyDescent="0.25"/>
  <cols>
    <col min="1" max="1" width="4.7109375" style="72" customWidth="1"/>
    <col min="2" max="2" width="12" style="72" customWidth="1"/>
    <col min="3" max="3" width="11.42578125" style="72" customWidth="1"/>
    <col min="4" max="4" width="11.7109375" style="72" customWidth="1"/>
    <col min="5" max="5" width="45.7109375" style="96" customWidth="1"/>
    <col min="6" max="6" width="75.42578125" style="119" customWidth="1"/>
    <col min="7" max="7" width="36.42578125" style="96" customWidth="1"/>
    <col min="8" max="8" width="26" style="96" customWidth="1"/>
    <col min="9" max="9" width="15.28515625" style="96" customWidth="1"/>
    <col min="10" max="10" width="39.42578125" style="72" customWidth="1"/>
    <col min="11" max="11" width="13"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19" style="72" customWidth="1"/>
    <col min="19" max="255" width="9.140625" style="72"/>
    <col min="256" max="256" width="4.7109375" style="72" bestFit="1" customWidth="1"/>
    <col min="257" max="257" width="9.7109375" style="72" bestFit="1" customWidth="1"/>
    <col min="258" max="258" width="10" style="72" bestFit="1" customWidth="1"/>
    <col min="259" max="259" width="8.85546875" style="72" bestFit="1" customWidth="1"/>
    <col min="260" max="260" width="22.85546875" style="72" customWidth="1"/>
    <col min="261" max="261" width="59.7109375" style="72" bestFit="1" customWidth="1"/>
    <col min="262" max="262" width="57.85546875" style="72" bestFit="1" customWidth="1"/>
    <col min="263" max="263" width="35.28515625" style="72" bestFit="1" customWidth="1"/>
    <col min="264" max="264" width="28.140625" style="72" bestFit="1" customWidth="1"/>
    <col min="265" max="265" width="33.140625" style="72" bestFit="1" customWidth="1"/>
    <col min="266" max="266" width="26" style="72" bestFit="1" customWidth="1"/>
    <col min="267" max="267" width="19.140625" style="72" bestFit="1" customWidth="1"/>
    <col min="268" max="268" width="10.42578125" style="72" customWidth="1"/>
    <col min="269" max="269" width="11.85546875" style="72" customWidth="1"/>
    <col min="270" max="270" width="14.7109375" style="72" customWidth="1"/>
    <col min="271" max="271" width="9" style="72" bestFit="1" customWidth="1"/>
    <col min="272" max="511" width="9.140625" style="72"/>
    <col min="512" max="512" width="4.7109375" style="72" bestFit="1" customWidth="1"/>
    <col min="513" max="513" width="9.7109375" style="72" bestFit="1" customWidth="1"/>
    <col min="514" max="514" width="10" style="72" bestFit="1" customWidth="1"/>
    <col min="515" max="515" width="8.85546875" style="72" bestFit="1" customWidth="1"/>
    <col min="516" max="516" width="22.85546875" style="72" customWidth="1"/>
    <col min="517" max="517" width="59.7109375" style="72" bestFit="1" customWidth="1"/>
    <col min="518" max="518" width="57.85546875" style="72" bestFit="1" customWidth="1"/>
    <col min="519" max="519" width="35.28515625" style="72" bestFit="1" customWidth="1"/>
    <col min="520" max="520" width="28.140625" style="72" bestFit="1" customWidth="1"/>
    <col min="521" max="521" width="33.140625" style="72" bestFit="1" customWidth="1"/>
    <col min="522" max="522" width="26" style="72" bestFit="1" customWidth="1"/>
    <col min="523" max="523" width="19.140625" style="72" bestFit="1" customWidth="1"/>
    <col min="524" max="524" width="10.42578125" style="72" customWidth="1"/>
    <col min="525" max="525" width="11.85546875" style="72" customWidth="1"/>
    <col min="526" max="526" width="14.7109375" style="72" customWidth="1"/>
    <col min="527" max="527" width="9" style="72" bestFit="1" customWidth="1"/>
    <col min="528" max="767" width="9.140625" style="72"/>
    <col min="768" max="768" width="4.7109375" style="72" bestFit="1" customWidth="1"/>
    <col min="769" max="769" width="9.7109375" style="72" bestFit="1" customWidth="1"/>
    <col min="770" max="770" width="10" style="72" bestFit="1" customWidth="1"/>
    <col min="771" max="771" width="8.85546875" style="72" bestFit="1" customWidth="1"/>
    <col min="772" max="772" width="22.85546875" style="72" customWidth="1"/>
    <col min="773" max="773" width="59.7109375" style="72" bestFit="1" customWidth="1"/>
    <col min="774" max="774" width="57.85546875" style="72" bestFit="1" customWidth="1"/>
    <col min="775" max="775" width="35.28515625" style="72" bestFit="1" customWidth="1"/>
    <col min="776" max="776" width="28.140625" style="72" bestFit="1" customWidth="1"/>
    <col min="777" max="777" width="33.140625" style="72" bestFit="1" customWidth="1"/>
    <col min="778" max="778" width="26" style="72" bestFit="1" customWidth="1"/>
    <col min="779" max="779" width="19.140625" style="72" bestFit="1" customWidth="1"/>
    <col min="780" max="780" width="10.42578125" style="72" customWidth="1"/>
    <col min="781" max="781" width="11.85546875" style="72" customWidth="1"/>
    <col min="782" max="782" width="14.7109375" style="72" customWidth="1"/>
    <col min="783" max="783" width="9" style="72" bestFit="1" customWidth="1"/>
    <col min="784" max="1023" width="9.140625" style="72"/>
    <col min="1024" max="1024" width="4.7109375" style="72" bestFit="1" customWidth="1"/>
    <col min="1025" max="1025" width="9.7109375" style="72" bestFit="1" customWidth="1"/>
    <col min="1026" max="1026" width="10" style="72" bestFit="1" customWidth="1"/>
    <col min="1027" max="1027" width="8.85546875" style="72" bestFit="1" customWidth="1"/>
    <col min="1028" max="1028" width="22.85546875" style="72" customWidth="1"/>
    <col min="1029" max="1029" width="59.7109375" style="72" bestFit="1" customWidth="1"/>
    <col min="1030" max="1030" width="57.85546875" style="72" bestFit="1" customWidth="1"/>
    <col min="1031" max="1031" width="35.28515625" style="72" bestFit="1" customWidth="1"/>
    <col min="1032" max="1032" width="28.140625" style="72" bestFit="1" customWidth="1"/>
    <col min="1033" max="1033" width="33.140625" style="72" bestFit="1" customWidth="1"/>
    <col min="1034" max="1034" width="26" style="72" bestFit="1" customWidth="1"/>
    <col min="1035" max="1035" width="19.140625" style="72" bestFit="1" customWidth="1"/>
    <col min="1036" max="1036" width="10.42578125" style="72" customWidth="1"/>
    <col min="1037" max="1037" width="11.85546875" style="72" customWidth="1"/>
    <col min="1038" max="1038" width="14.7109375" style="72" customWidth="1"/>
    <col min="1039" max="1039" width="9" style="72" bestFit="1" customWidth="1"/>
    <col min="1040" max="1279" width="9.140625" style="72"/>
    <col min="1280" max="1280" width="4.7109375" style="72" bestFit="1" customWidth="1"/>
    <col min="1281" max="1281" width="9.7109375" style="72" bestFit="1" customWidth="1"/>
    <col min="1282" max="1282" width="10" style="72" bestFit="1" customWidth="1"/>
    <col min="1283" max="1283" width="8.85546875" style="72" bestFit="1" customWidth="1"/>
    <col min="1284" max="1284" width="22.85546875" style="72" customWidth="1"/>
    <col min="1285" max="1285" width="59.7109375" style="72" bestFit="1" customWidth="1"/>
    <col min="1286" max="1286" width="57.85546875" style="72" bestFit="1" customWidth="1"/>
    <col min="1287" max="1287" width="35.28515625" style="72" bestFit="1" customWidth="1"/>
    <col min="1288" max="1288" width="28.140625" style="72" bestFit="1" customWidth="1"/>
    <col min="1289" max="1289" width="33.140625" style="72" bestFit="1" customWidth="1"/>
    <col min="1290" max="1290" width="26" style="72" bestFit="1" customWidth="1"/>
    <col min="1291" max="1291" width="19.140625" style="72" bestFit="1" customWidth="1"/>
    <col min="1292" max="1292" width="10.42578125" style="72" customWidth="1"/>
    <col min="1293" max="1293" width="11.85546875" style="72" customWidth="1"/>
    <col min="1294" max="1294" width="14.7109375" style="72" customWidth="1"/>
    <col min="1295" max="1295" width="9" style="72" bestFit="1" customWidth="1"/>
    <col min="1296" max="1535" width="9.140625" style="72"/>
    <col min="1536" max="1536" width="4.7109375" style="72" bestFit="1" customWidth="1"/>
    <col min="1537" max="1537" width="9.7109375" style="72" bestFit="1" customWidth="1"/>
    <col min="1538" max="1538" width="10" style="72" bestFit="1" customWidth="1"/>
    <col min="1539" max="1539" width="8.85546875" style="72" bestFit="1" customWidth="1"/>
    <col min="1540" max="1540" width="22.85546875" style="72" customWidth="1"/>
    <col min="1541" max="1541" width="59.7109375" style="72" bestFit="1" customWidth="1"/>
    <col min="1542" max="1542" width="57.85546875" style="72" bestFit="1" customWidth="1"/>
    <col min="1543" max="1543" width="35.28515625" style="72" bestFit="1" customWidth="1"/>
    <col min="1544" max="1544" width="28.140625" style="72" bestFit="1" customWidth="1"/>
    <col min="1545" max="1545" width="33.140625" style="72" bestFit="1" customWidth="1"/>
    <col min="1546" max="1546" width="26" style="72" bestFit="1" customWidth="1"/>
    <col min="1547" max="1547" width="19.140625" style="72" bestFit="1" customWidth="1"/>
    <col min="1548" max="1548" width="10.42578125" style="72" customWidth="1"/>
    <col min="1549" max="1549" width="11.85546875" style="72" customWidth="1"/>
    <col min="1550" max="1550" width="14.7109375" style="72" customWidth="1"/>
    <col min="1551" max="1551" width="9" style="72" bestFit="1" customWidth="1"/>
    <col min="1552" max="1791" width="9.140625" style="72"/>
    <col min="1792" max="1792" width="4.7109375" style="72" bestFit="1" customWidth="1"/>
    <col min="1793" max="1793" width="9.7109375" style="72" bestFit="1" customWidth="1"/>
    <col min="1794" max="1794" width="10" style="72" bestFit="1" customWidth="1"/>
    <col min="1795" max="1795" width="8.85546875" style="72" bestFit="1" customWidth="1"/>
    <col min="1796" max="1796" width="22.85546875" style="72" customWidth="1"/>
    <col min="1797" max="1797" width="59.7109375" style="72" bestFit="1" customWidth="1"/>
    <col min="1798" max="1798" width="57.85546875" style="72" bestFit="1" customWidth="1"/>
    <col min="1799" max="1799" width="35.28515625" style="72" bestFit="1" customWidth="1"/>
    <col min="1800" max="1800" width="28.140625" style="72" bestFit="1" customWidth="1"/>
    <col min="1801" max="1801" width="33.140625" style="72" bestFit="1" customWidth="1"/>
    <col min="1802" max="1802" width="26" style="72" bestFit="1" customWidth="1"/>
    <col min="1803" max="1803" width="19.140625" style="72" bestFit="1" customWidth="1"/>
    <col min="1804" max="1804" width="10.42578125" style="72" customWidth="1"/>
    <col min="1805" max="1805" width="11.85546875" style="72" customWidth="1"/>
    <col min="1806" max="1806" width="14.7109375" style="72" customWidth="1"/>
    <col min="1807" max="1807" width="9" style="72" bestFit="1" customWidth="1"/>
    <col min="1808" max="2047" width="9.140625" style="72"/>
    <col min="2048" max="2048" width="4.7109375" style="72" bestFit="1" customWidth="1"/>
    <col min="2049" max="2049" width="9.7109375" style="72" bestFit="1" customWidth="1"/>
    <col min="2050" max="2050" width="10" style="72" bestFit="1" customWidth="1"/>
    <col min="2051" max="2051" width="8.85546875" style="72" bestFit="1" customWidth="1"/>
    <col min="2052" max="2052" width="22.85546875" style="72" customWidth="1"/>
    <col min="2053" max="2053" width="59.7109375" style="72" bestFit="1" customWidth="1"/>
    <col min="2054" max="2054" width="57.85546875" style="72" bestFit="1" customWidth="1"/>
    <col min="2055" max="2055" width="35.28515625" style="72" bestFit="1" customWidth="1"/>
    <col min="2056" max="2056" width="28.140625" style="72" bestFit="1" customWidth="1"/>
    <col min="2057" max="2057" width="33.140625" style="72" bestFit="1" customWidth="1"/>
    <col min="2058" max="2058" width="26" style="72" bestFit="1" customWidth="1"/>
    <col min="2059" max="2059" width="19.140625" style="72" bestFit="1" customWidth="1"/>
    <col min="2060" max="2060" width="10.42578125" style="72" customWidth="1"/>
    <col min="2061" max="2061" width="11.85546875" style="72" customWidth="1"/>
    <col min="2062" max="2062" width="14.7109375" style="72" customWidth="1"/>
    <col min="2063" max="2063" width="9" style="72" bestFit="1" customWidth="1"/>
    <col min="2064" max="2303" width="9.140625" style="72"/>
    <col min="2304" max="2304" width="4.7109375" style="72" bestFit="1" customWidth="1"/>
    <col min="2305" max="2305" width="9.7109375" style="72" bestFit="1" customWidth="1"/>
    <col min="2306" max="2306" width="10" style="72" bestFit="1" customWidth="1"/>
    <col min="2307" max="2307" width="8.85546875" style="72" bestFit="1" customWidth="1"/>
    <col min="2308" max="2308" width="22.85546875" style="72" customWidth="1"/>
    <col min="2309" max="2309" width="59.7109375" style="72" bestFit="1" customWidth="1"/>
    <col min="2310" max="2310" width="57.85546875" style="72" bestFit="1" customWidth="1"/>
    <col min="2311" max="2311" width="35.28515625" style="72" bestFit="1" customWidth="1"/>
    <col min="2312" max="2312" width="28.140625" style="72" bestFit="1" customWidth="1"/>
    <col min="2313" max="2313" width="33.140625" style="72" bestFit="1" customWidth="1"/>
    <col min="2314" max="2314" width="26" style="72" bestFit="1" customWidth="1"/>
    <col min="2315" max="2315" width="19.140625" style="72" bestFit="1" customWidth="1"/>
    <col min="2316" max="2316" width="10.42578125" style="72" customWidth="1"/>
    <col min="2317" max="2317" width="11.85546875" style="72" customWidth="1"/>
    <col min="2318" max="2318" width="14.7109375" style="72" customWidth="1"/>
    <col min="2319" max="2319" width="9" style="72" bestFit="1" customWidth="1"/>
    <col min="2320" max="2559" width="9.140625" style="72"/>
    <col min="2560" max="2560" width="4.7109375" style="72" bestFit="1" customWidth="1"/>
    <col min="2561" max="2561" width="9.7109375" style="72" bestFit="1" customWidth="1"/>
    <col min="2562" max="2562" width="10" style="72" bestFit="1" customWidth="1"/>
    <col min="2563" max="2563" width="8.85546875" style="72" bestFit="1" customWidth="1"/>
    <col min="2564" max="2564" width="22.85546875" style="72" customWidth="1"/>
    <col min="2565" max="2565" width="59.7109375" style="72" bestFit="1" customWidth="1"/>
    <col min="2566" max="2566" width="57.85546875" style="72" bestFit="1" customWidth="1"/>
    <col min="2567" max="2567" width="35.28515625" style="72" bestFit="1" customWidth="1"/>
    <col min="2568" max="2568" width="28.140625" style="72" bestFit="1" customWidth="1"/>
    <col min="2569" max="2569" width="33.140625" style="72" bestFit="1" customWidth="1"/>
    <col min="2570" max="2570" width="26" style="72" bestFit="1" customWidth="1"/>
    <col min="2571" max="2571" width="19.140625" style="72" bestFit="1" customWidth="1"/>
    <col min="2572" max="2572" width="10.42578125" style="72" customWidth="1"/>
    <col min="2573" max="2573" width="11.85546875" style="72" customWidth="1"/>
    <col min="2574" max="2574" width="14.7109375" style="72" customWidth="1"/>
    <col min="2575" max="2575" width="9" style="72" bestFit="1" customWidth="1"/>
    <col min="2576" max="2815" width="9.140625" style="72"/>
    <col min="2816" max="2816" width="4.7109375" style="72" bestFit="1" customWidth="1"/>
    <col min="2817" max="2817" width="9.7109375" style="72" bestFit="1" customWidth="1"/>
    <col min="2818" max="2818" width="10" style="72" bestFit="1" customWidth="1"/>
    <col min="2819" max="2819" width="8.85546875" style="72" bestFit="1" customWidth="1"/>
    <col min="2820" max="2820" width="22.85546875" style="72" customWidth="1"/>
    <col min="2821" max="2821" width="59.7109375" style="72" bestFit="1" customWidth="1"/>
    <col min="2822" max="2822" width="57.85546875" style="72" bestFit="1" customWidth="1"/>
    <col min="2823" max="2823" width="35.28515625" style="72" bestFit="1" customWidth="1"/>
    <col min="2824" max="2824" width="28.140625" style="72" bestFit="1" customWidth="1"/>
    <col min="2825" max="2825" width="33.140625" style="72" bestFit="1" customWidth="1"/>
    <col min="2826" max="2826" width="26" style="72" bestFit="1" customWidth="1"/>
    <col min="2827" max="2827" width="19.140625" style="72" bestFit="1" customWidth="1"/>
    <col min="2828" max="2828" width="10.42578125" style="72" customWidth="1"/>
    <col min="2829" max="2829" width="11.85546875" style="72" customWidth="1"/>
    <col min="2830" max="2830" width="14.7109375" style="72" customWidth="1"/>
    <col min="2831" max="2831" width="9" style="72" bestFit="1" customWidth="1"/>
    <col min="2832" max="3071" width="9.140625" style="72"/>
    <col min="3072" max="3072" width="4.7109375" style="72" bestFit="1" customWidth="1"/>
    <col min="3073" max="3073" width="9.7109375" style="72" bestFit="1" customWidth="1"/>
    <col min="3074" max="3074" width="10" style="72" bestFit="1" customWidth="1"/>
    <col min="3075" max="3075" width="8.85546875" style="72" bestFit="1" customWidth="1"/>
    <col min="3076" max="3076" width="22.85546875" style="72" customWidth="1"/>
    <col min="3077" max="3077" width="59.7109375" style="72" bestFit="1" customWidth="1"/>
    <col min="3078" max="3078" width="57.85546875" style="72" bestFit="1" customWidth="1"/>
    <col min="3079" max="3079" width="35.28515625" style="72" bestFit="1" customWidth="1"/>
    <col min="3080" max="3080" width="28.140625" style="72" bestFit="1" customWidth="1"/>
    <col min="3081" max="3081" width="33.140625" style="72" bestFit="1" customWidth="1"/>
    <col min="3082" max="3082" width="26" style="72" bestFit="1" customWidth="1"/>
    <col min="3083" max="3083" width="19.140625" style="72" bestFit="1" customWidth="1"/>
    <col min="3084" max="3084" width="10.42578125" style="72" customWidth="1"/>
    <col min="3085" max="3085" width="11.85546875" style="72" customWidth="1"/>
    <col min="3086" max="3086" width="14.7109375" style="72" customWidth="1"/>
    <col min="3087" max="3087" width="9" style="72" bestFit="1" customWidth="1"/>
    <col min="3088" max="3327" width="9.140625" style="72"/>
    <col min="3328" max="3328" width="4.7109375" style="72" bestFit="1" customWidth="1"/>
    <col min="3329" max="3329" width="9.7109375" style="72" bestFit="1" customWidth="1"/>
    <col min="3330" max="3330" width="10" style="72" bestFit="1" customWidth="1"/>
    <col min="3331" max="3331" width="8.85546875" style="72" bestFit="1" customWidth="1"/>
    <col min="3332" max="3332" width="22.85546875" style="72" customWidth="1"/>
    <col min="3333" max="3333" width="59.7109375" style="72" bestFit="1" customWidth="1"/>
    <col min="3334" max="3334" width="57.85546875" style="72" bestFit="1" customWidth="1"/>
    <col min="3335" max="3335" width="35.28515625" style="72" bestFit="1" customWidth="1"/>
    <col min="3336" max="3336" width="28.140625" style="72" bestFit="1" customWidth="1"/>
    <col min="3337" max="3337" width="33.140625" style="72" bestFit="1" customWidth="1"/>
    <col min="3338" max="3338" width="26" style="72" bestFit="1" customWidth="1"/>
    <col min="3339" max="3339" width="19.140625" style="72" bestFit="1" customWidth="1"/>
    <col min="3340" max="3340" width="10.42578125" style="72" customWidth="1"/>
    <col min="3341" max="3341" width="11.85546875" style="72" customWidth="1"/>
    <col min="3342" max="3342" width="14.7109375" style="72" customWidth="1"/>
    <col min="3343" max="3343" width="9" style="72" bestFit="1" customWidth="1"/>
    <col min="3344" max="3583" width="9.140625" style="72"/>
    <col min="3584" max="3584" width="4.7109375" style="72" bestFit="1" customWidth="1"/>
    <col min="3585" max="3585" width="9.7109375" style="72" bestFit="1" customWidth="1"/>
    <col min="3586" max="3586" width="10" style="72" bestFit="1" customWidth="1"/>
    <col min="3587" max="3587" width="8.85546875" style="72" bestFit="1" customWidth="1"/>
    <col min="3588" max="3588" width="22.85546875" style="72" customWidth="1"/>
    <col min="3589" max="3589" width="59.7109375" style="72" bestFit="1" customWidth="1"/>
    <col min="3590" max="3590" width="57.85546875" style="72" bestFit="1" customWidth="1"/>
    <col min="3591" max="3591" width="35.28515625" style="72" bestFit="1" customWidth="1"/>
    <col min="3592" max="3592" width="28.140625" style="72" bestFit="1" customWidth="1"/>
    <col min="3593" max="3593" width="33.140625" style="72" bestFit="1" customWidth="1"/>
    <col min="3594" max="3594" width="26" style="72" bestFit="1" customWidth="1"/>
    <col min="3595" max="3595" width="19.140625" style="72" bestFit="1" customWidth="1"/>
    <col min="3596" max="3596" width="10.42578125" style="72" customWidth="1"/>
    <col min="3597" max="3597" width="11.85546875" style="72" customWidth="1"/>
    <col min="3598" max="3598" width="14.7109375" style="72" customWidth="1"/>
    <col min="3599" max="3599" width="9" style="72" bestFit="1" customWidth="1"/>
    <col min="3600" max="3839" width="9.140625" style="72"/>
    <col min="3840" max="3840" width="4.7109375" style="72" bestFit="1" customWidth="1"/>
    <col min="3841" max="3841" width="9.7109375" style="72" bestFit="1" customWidth="1"/>
    <col min="3842" max="3842" width="10" style="72" bestFit="1" customWidth="1"/>
    <col min="3843" max="3843" width="8.85546875" style="72" bestFit="1" customWidth="1"/>
    <col min="3844" max="3844" width="22.85546875" style="72" customWidth="1"/>
    <col min="3845" max="3845" width="59.7109375" style="72" bestFit="1" customWidth="1"/>
    <col min="3846" max="3846" width="57.85546875" style="72" bestFit="1" customWidth="1"/>
    <col min="3847" max="3847" width="35.28515625" style="72" bestFit="1" customWidth="1"/>
    <col min="3848" max="3848" width="28.140625" style="72" bestFit="1" customWidth="1"/>
    <col min="3849" max="3849" width="33.140625" style="72" bestFit="1" customWidth="1"/>
    <col min="3850" max="3850" width="26" style="72" bestFit="1" customWidth="1"/>
    <col min="3851" max="3851" width="19.140625" style="72" bestFit="1" customWidth="1"/>
    <col min="3852" max="3852" width="10.42578125" style="72" customWidth="1"/>
    <col min="3853" max="3853" width="11.85546875" style="72" customWidth="1"/>
    <col min="3854" max="3854" width="14.7109375" style="72" customWidth="1"/>
    <col min="3855" max="3855" width="9" style="72" bestFit="1" customWidth="1"/>
    <col min="3856" max="4095" width="9.140625" style="72"/>
    <col min="4096" max="4096" width="4.7109375" style="72" bestFit="1" customWidth="1"/>
    <col min="4097" max="4097" width="9.7109375" style="72" bestFit="1" customWidth="1"/>
    <col min="4098" max="4098" width="10" style="72" bestFit="1" customWidth="1"/>
    <col min="4099" max="4099" width="8.85546875" style="72" bestFit="1" customWidth="1"/>
    <col min="4100" max="4100" width="22.85546875" style="72" customWidth="1"/>
    <col min="4101" max="4101" width="59.7109375" style="72" bestFit="1" customWidth="1"/>
    <col min="4102" max="4102" width="57.85546875" style="72" bestFit="1" customWidth="1"/>
    <col min="4103" max="4103" width="35.28515625" style="72" bestFit="1" customWidth="1"/>
    <col min="4104" max="4104" width="28.140625" style="72" bestFit="1" customWidth="1"/>
    <col min="4105" max="4105" width="33.140625" style="72" bestFit="1" customWidth="1"/>
    <col min="4106" max="4106" width="26" style="72" bestFit="1" customWidth="1"/>
    <col min="4107" max="4107" width="19.140625" style="72" bestFit="1" customWidth="1"/>
    <col min="4108" max="4108" width="10.42578125" style="72" customWidth="1"/>
    <col min="4109" max="4109" width="11.85546875" style="72" customWidth="1"/>
    <col min="4110" max="4110" width="14.7109375" style="72" customWidth="1"/>
    <col min="4111" max="4111" width="9" style="72" bestFit="1" customWidth="1"/>
    <col min="4112" max="4351" width="9.140625" style="72"/>
    <col min="4352" max="4352" width="4.7109375" style="72" bestFit="1" customWidth="1"/>
    <col min="4353" max="4353" width="9.7109375" style="72" bestFit="1" customWidth="1"/>
    <col min="4354" max="4354" width="10" style="72" bestFit="1" customWidth="1"/>
    <col min="4355" max="4355" width="8.85546875" style="72" bestFit="1" customWidth="1"/>
    <col min="4356" max="4356" width="22.85546875" style="72" customWidth="1"/>
    <col min="4357" max="4357" width="59.7109375" style="72" bestFit="1" customWidth="1"/>
    <col min="4358" max="4358" width="57.85546875" style="72" bestFit="1" customWidth="1"/>
    <col min="4359" max="4359" width="35.28515625" style="72" bestFit="1" customWidth="1"/>
    <col min="4360" max="4360" width="28.140625" style="72" bestFit="1" customWidth="1"/>
    <col min="4361" max="4361" width="33.140625" style="72" bestFit="1" customWidth="1"/>
    <col min="4362" max="4362" width="26" style="72" bestFit="1" customWidth="1"/>
    <col min="4363" max="4363" width="19.140625" style="72" bestFit="1" customWidth="1"/>
    <col min="4364" max="4364" width="10.42578125" style="72" customWidth="1"/>
    <col min="4365" max="4365" width="11.85546875" style="72" customWidth="1"/>
    <col min="4366" max="4366" width="14.7109375" style="72" customWidth="1"/>
    <col min="4367" max="4367" width="9" style="72" bestFit="1" customWidth="1"/>
    <col min="4368" max="4607" width="9.140625" style="72"/>
    <col min="4608" max="4608" width="4.7109375" style="72" bestFit="1" customWidth="1"/>
    <col min="4609" max="4609" width="9.7109375" style="72" bestFit="1" customWidth="1"/>
    <col min="4610" max="4610" width="10" style="72" bestFit="1" customWidth="1"/>
    <col min="4611" max="4611" width="8.85546875" style="72" bestFit="1" customWidth="1"/>
    <col min="4612" max="4612" width="22.85546875" style="72" customWidth="1"/>
    <col min="4613" max="4613" width="59.7109375" style="72" bestFit="1" customWidth="1"/>
    <col min="4614" max="4614" width="57.85546875" style="72" bestFit="1" customWidth="1"/>
    <col min="4615" max="4615" width="35.28515625" style="72" bestFit="1" customWidth="1"/>
    <col min="4616" max="4616" width="28.140625" style="72" bestFit="1" customWidth="1"/>
    <col min="4617" max="4617" width="33.140625" style="72" bestFit="1" customWidth="1"/>
    <col min="4618" max="4618" width="26" style="72" bestFit="1" customWidth="1"/>
    <col min="4619" max="4619" width="19.140625" style="72" bestFit="1" customWidth="1"/>
    <col min="4620" max="4620" width="10.42578125" style="72" customWidth="1"/>
    <col min="4621" max="4621" width="11.85546875" style="72" customWidth="1"/>
    <col min="4622" max="4622" width="14.7109375" style="72" customWidth="1"/>
    <col min="4623" max="4623" width="9" style="72" bestFit="1" customWidth="1"/>
    <col min="4624" max="4863" width="9.140625" style="72"/>
    <col min="4864" max="4864" width="4.7109375" style="72" bestFit="1" customWidth="1"/>
    <col min="4865" max="4865" width="9.7109375" style="72" bestFit="1" customWidth="1"/>
    <col min="4866" max="4866" width="10" style="72" bestFit="1" customWidth="1"/>
    <col min="4867" max="4867" width="8.85546875" style="72" bestFit="1" customWidth="1"/>
    <col min="4868" max="4868" width="22.85546875" style="72" customWidth="1"/>
    <col min="4869" max="4869" width="59.7109375" style="72" bestFit="1" customWidth="1"/>
    <col min="4870" max="4870" width="57.85546875" style="72" bestFit="1" customWidth="1"/>
    <col min="4871" max="4871" width="35.28515625" style="72" bestFit="1" customWidth="1"/>
    <col min="4872" max="4872" width="28.140625" style="72" bestFit="1" customWidth="1"/>
    <col min="4873" max="4873" width="33.140625" style="72" bestFit="1" customWidth="1"/>
    <col min="4874" max="4874" width="26" style="72" bestFit="1" customWidth="1"/>
    <col min="4875" max="4875" width="19.140625" style="72" bestFit="1" customWidth="1"/>
    <col min="4876" max="4876" width="10.42578125" style="72" customWidth="1"/>
    <col min="4877" max="4877" width="11.85546875" style="72" customWidth="1"/>
    <col min="4878" max="4878" width="14.7109375" style="72" customWidth="1"/>
    <col min="4879" max="4879" width="9" style="72" bestFit="1" customWidth="1"/>
    <col min="4880" max="5119" width="9.140625" style="72"/>
    <col min="5120" max="5120" width="4.7109375" style="72" bestFit="1" customWidth="1"/>
    <col min="5121" max="5121" width="9.7109375" style="72" bestFit="1" customWidth="1"/>
    <col min="5122" max="5122" width="10" style="72" bestFit="1" customWidth="1"/>
    <col min="5123" max="5123" width="8.85546875" style="72" bestFit="1" customWidth="1"/>
    <col min="5124" max="5124" width="22.85546875" style="72" customWidth="1"/>
    <col min="5125" max="5125" width="59.7109375" style="72" bestFit="1" customWidth="1"/>
    <col min="5126" max="5126" width="57.85546875" style="72" bestFit="1" customWidth="1"/>
    <col min="5127" max="5127" width="35.28515625" style="72" bestFit="1" customWidth="1"/>
    <col min="5128" max="5128" width="28.140625" style="72" bestFit="1" customWidth="1"/>
    <col min="5129" max="5129" width="33.140625" style="72" bestFit="1" customWidth="1"/>
    <col min="5130" max="5130" width="26" style="72" bestFit="1" customWidth="1"/>
    <col min="5131" max="5131" width="19.140625" style="72" bestFit="1" customWidth="1"/>
    <col min="5132" max="5132" width="10.42578125" style="72" customWidth="1"/>
    <col min="5133" max="5133" width="11.85546875" style="72" customWidth="1"/>
    <col min="5134" max="5134" width="14.7109375" style="72" customWidth="1"/>
    <col min="5135" max="5135" width="9" style="72" bestFit="1" customWidth="1"/>
    <col min="5136" max="5375" width="9.140625" style="72"/>
    <col min="5376" max="5376" width="4.7109375" style="72" bestFit="1" customWidth="1"/>
    <col min="5377" max="5377" width="9.7109375" style="72" bestFit="1" customWidth="1"/>
    <col min="5378" max="5378" width="10" style="72" bestFit="1" customWidth="1"/>
    <col min="5379" max="5379" width="8.85546875" style="72" bestFit="1" customWidth="1"/>
    <col min="5380" max="5380" width="22.85546875" style="72" customWidth="1"/>
    <col min="5381" max="5381" width="59.7109375" style="72" bestFit="1" customWidth="1"/>
    <col min="5382" max="5382" width="57.85546875" style="72" bestFit="1" customWidth="1"/>
    <col min="5383" max="5383" width="35.28515625" style="72" bestFit="1" customWidth="1"/>
    <col min="5384" max="5384" width="28.140625" style="72" bestFit="1" customWidth="1"/>
    <col min="5385" max="5385" width="33.140625" style="72" bestFit="1" customWidth="1"/>
    <col min="5386" max="5386" width="26" style="72" bestFit="1" customWidth="1"/>
    <col min="5387" max="5387" width="19.140625" style="72" bestFit="1" customWidth="1"/>
    <col min="5388" max="5388" width="10.42578125" style="72" customWidth="1"/>
    <col min="5389" max="5389" width="11.85546875" style="72" customWidth="1"/>
    <col min="5390" max="5390" width="14.7109375" style="72" customWidth="1"/>
    <col min="5391" max="5391" width="9" style="72" bestFit="1" customWidth="1"/>
    <col min="5392" max="5631" width="9.140625" style="72"/>
    <col min="5632" max="5632" width="4.7109375" style="72" bestFit="1" customWidth="1"/>
    <col min="5633" max="5633" width="9.7109375" style="72" bestFit="1" customWidth="1"/>
    <col min="5634" max="5634" width="10" style="72" bestFit="1" customWidth="1"/>
    <col min="5635" max="5635" width="8.85546875" style="72" bestFit="1" customWidth="1"/>
    <col min="5636" max="5636" width="22.85546875" style="72" customWidth="1"/>
    <col min="5637" max="5637" width="59.7109375" style="72" bestFit="1" customWidth="1"/>
    <col min="5638" max="5638" width="57.85546875" style="72" bestFit="1" customWidth="1"/>
    <col min="5639" max="5639" width="35.28515625" style="72" bestFit="1" customWidth="1"/>
    <col min="5640" max="5640" width="28.140625" style="72" bestFit="1" customWidth="1"/>
    <col min="5641" max="5641" width="33.140625" style="72" bestFit="1" customWidth="1"/>
    <col min="5642" max="5642" width="26" style="72" bestFit="1" customWidth="1"/>
    <col min="5643" max="5643" width="19.140625" style="72" bestFit="1" customWidth="1"/>
    <col min="5644" max="5644" width="10.42578125" style="72" customWidth="1"/>
    <col min="5645" max="5645" width="11.85546875" style="72" customWidth="1"/>
    <col min="5646" max="5646" width="14.7109375" style="72" customWidth="1"/>
    <col min="5647" max="5647" width="9" style="72" bestFit="1" customWidth="1"/>
    <col min="5648" max="5887" width="9.140625" style="72"/>
    <col min="5888" max="5888" width="4.7109375" style="72" bestFit="1" customWidth="1"/>
    <col min="5889" max="5889" width="9.7109375" style="72" bestFit="1" customWidth="1"/>
    <col min="5890" max="5890" width="10" style="72" bestFit="1" customWidth="1"/>
    <col min="5891" max="5891" width="8.85546875" style="72" bestFit="1" customWidth="1"/>
    <col min="5892" max="5892" width="22.85546875" style="72" customWidth="1"/>
    <col min="5893" max="5893" width="59.7109375" style="72" bestFit="1" customWidth="1"/>
    <col min="5894" max="5894" width="57.85546875" style="72" bestFit="1" customWidth="1"/>
    <col min="5895" max="5895" width="35.28515625" style="72" bestFit="1" customWidth="1"/>
    <col min="5896" max="5896" width="28.140625" style="72" bestFit="1" customWidth="1"/>
    <col min="5897" max="5897" width="33.140625" style="72" bestFit="1" customWidth="1"/>
    <col min="5898" max="5898" width="26" style="72" bestFit="1" customWidth="1"/>
    <col min="5899" max="5899" width="19.140625" style="72" bestFit="1" customWidth="1"/>
    <col min="5900" max="5900" width="10.42578125" style="72" customWidth="1"/>
    <col min="5901" max="5901" width="11.85546875" style="72" customWidth="1"/>
    <col min="5902" max="5902" width="14.7109375" style="72" customWidth="1"/>
    <col min="5903" max="5903" width="9" style="72" bestFit="1" customWidth="1"/>
    <col min="5904" max="6143" width="9.140625" style="72"/>
    <col min="6144" max="6144" width="4.7109375" style="72" bestFit="1" customWidth="1"/>
    <col min="6145" max="6145" width="9.7109375" style="72" bestFit="1" customWidth="1"/>
    <col min="6146" max="6146" width="10" style="72" bestFit="1" customWidth="1"/>
    <col min="6147" max="6147" width="8.85546875" style="72" bestFit="1" customWidth="1"/>
    <col min="6148" max="6148" width="22.85546875" style="72" customWidth="1"/>
    <col min="6149" max="6149" width="59.7109375" style="72" bestFit="1" customWidth="1"/>
    <col min="6150" max="6150" width="57.85546875" style="72" bestFit="1" customWidth="1"/>
    <col min="6151" max="6151" width="35.28515625" style="72" bestFit="1" customWidth="1"/>
    <col min="6152" max="6152" width="28.140625" style="72" bestFit="1" customWidth="1"/>
    <col min="6153" max="6153" width="33.140625" style="72" bestFit="1" customWidth="1"/>
    <col min="6154" max="6154" width="26" style="72" bestFit="1" customWidth="1"/>
    <col min="6155" max="6155" width="19.140625" style="72" bestFit="1" customWidth="1"/>
    <col min="6156" max="6156" width="10.42578125" style="72" customWidth="1"/>
    <col min="6157" max="6157" width="11.85546875" style="72" customWidth="1"/>
    <col min="6158" max="6158" width="14.7109375" style="72" customWidth="1"/>
    <col min="6159" max="6159" width="9" style="72" bestFit="1" customWidth="1"/>
    <col min="6160" max="6399" width="9.140625" style="72"/>
    <col min="6400" max="6400" width="4.7109375" style="72" bestFit="1" customWidth="1"/>
    <col min="6401" max="6401" width="9.7109375" style="72" bestFit="1" customWidth="1"/>
    <col min="6402" max="6402" width="10" style="72" bestFit="1" customWidth="1"/>
    <col min="6403" max="6403" width="8.85546875" style="72" bestFit="1" customWidth="1"/>
    <col min="6404" max="6404" width="22.85546875" style="72" customWidth="1"/>
    <col min="6405" max="6405" width="59.7109375" style="72" bestFit="1" customWidth="1"/>
    <col min="6406" max="6406" width="57.85546875" style="72" bestFit="1" customWidth="1"/>
    <col min="6407" max="6407" width="35.28515625" style="72" bestFit="1" customWidth="1"/>
    <col min="6408" max="6408" width="28.140625" style="72" bestFit="1" customWidth="1"/>
    <col min="6409" max="6409" width="33.140625" style="72" bestFit="1" customWidth="1"/>
    <col min="6410" max="6410" width="26" style="72" bestFit="1" customWidth="1"/>
    <col min="6411" max="6411" width="19.140625" style="72" bestFit="1" customWidth="1"/>
    <col min="6412" max="6412" width="10.42578125" style="72" customWidth="1"/>
    <col min="6413" max="6413" width="11.85546875" style="72" customWidth="1"/>
    <col min="6414" max="6414" width="14.7109375" style="72" customWidth="1"/>
    <col min="6415" max="6415" width="9" style="72" bestFit="1" customWidth="1"/>
    <col min="6416" max="6655" width="9.140625" style="72"/>
    <col min="6656" max="6656" width="4.7109375" style="72" bestFit="1" customWidth="1"/>
    <col min="6657" max="6657" width="9.7109375" style="72" bestFit="1" customWidth="1"/>
    <col min="6658" max="6658" width="10" style="72" bestFit="1" customWidth="1"/>
    <col min="6659" max="6659" width="8.85546875" style="72" bestFit="1" customWidth="1"/>
    <col min="6660" max="6660" width="22.85546875" style="72" customWidth="1"/>
    <col min="6661" max="6661" width="59.7109375" style="72" bestFit="1" customWidth="1"/>
    <col min="6662" max="6662" width="57.85546875" style="72" bestFit="1" customWidth="1"/>
    <col min="6663" max="6663" width="35.28515625" style="72" bestFit="1" customWidth="1"/>
    <col min="6664" max="6664" width="28.140625" style="72" bestFit="1" customWidth="1"/>
    <col min="6665" max="6665" width="33.140625" style="72" bestFit="1" customWidth="1"/>
    <col min="6666" max="6666" width="26" style="72" bestFit="1" customWidth="1"/>
    <col min="6667" max="6667" width="19.140625" style="72" bestFit="1" customWidth="1"/>
    <col min="6668" max="6668" width="10.42578125" style="72" customWidth="1"/>
    <col min="6669" max="6669" width="11.85546875" style="72" customWidth="1"/>
    <col min="6670" max="6670" width="14.7109375" style="72" customWidth="1"/>
    <col min="6671" max="6671" width="9" style="72" bestFit="1" customWidth="1"/>
    <col min="6672" max="6911" width="9.140625" style="72"/>
    <col min="6912" max="6912" width="4.7109375" style="72" bestFit="1" customWidth="1"/>
    <col min="6913" max="6913" width="9.7109375" style="72" bestFit="1" customWidth="1"/>
    <col min="6914" max="6914" width="10" style="72" bestFit="1" customWidth="1"/>
    <col min="6915" max="6915" width="8.85546875" style="72" bestFit="1" customWidth="1"/>
    <col min="6916" max="6916" width="22.85546875" style="72" customWidth="1"/>
    <col min="6917" max="6917" width="59.7109375" style="72" bestFit="1" customWidth="1"/>
    <col min="6918" max="6918" width="57.85546875" style="72" bestFit="1" customWidth="1"/>
    <col min="6919" max="6919" width="35.28515625" style="72" bestFit="1" customWidth="1"/>
    <col min="6920" max="6920" width="28.140625" style="72" bestFit="1" customWidth="1"/>
    <col min="6921" max="6921" width="33.140625" style="72" bestFit="1" customWidth="1"/>
    <col min="6922" max="6922" width="26" style="72" bestFit="1" customWidth="1"/>
    <col min="6923" max="6923" width="19.140625" style="72" bestFit="1" customWidth="1"/>
    <col min="6924" max="6924" width="10.42578125" style="72" customWidth="1"/>
    <col min="6925" max="6925" width="11.85546875" style="72" customWidth="1"/>
    <col min="6926" max="6926" width="14.7109375" style="72" customWidth="1"/>
    <col min="6927" max="6927" width="9" style="72" bestFit="1" customWidth="1"/>
    <col min="6928" max="7167" width="9.140625" style="72"/>
    <col min="7168" max="7168" width="4.7109375" style="72" bestFit="1" customWidth="1"/>
    <col min="7169" max="7169" width="9.7109375" style="72" bestFit="1" customWidth="1"/>
    <col min="7170" max="7170" width="10" style="72" bestFit="1" customWidth="1"/>
    <col min="7171" max="7171" width="8.85546875" style="72" bestFit="1" customWidth="1"/>
    <col min="7172" max="7172" width="22.85546875" style="72" customWidth="1"/>
    <col min="7173" max="7173" width="59.7109375" style="72" bestFit="1" customWidth="1"/>
    <col min="7174" max="7174" width="57.85546875" style="72" bestFit="1" customWidth="1"/>
    <col min="7175" max="7175" width="35.28515625" style="72" bestFit="1" customWidth="1"/>
    <col min="7176" max="7176" width="28.140625" style="72" bestFit="1" customWidth="1"/>
    <col min="7177" max="7177" width="33.140625" style="72" bestFit="1" customWidth="1"/>
    <col min="7178" max="7178" width="26" style="72" bestFit="1" customWidth="1"/>
    <col min="7179" max="7179" width="19.140625" style="72" bestFit="1" customWidth="1"/>
    <col min="7180" max="7180" width="10.42578125" style="72" customWidth="1"/>
    <col min="7181" max="7181" width="11.85546875" style="72" customWidth="1"/>
    <col min="7182" max="7182" width="14.7109375" style="72" customWidth="1"/>
    <col min="7183" max="7183" width="9" style="72" bestFit="1" customWidth="1"/>
    <col min="7184" max="7423" width="9.140625" style="72"/>
    <col min="7424" max="7424" width="4.7109375" style="72" bestFit="1" customWidth="1"/>
    <col min="7425" max="7425" width="9.7109375" style="72" bestFit="1" customWidth="1"/>
    <col min="7426" max="7426" width="10" style="72" bestFit="1" customWidth="1"/>
    <col min="7427" max="7427" width="8.85546875" style="72" bestFit="1" customWidth="1"/>
    <col min="7428" max="7428" width="22.85546875" style="72" customWidth="1"/>
    <col min="7429" max="7429" width="59.7109375" style="72" bestFit="1" customWidth="1"/>
    <col min="7430" max="7430" width="57.85546875" style="72" bestFit="1" customWidth="1"/>
    <col min="7431" max="7431" width="35.28515625" style="72" bestFit="1" customWidth="1"/>
    <col min="7432" max="7432" width="28.140625" style="72" bestFit="1" customWidth="1"/>
    <col min="7433" max="7433" width="33.140625" style="72" bestFit="1" customWidth="1"/>
    <col min="7434" max="7434" width="26" style="72" bestFit="1" customWidth="1"/>
    <col min="7435" max="7435" width="19.140625" style="72" bestFit="1" customWidth="1"/>
    <col min="7436" max="7436" width="10.42578125" style="72" customWidth="1"/>
    <col min="7437" max="7437" width="11.85546875" style="72" customWidth="1"/>
    <col min="7438" max="7438" width="14.7109375" style="72" customWidth="1"/>
    <col min="7439" max="7439" width="9" style="72" bestFit="1" customWidth="1"/>
    <col min="7440" max="7679" width="9.140625" style="72"/>
    <col min="7680" max="7680" width="4.7109375" style="72" bestFit="1" customWidth="1"/>
    <col min="7681" max="7681" width="9.7109375" style="72" bestFit="1" customWidth="1"/>
    <col min="7682" max="7682" width="10" style="72" bestFit="1" customWidth="1"/>
    <col min="7683" max="7683" width="8.85546875" style="72" bestFit="1" customWidth="1"/>
    <col min="7684" max="7684" width="22.85546875" style="72" customWidth="1"/>
    <col min="7685" max="7685" width="59.7109375" style="72" bestFit="1" customWidth="1"/>
    <col min="7686" max="7686" width="57.85546875" style="72" bestFit="1" customWidth="1"/>
    <col min="7687" max="7687" width="35.28515625" style="72" bestFit="1" customWidth="1"/>
    <col min="7688" max="7688" width="28.140625" style="72" bestFit="1" customWidth="1"/>
    <col min="7689" max="7689" width="33.140625" style="72" bestFit="1" customWidth="1"/>
    <col min="7690" max="7690" width="26" style="72" bestFit="1" customWidth="1"/>
    <col min="7691" max="7691" width="19.140625" style="72" bestFit="1" customWidth="1"/>
    <col min="7692" max="7692" width="10.42578125" style="72" customWidth="1"/>
    <col min="7693" max="7693" width="11.85546875" style="72" customWidth="1"/>
    <col min="7694" max="7694" width="14.7109375" style="72" customWidth="1"/>
    <col min="7695" max="7695" width="9" style="72" bestFit="1" customWidth="1"/>
    <col min="7696" max="7935" width="9.140625" style="72"/>
    <col min="7936" max="7936" width="4.7109375" style="72" bestFit="1" customWidth="1"/>
    <col min="7937" max="7937" width="9.7109375" style="72" bestFit="1" customWidth="1"/>
    <col min="7938" max="7938" width="10" style="72" bestFit="1" customWidth="1"/>
    <col min="7939" max="7939" width="8.85546875" style="72" bestFit="1" customWidth="1"/>
    <col min="7940" max="7940" width="22.85546875" style="72" customWidth="1"/>
    <col min="7941" max="7941" width="59.7109375" style="72" bestFit="1" customWidth="1"/>
    <col min="7942" max="7942" width="57.85546875" style="72" bestFit="1" customWidth="1"/>
    <col min="7943" max="7943" width="35.28515625" style="72" bestFit="1" customWidth="1"/>
    <col min="7944" max="7944" width="28.140625" style="72" bestFit="1" customWidth="1"/>
    <col min="7945" max="7945" width="33.140625" style="72" bestFit="1" customWidth="1"/>
    <col min="7946" max="7946" width="26" style="72" bestFit="1" customWidth="1"/>
    <col min="7947" max="7947" width="19.140625" style="72" bestFit="1" customWidth="1"/>
    <col min="7948" max="7948" width="10.42578125" style="72" customWidth="1"/>
    <col min="7949" max="7949" width="11.85546875" style="72" customWidth="1"/>
    <col min="7950" max="7950" width="14.7109375" style="72" customWidth="1"/>
    <col min="7951" max="7951" width="9" style="72" bestFit="1" customWidth="1"/>
    <col min="7952" max="8191" width="9.140625" style="72"/>
    <col min="8192" max="8192" width="4.7109375" style="72" bestFit="1" customWidth="1"/>
    <col min="8193" max="8193" width="9.7109375" style="72" bestFit="1" customWidth="1"/>
    <col min="8194" max="8194" width="10" style="72" bestFit="1" customWidth="1"/>
    <col min="8195" max="8195" width="8.85546875" style="72" bestFit="1" customWidth="1"/>
    <col min="8196" max="8196" width="22.85546875" style="72" customWidth="1"/>
    <col min="8197" max="8197" width="59.7109375" style="72" bestFit="1" customWidth="1"/>
    <col min="8198" max="8198" width="57.85546875" style="72" bestFit="1" customWidth="1"/>
    <col min="8199" max="8199" width="35.28515625" style="72" bestFit="1" customWidth="1"/>
    <col min="8200" max="8200" width="28.140625" style="72" bestFit="1" customWidth="1"/>
    <col min="8201" max="8201" width="33.140625" style="72" bestFit="1" customWidth="1"/>
    <col min="8202" max="8202" width="26" style="72" bestFit="1" customWidth="1"/>
    <col min="8203" max="8203" width="19.140625" style="72" bestFit="1" customWidth="1"/>
    <col min="8204" max="8204" width="10.42578125" style="72" customWidth="1"/>
    <col min="8205" max="8205" width="11.85546875" style="72" customWidth="1"/>
    <col min="8206" max="8206" width="14.7109375" style="72" customWidth="1"/>
    <col min="8207" max="8207" width="9" style="72" bestFit="1" customWidth="1"/>
    <col min="8208" max="8447" width="9.140625" style="72"/>
    <col min="8448" max="8448" width="4.7109375" style="72" bestFit="1" customWidth="1"/>
    <col min="8449" max="8449" width="9.7109375" style="72" bestFit="1" customWidth="1"/>
    <col min="8450" max="8450" width="10" style="72" bestFit="1" customWidth="1"/>
    <col min="8451" max="8451" width="8.85546875" style="72" bestFit="1" customWidth="1"/>
    <col min="8452" max="8452" width="22.85546875" style="72" customWidth="1"/>
    <col min="8453" max="8453" width="59.7109375" style="72" bestFit="1" customWidth="1"/>
    <col min="8454" max="8454" width="57.85546875" style="72" bestFit="1" customWidth="1"/>
    <col min="8455" max="8455" width="35.28515625" style="72" bestFit="1" customWidth="1"/>
    <col min="8456" max="8456" width="28.140625" style="72" bestFit="1" customWidth="1"/>
    <col min="8457" max="8457" width="33.140625" style="72" bestFit="1" customWidth="1"/>
    <col min="8458" max="8458" width="26" style="72" bestFit="1" customWidth="1"/>
    <col min="8459" max="8459" width="19.140625" style="72" bestFit="1" customWidth="1"/>
    <col min="8460" max="8460" width="10.42578125" style="72" customWidth="1"/>
    <col min="8461" max="8461" width="11.85546875" style="72" customWidth="1"/>
    <col min="8462" max="8462" width="14.7109375" style="72" customWidth="1"/>
    <col min="8463" max="8463" width="9" style="72" bestFit="1" customWidth="1"/>
    <col min="8464" max="8703" width="9.140625" style="72"/>
    <col min="8704" max="8704" width="4.7109375" style="72" bestFit="1" customWidth="1"/>
    <col min="8705" max="8705" width="9.7109375" style="72" bestFit="1" customWidth="1"/>
    <col min="8706" max="8706" width="10" style="72" bestFit="1" customWidth="1"/>
    <col min="8707" max="8707" width="8.85546875" style="72" bestFit="1" customWidth="1"/>
    <col min="8708" max="8708" width="22.85546875" style="72" customWidth="1"/>
    <col min="8709" max="8709" width="59.7109375" style="72" bestFit="1" customWidth="1"/>
    <col min="8710" max="8710" width="57.85546875" style="72" bestFit="1" customWidth="1"/>
    <col min="8711" max="8711" width="35.28515625" style="72" bestFit="1" customWidth="1"/>
    <col min="8712" max="8712" width="28.140625" style="72" bestFit="1" customWidth="1"/>
    <col min="8713" max="8713" width="33.140625" style="72" bestFit="1" customWidth="1"/>
    <col min="8714" max="8714" width="26" style="72" bestFit="1" customWidth="1"/>
    <col min="8715" max="8715" width="19.140625" style="72" bestFit="1" customWidth="1"/>
    <col min="8716" max="8716" width="10.42578125" style="72" customWidth="1"/>
    <col min="8717" max="8717" width="11.85546875" style="72" customWidth="1"/>
    <col min="8718" max="8718" width="14.7109375" style="72" customWidth="1"/>
    <col min="8719" max="8719" width="9" style="72" bestFit="1" customWidth="1"/>
    <col min="8720" max="8959" width="9.140625" style="72"/>
    <col min="8960" max="8960" width="4.7109375" style="72" bestFit="1" customWidth="1"/>
    <col min="8961" max="8961" width="9.7109375" style="72" bestFit="1" customWidth="1"/>
    <col min="8962" max="8962" width="10" style="72" bestFit="1" customWidth="1"/>
    <col min="8963" max="8963" width="8.85546875" style="72" bestFit="1" customWidth="1"/>
    <col min="8964" max="8964" width="22.85546875" style="72" customWidth="1"/>
    <col min="8965" max="8965" width="59.7109375" style="72" bestFit="1" customWidth="1"/>
    <col min="8966" max="8966" width="57.85546875" style="72" bestFit="1" customWidth="1"/>
    <col min="8967" max="8967" width="35.28515625" style="72" bestFit="1" customWidth="1"/>
    <col min="8968" max="8968" width="28.140625" style="72" bestFit="1" customWidth="1"/>
    <col min="8969" max="8969" width="33.140625" style="72" bestFit="1" customWidth="1"/>
    <col min="8970" max="8970" width="26" style="72" bestFit="1" customWidth="1"/>
    <col min="8971" max="8971" width="19.140625" style="72" bestFit="1" customWidth="1"/>
    <col min="8972" max="8972" width="10.42578125" style="72" customWidth="1"/>
    <col min="8973" max="8973" width="11.85546875" style="72" customWidth="1"/>
    <col min="8974" max="8974" width="14.7109375" style="72" customWidth="1"/>
    <col min="8975" max="8975" width="9" style="72" bestFit="1" customWidth="1"/>
    <col min="8976" max="9215" width="9.140625" style="72"/>
    <col min="9216" max="9216" width="4.7109375" style="72" bestFit="1" customWidth="1"/>
    <col min="9217" max="9217" width="9.7109375" style="72" bestFit="1" customWidth="1"/>
    <col min="9218" max="9218" width="10" style="72" bestFit="1" customWidth="1"/>
    <col min="9219" max="9219" width="8.85546875" style="72" bestFit="1" customWidth="1"/>
    <col min="9220" max="9220" width="22.85546875" style="72" customWidth="1"/>
    <col min="9221" max="9221" width="59.7109375" style="72" bestFit="1" customWidth="1"/>
    <col min="9222" max="9222" width="57.85546875" style="72" bestFit="1" customWidth="1"/>
    <col min="9223" max="9223" width="35.28515625" style="72" bestFit="1" customWidth="1"/>
    <col min="9224" max="9224" width="28.140625" style="72" bestFit="1" customWidth="1"/>
    <col min="9225" max="9225" width="33.140625" style="72" bestFit="1" customWidth="1"/>
    <col min="9226" max="9226" width="26" style="72" bestFit="1" customWidth="1"/>
    <col min="9227" max="9227" width="19.140625" style="72" bestFit="1" customWidth="1"/>
    <col min="9228" max="9228" width="10.42578125" style="72" customWidth="1"/>
    <col min="9229" max="9229" width="11.85546875" style="72" customWidth="1"/>
    <col min="9230" max="9230" width="14.7109375" style="72" customWidth="1"/>
    <col min="9231" max="9231" width="9" style="72" bestFit="1" customWidth="1"/>
    <col min="9232" max="9471" width="9.140625" style="72"/>
    <col min="9472" max="9472" width="4.7109375" style="72" bestFit="1" customWidth="1"/>
    <col min="9473" max="9473" width="9.7109375" style="72" bestFit="1" customWidth="1"/>
    <col min="9474" max="9474" width="10" style="72" bestFit="1" customWidth="1"/>
    <col min="9475" max="9475" width="8.85546875" style="72" bestFit="1" customWidth="1"/>
    <col min="9476" max="9476" width="22.85546875" style="72" customWidth="1"/>
    <col min="9477" max="9477" width="59.7109375" style="72" bestFit="1" customWidth="1"/>
    <col min="9478" max="9478" width="57.85546875" style="72" bestFit="1" customWidth="1"/>
    <col min="9479" max="9479" width="35.28515625" style="72" bestFit="1" customWidth="1"/>
    <col min="9480" max="9480" width="28.140625" style="72" bestFit="1" customWidth="1"/>
    <col min="9481" max="9481" width="33.140625" style="72" bestFit="1" customWidth="1"/>
    <col min="9482" max="9482" width="26" style="72" bestFit="1" customWidth="1"/>
    <col min="9483" max="9483" width="19.140625" style="72" bestFit="1" customWidth="1"/>
    <col min="9484" max="9484" width="10.42578125" style="72" customWidth="1"/>
    <col min="9485" max="9485" width="11.85546875" style="72" customWidth="1"/>
    <col min="9486" max="9486" width="14.7109375" style="72" customWidth="1"/>
    <col min="9487" max="9487" width="9" style="72" bestFit="1" customWidth="1"/>
    <col min="9488" max="9727" width="9.140625" style="72"/>
    <col min="9728" max="9728" width="4.7109375" style="72" bestFit="1" customWidth="1"/>
    <col min="9729" max="9729" width="9.7109375" style="72" bestFit="1" customWidth="1"/>
    <col min="9730" max="9730" width="10" style="72" bestFit="1" customWidth="1"/>
    <col min="9731" max="9731" width="8.85546875" style="72" bestFit="1" customWidth="1"/>
    <col min="9732" max="9732" width="22.85546875" style="72" customWidth="1"/>
    <col min="9733" max="9733" width="59.7109375" style="72" bestFit="1" customWidth="1"/>
    <col min="9734" max="9734" width="57.85546875" style="72" bestFit="1" customWidth="1"/>
    <col min="9735" max="9735" width="35.28515625" style="72" bestFit="1" customWidth="1"/>
    <col min="9736" max="9736" width="28.140625" style="72" bestFit="1" customWidth="1"/>
    <col min="9737" max="9737" width="33.140625" style="72" bestFit="1" customWidth="1"/>
    <col min="9738" max="9738" width="26" style="72" bestFit="1" customWidth="1"/>
    <col min="9739" max="9739" width="19.140625" style="72" bestFit="1" customWidth="1"/>
    <col min="9740" max="9740" width="10.42578125" style="72" customWidth="1"/>
    <col min="9741" max="9741" width="11.85546875" style="72" customWidth="1"/>
    <col min="9742" max="9742" width="14.7109375" style="72" customWidth="1"/>
    <col min="9743" max="9743" width="9" style="72" bestFit="1" customWidth="1"/>
    <col min="9744" max="9983" width="9.140625" style="72"/>
    <col min="9984" max="9984" width="4.7109375" style="72" bestFit="1" customWidth="1"/>
    <col min="9985" max="9985" width="9.7109375" style="72" bestFit="1" customWidth="1"/>
    <col min="9986" max="9986" width="10" style="72" bestFit="1" customWidth="1"/>
    <col min="9987" max="9987" width="8.85546875" style="72" bestFit="1" customWidth="1"/>
    <col min="9988" max="9988" width="22.85546875" style="72" customWidth="1"/>
    <col min="9989" max="9989" width="59.7109375" style="72" bestFit="1" customWidth="1"/>
    <col min="9990" max="9990" width="57.85546875" style="72" bestFit="1" customWidth="1"/>
    <col min="9991" max="9991" width="35.28515625" style="72" bestFit="1" customWidth="1"/>
    <col min="9992" max="9992" width="28.140625" style="72" bestFit="1" customWidth="1"/>
    <col min="9993" max="9993" width="33.140625" style="72" bestFit="1" customWidth="1"/>
    <col min="9994" max="9994" width="26" style="72" bestFit="1" customWidth="1"/>
    <col min="9995" max="9995" width="19.140625" style="72" bestFit="1" customWidth="1"/>
    <col min="9996" max="9996" width="10.42578125" style="72" customWidth="1"/>
    <col min="9997" max="9997" width="11.85546875" style="72" customWidth="1"/>
    <col min="9998" max="9998" width="14.7109375" style="72" customWidth="1"/>
    <col min="9999" max="9999" width="9" style="72" bestFit="1" customWidth="1"/>
    <col min="10000" max="10239" width="9.140625" style="72"/>
    <col min="10240" max="10240" width="4.7109375" style="72" bestFit="1" customWidth="1"/>
    <col min="10241" max="10241" width="9.7109375" style="72" bestFit="1" customWidth="1"/>
    <col min="10242" max="10242" width="10" style="72" bestFit="1" customWidth="1"/>
    <col min="10243" max="10243" width="8.85546875" style="72" bestFit="1" customWidth="1"/>
    <col min="10244" max="10244" width="22.85546875" style="72" customWidth="1"/>
    <col min="10245" max="10245" width="59.7109375" style="72" bestFit="1" customWidth="1"/>
    <col min="10246" max="10246" width="57.85546875" style="72" bestFit="1" customWidth="1"/>
    <col min="10247" max="10247" width="35.28515625" style="72" bestFit="1" customWidth="1"/>
    <col min="10248" max="10248" width="28.140625" style="72" bestFit="1" customWidth="1"/>
    <col min="10249" max="10249" width="33.140625" style="72" bestFit="1" customWidth="1"/>
    <col min="10250" max="10250" width="26" style="72" bestFit="1" customWidth="1"/>
    <col min="10251" max="10251" width="19.140625" style="72" bestFit="1" customWidth="1"/>
    <col min="10252" max="10252" width="10.42578125" style="72" customWidth="1"/>
    <col min="10253" max="10253" width="11.85546875" style="72" customWidth="1"/>
    <col min="10254" max="10254" width="14.7109375" style="72" customWidth="1"/>
    <col min="10255" max="10255" width="9" style="72" bestFit="1" customWidth="1"/>
    <col min="10256" max="10495" width="9.140625" style="72"/>
    <col min="10496" max="10496" width="4.7109375" style="72" bestFit="1" customWidth="1"/>
    <col min="10497" max="10497" width="9.7109375" style="72" bestFit="1" customWidth="1"/>
    <col min="10498" max="10498" width="10" style="72" bestFit="1" customWidth="1"/>
    <col min="10499" max="10499" width="8.85546875" style="72" bestFit="1" customWidth="1"/>
    <col min="10500" max="10500" width="22.85546875" style="72" customWidth="1"/>
    <col min="10501" max="10501" width="59.7109375" style="72" bestFit="1" customWidth="1"/>
    <col min="10502" max="10502" width="57.85546875" style="72" bestFit="1" customWidth="1"/>
    <col min="10503" max="10503" width="35.28515625" style="72" bestFit="1" customWidth="1"/>
    <col min="10504" max="10504" width="28.140625" style="72" bestFit="1" customWidth="1"/>
    <col min="10505" max="10505" width="33.140625" style="72" bestFit="1" customWidth="1"/>
    <col min="10506" max="10506" width="26" style="72" bestFit="1" customWidth="1"/>
    <col min="10507" max="10507" width="19.140625" style="72" bestFit="1" customWidth="1"/>
    <col min="10508" max="10508" width="10.42578125" style="72" customWidth="1"/>
    <col min="10509" max="10509" width="11.85546875" style="72" customWidth="1"/>
    <col min="10510" max="10510" width="14.7109375" style="72" customWidth="1"/>
    <col min="10511" max="10511" width="9" style="72" bestFit="1" customWidth="1"/>
    <col min="10512" max="10751" width="9.140625" style="72"/>
    <col min="10752" max="10752" width="4.7109375" style="72" bestFit="1" customWidth="1"/>
    <col min="10753" max="10753" width="9.7109375" style="72" bestFit="1" customWidth="1"/>
    <col min="10754" max="10754" width="10" style="72" bestFit="1" customWidth="1"/>
    <col min="10755" max="10755" width="8.85546875" style="72" bestFit="1" customWidth="1"/>
    <col min="10756" max="10756" width="22.85546875" style="72" customWidth="1"/>
    <col min="10757" max="10757" width="59.7109375" style="72" bestFit="1" customWidth="1"/>
    <col min="10758" max="10758" width="57.85546875" style="72" bestFit="1" customWidth="1"/>
    <col min="10759" max="10759" width="35.28515625" style="72" bestFit="1" customWidth="1"/>
    <col min="10760" max="10760" width="28.140625" style="72" bestFit="1" customWidth="1"/>
    <col min="10761" max="10761" width="33.140625" style="72" bestFit="1" customWidth="1"/>
    <col min="10762" max="10762" width="26" style="72" bestFit="1" customWidth="1"/>
    <col min="10763" max="10763" width="19.140625" style="72" bestFit="1" customWidth="1"/>
    <col min="10764" max="10764" width="10.42578125" style="72" customWidth="1"/>
    <col min="10765" max="10765" width="11.85546875" style="72" customWidth="1"/>
    <col min="10766" max="10766" width="14.7109375" style="72" customWidth="1"/>
    <col min="10767" max="10767" width="9" style="72" bestFit="1" customWidth="1"/>
    <col min="10768" max="11007" width="9.140625" style="72"/>
    <col min="11008" max="11008" width="4.7109375" style="72" bestFit="1" customWidth="1"/>
    <col min="11009" max="11009" width="9.7109375" style="72" bestFit="1" customWidth="1"/>
    <col min="11010" max="11010" width="10" style="72" bestFit="1" customWidth="1"/>
    <col min="11011" max="11011" width="8.85546875" style="72" bestFit="1" customWidth="1"/>
    <col min="11012" max="11012" width="22.85546875" style="72" customWidth="1"/>
    <col min="11013" max="11013" width="59.7109375" style="72" bestFit="1" customWidth="1"/>
    <col min="11014" max="11014" width="57.85546875" style="72" bestFit="1" customWidth="1"/>
    <col min="11015" max="11015" width="35.28515625" style="72" bestFit="1" customWidth="1"/>
    <col min="11016" max="11016" width="28.140625" style="72" bestFit="1" customWidth="1"/>
    <col min="11017" max="11017" width="33.140625" style="72" bestFit="1" customWidth="1"/>
    <col min="11018" max="11018" width="26" style="72" bestFit="1" customWidth="1"/>
    <col min="11019" max="11019" width="19.140625" style="72" bestFit="1" customWidth="1"/>
    <col min="11020" max="11020" width="10.42578125" style="72" customWidth="1"/>
    <col min="11021" max="11021" width="11.85546875" style="72" customWidth="1"/>
    <col min="11022" max="11022" width="14.7109375" style="72" customWidth="1"/>
    <col min="11023" max="11023" width="9" style="72" bestFit="1" customWidth="1"/>
    <col min="11024" max="11263" width="9.140625" style="72"/>
    <col min="11264" max="11264" width="4.7109375" style="72" bestFit="1" customWidth="1"/>
    <col min="11265" max="11265" width="9.7109375" style="72" bestFit="1" customWidth="1"/>
    <col min="11266" max="11266" width="10" style="72" bestFit="1" customWidth="1"/>
    <col min="11267" max="11267" width="8.85546875" style="72" bestFit="1" customWidth="1"/>
    <col min="11268" max="11268" width="22.85546875" style="72" customWidth="1"/>
    <col min="11269" max="11269" width="59.7109375" style="72" bestFit="1" customWidth="1"/>
    <col min="11270" max="11270" width="57.85546875" style="72" bestFit="1" customWidth="1"/>
    <col min="11271" max="11271" width="35.28515625" style="72" bestFit="1" customWidth="1"/>
    <col min="11272" max="11272" width="28.140625" style="72" bestFit="1" customWidth="1"/>
    <col min="11273" max="11273" width="33.140625" style="72" bestFit="1" customWidth="1"/>
    <col min="11274" max="11274" width="26" style="72" bestFit="1" customWidth="1"/>
    <col min="11275" max="11275" width="19.140625" style="72" bestFit="1" customWidth="1"/>
    <col min="11276" max="11276" width="10.42578125" style="72" customWidth="1"/>
    <col min="11277" max="11277" width="11.85546875" style="72" customWidth="1"/>
    <col min="11278" max="11278" width="14.7109375" style="72" customWidth="1"/>
    <col min="11279" max="11279" width="9" style="72" bestFit="1" customWidth="1"/>
    <col min="11280" max="11519" width="9.140625" style="72"/>
    <col min="11520" max="11520" width="4.7109375" style="72" bestFit="1" customWidth="1"/>
    <col min="11521" max="11521" width="9.7109375" style="72" bestFit="1" customWidth="1"/>
    <col min="11522" max="11522" width="10" style="72" bestFit="1" customWidth="1"/>
    <col min="11523" max="11523" width="8.85546875" style="72" bestFit="1" customWidth="1"/>
    <col min="11524" max="11524" width="22.85546875" style="72" customWidth="1"/>
    <col min="11525" max="11525" width="59.7109375" style="72" bestFit="1" customWidth="1"/>
    <col min="11526" max="11526" width="57.85546875" style="72" bestFit="1" customWidth="1"/>
    <col min="11527" max="11527" width="35.28515625" style="72" bestFit="1" customWidth="1"/>
    <col min="11528" max="11528" width="28.140625" style="72" bestFit="1" customWidth="1"/>
    <col min="11529" max="11529" width="33.140625" style="72" bestFit="1" customWidth="1"/>
    <col min="11530" max="11530" width="26" style="72" bestFit="1" customWidth="1"/>
    <col min="11531" max="11531" width="19.140625" style="72" bestFit="1" customWidth="1"/>
    <col min="11532" max="11532" width="10.42578125" style="72" customWidth="1"/>
    <col min="11533" max="11533" width="11.85546875" style="72" customWidth="1"/>
    <col min="11534" max="11534" width="14.7109375" style="72" customWidth="1"/>
    <col min="11535" max="11535" width="9" style="72" bestFit="1" customWidth="1"/>
    <col min="11536" max="11775" width="9.140625" style="72"/>
    <col min="11776" max="11776" width="4.7109375" style="72" bestFit="1" customWidth="1"/>
    <col min="11777" max="11777" width="9.7109375" style="72" bestFit="1" customWidth="1"/>
    <col min="11778" max="11778" width="10" style="72" bestFit="1" customWidth="1"/>
    <col min="11779" max="11779" width="8.85546875" style="72" bestFit="1" customWidth="1"/>
    <col min="11780" max="11780" width="22.85546875" style="72" customWidth="1"/>
    <col min="11781" max="11781" width="59.7109375" style="72" bestFit="1" customWidth="1"/>
    <col min="11782" max="11782" width="57.85546875" style="72" bestFit="1" customWidth="1"/>
    <col min="11783" max="11783" width="35.28515625" style="72" bestFit="1" customWidth="1"/>
    <col min="11784" max="11784" width="28.140625" style="72" bestFit="1" customWidth="1"/>
    <col min="11785" max="11785" width="33.140625" style="72" bestFit="1" customWidth="1"/>
    <col min="11786" max="11786" width="26" style="72" bestFit="1" customWidth="1"/>
    <col min="11787" max="11787" width="19.140625" style="72" bestFit="1" customWidth="1"/>
    <col min="11788" max="11788" width="10.42578125" style="72" customWidth="1"/>
    <col min="11789" max="11789" width="11.85546875" style="72" customWidth="1"/>
    <col min="11790" max="11790" width="14.7109375" style="72" customWidth="1"/>
    <col min="11791" max="11791" width="9" style="72" bestFit="1" customWidth="1"/>
    <col min="11792" max="12031" width="9.140625" style="72"/>
    <col min="12032" max="12032" width="4.7109375" style="72" bestFit="1" customWidth="1"/>
    <col min="12033" max="12033" width="9.7109375" style="72" bestFit="1" customWidth="1"/>
    <col min="12034" max="12034" width="10" style="72" bestFit="1" customWidth="1"/>
    <col min="12035" max="12035" width="8.85546875" style="72" bestFit="1" customWidth="1"/>
    <col min="12036" max="12036" width="22.85546875" style="72" customWidth="1"/>
    <col min="12037" max="12037" width="59.7109375" style="72" bestFit="1" customWidth="1"/>
    <col min="12038" max="12038" width="57.85546875" style="72" bestFit="1" customWidth="1"/>
    <col min="12039" max="12039" width="35.28515625" style="72" bestFit="1" customWidth="1"/>
    <col min="12040" max="12040" width="28.140625" style="72" bestFit="1" customWidth="1"/>
    <col min="12041" max="12041" width="33.140625" style="72" bestFit="1" customWidth="1"/>
    <col min="12042" max="12042" width="26" style="72" bestFit="1" customWidth="1"/>
    <col min="12043" max="12043" width="19.140625" style="72" bestFit="1" customWidth="1"/>
    <col min="12044" max="12044" width="10.42578125" style="72" customWidth="1"/>
    <col min="12045" max="12045" width="11.85546875" style="72" customWidth="1"/>
    <col min="12046" max="12046" width="14.7109375" style="72" customWidth="1"/>
    <col min="12047" max="12047" width="9" style="72" bestFit="1" customWidth="1"/>
    <col min="12048" max="12287" width="9.140625" style="72"/>
    <col min="12288" max="12288" width="4.7109375" style="72" bestFit="1" customWidth="1"/>
    <col min="12289" max="12289" width="9.7109375" style="72" bestFit="1" customWidth="1"/>
    <col min="12290" max="12290" width="10" style="72" bestFit="1" customWidth="1"/>
    <col min="12291" max="12291" width="8.85546875" style="72" bestFit="1" customWidth="1"/>
    <col min="12292" max="12292" width="22.85546875" style="72" customWidth="1"/>
    <col min="12293" max="12293" width="59.7109375" style="72" bestFit="1" customWidth="1"/>
    <col min="12294" max="12294" width="57.85546875" style="72" bestFit="1" customWidth="1"/>
    <col min="12295" max="12295" width="35.28515625" style="72" bestFit="1" customWidth="1"/>
    <col min="12296" max="12296" width="28.140625" style="72" bestFit="1" customWidth="1"/>
    <col min="12297" max="12297" width="33.140625" style="72" bestFit="1" customWidth="1"/>
    <col min="12298" max="12298" width="26" style="72" bestFit="1" customWidth="1"/>
    <col min="12299" max="12299" width="19.140625" style="72" bestFit="1" customWidth="1"/>
    <col min="12300" max="12300" width="10.42578125" style="72" customWidth="1"/>
    <col min="12301" max="12301" width="11.85546875" style="72" customWidth="1"/>
    <col min="12302" max="12302" width="14.7109375" style="72" customWidth="1"/>
    <col min="12303" max="12303" width="9" style="72" bestFit="1" customWidth="1"/>
    <col min="12304" max="12543" width="9.140625" style="72"/>
    <col min="12544" max="12544" width="4.7109375" style="72" bestFit="1" customWidth="1"/>
    <col min="12545" max="12545" width="9.7109375" style="72" bestFit="1" customWidth="1"/>
    <col min="12546" max="12546" width="10" style="72" bestFit="1" customWidth="1"/>
    <col min="12547" max="12547" width="8.85546875" style="72" bestFit="1" customWidth="1"/>
    <col min="12548" max="12548" width="22.85546875" style="72" customWidth="1"/>
    <col min="12549" max="12549" width="59.7109375" style="72" bestFit="1" customWidth="1"/>
    <col min="12550" max="12550" width="57.85546875" style="72" bestFit="1" customWidth="1"/>
    <col min="12551" max="12551" width="35.28515625" style="72" bestFit="1" customWidth="1"/>
    <col min="12552" max="12552" width="28.140625" style="72" bestFit="1" customWidth="1"/>
    <col min="12553" max="12553" width="33.140625" style="72" bestFit="1" customWidth="1"/>
    <col min="12554" max="12554" width="26" style="72" bestFit="1" customWidth="1"/>
    <col min="12555" max="12555" width="19.140625" style="72" bestFit="1" customWidth="1"/>
    <col min="12556" max="12556" width="10.42578125" style="72" customWidth="1"/>
    <col min="12557" max="12557" width="11.85546875" style="72" customWidth="1"/>
    <col min="12558" max="12558" width="14.7109375" style="72" customWidth="1"/>
    <col min="12559" max="12559" width="9" style="72" bestFit="1" customWidth="1"/>
    <col min="12560" max="12799" width="9.140625" style="72"/>
    <col min="12800" max="12800" width="4.7109375" style="72" bestFit="1" customWidth="1"/>
    <col min="12801" max="12801" width="9.7109375" style="72" bestFit="1" customWidth="1"/>
    <col min="12802" max="12802" width="10" style="72" bestFit="1" customWidth="1"/>
    <col min="12803" max="12803" width="8.85546875" style="72" bestFit="1" customWidth="1"/>
    <col min="12804" max="12804" width="22.85546875" style="72" customWidth="1"/>
    <col min="12805" max="12805" width="59.7109375" style="72" bestFit="1" customWidth="1"/>
    <col min="12806" max="12806" width="57.85546875" style="72" bestFit="1" customWidth="1"/>
    <col min="12807" max="12807" width="35.28515625" style="72" bestFit="1" customWidth="1"/>
    <col min="12808" max="12808" width="28.140625" style="72" bestFit="1" customWidth="1"/>
    <col min="12809" max="12809" width="33.140625" style="72" bestFit="1" customWidth="1"/>
    <col min="12810" max="12810" width="26" style="72" bestFit="1" customWidth="1"/>
    <col min="12811" max="12811" width="19.140625" style="72" bestFit="1" customWidth="1"/>
    <col min="12812" max="12812" width="10.42578125" style="72" customWidth="1"/>
    <col min="12813" max="12813" width="11.85546875" style="72" customWidth="1"/>
    <col min="12814" max="12814" width="14.7109375" style="72" customWidth="1"/>
    <col min="12815" max="12815" width="9" style="72" bestFit="1" customWidth="1"/>
    <col min="12816" max="13055" width="9.140625" style="72"/>
    <col min="13056" max="13056" width="4.7109375" style="72" bestFit="1" customWidth="1"/>
    <col min="13057" max="13057" width="9.7109375" style="72" bestFit="1" customWidth="1"/>
    <col min="13058" max="13058" width="10" style="72" bestFit="1" customWidth="1"/>
    <col min="13059" max="13059" width="8.85546875" style="72" bestFit="1" customWidth="1"/>
    <col min="13060" max="13060" width="22.85546875" style="72" customWidth="1"/>
    <col min="13061" max="13061" width="59.7109375" style="72" bestFit="1" customWidth="1"/>
    <col min="13062" max="13062" width="57.85546875" style="72" bestFit="1" customWidth="1"/>
    <col min="13063" max="13063" width="35.28515625" style="72" bestFit="1" customWidth="1"/>
    <col min="13064" max="13064" width="28.140625" style="72" bestFit="1" customWidth="1"/>
    <col min="13065" max="13065" width="33.140625" style="72" bestFit="1" customWidth="1"/>
    <col min="13066" max="13066" width="26" style="72" bestFit="1" customWidth="1"/>
    <col min="13067" max="13067" width="19.140625" style="72" bestFit="1" customWidth="1"/>
    <col min="13068" max="13068" width="10.42578125" style="72" customWidth="1"/>
    <col min="13069" max="13069" width="11.85546875" style="72" customWidth="1"/>
    <col min="13070" max="13070" width="14.7109375" style="72" customWidth="1"/>
    <col min="13071" max="13071" width="9" style="72" bestFit="1" customWidth="1"/>
    <col min="13072" max="13311" width="9.140625" style="72"/>
    <col min="13312" max="13312" width="4.7109375" style="72" bestFit="1" customWidth="1"/>
    <col min="13313" max="13313" width="9.7109375" style="72" bestFit="1" customWidth="1"/>
    <col min="13314" max="13314" width="10" style="72" bestFit="1" customWidth="1"/>
    <col min="13315" max="13315" width="8.85546875" style="72" bestFit="1" customWidth="1"/>
    <col min="13316" max="13316" width="22.85546875" style="72" customWidth="1"/>
    <col min="13317" max="13317" width="59.7109375" style="72" bestFit="1" customWidth="1"/>
    <col min="13318" max="13318" width="57.85546875" style="72" bestFit="1" customWidth="1"/>
    <col min="13319" max="13319" width="35.28515625" style="72" bestFit="1" customWidth="1"/>
    <col min="13320" max="13320" width="28.140625" style="72" bestFit="1" customWidth="1"/>
    <col min="13321" max="13321" width="33.140625" style="72" bestFit="1" customWidth="1"/>
    <col min="13322" max="13322" width="26" style="72" bestFit="1" customWidth="1"/>
    <col min="13323" max="13323" width="19.140625" style="72" bestFit="1" customWidth="1"/>
    <col min="13324" max="13324" width="10.42578125" style="72" customWidth="1"/>
    <col min="13325" max="13325" width="11.85546875" style="72" customWidth="1"/>
    <col min="13326" max="13326" width="14.7109375" style="72" customWidth="1"/>
    <col min="13327" max="13327" width="9" style="72" bestFit="1" customWidth="1"/>
    <col min="13328" max="13567" width="9.140625" style="72"/>
    <col min="13568" max="13568" width="4.7109375" style="72" bestFit="1" customWidth="1"/>
    <col min="13569" max="13569" width="9.7109375" style="72" bestFit="1" customWidth="1"/>
    <col min="13570" max="13570" width="10" style="72" bestFit="1" customWidth="1"/>
    <col min="13571" max="13571" width="8.85546875" style="72" bestFit="1" customWidth="1"/>
    <col min="13572" max="13572" width="22.85546875" style="72" customWidth="1"/>
    <col min="13573" max="13573" width="59.7109375" style="72" bestFit="1" customWidth="1"/>
    <col min="13574" max="13574" width="57.85546875" style="72" bestFit="1" customWidth="1"/>
    <col min="13575" max="13575" width="35.28515625" style="72" bestFit="1" customWidth="1"/>
    <col min="13576" max="13576" width="28.140625" style="72" bestFit="1" customWidth="1"/>
    <col min="13577" max="13577" width="33.140625" style="72" bestFit="1" customWidth="1"/>
    <col min="13578" max="13578" width="26" style="72" bestFit="1" customWidth="1"/>
    <col min="13579" max="13579" width="19.140625" style="72" bestFit="1" customWidth="1"/>
    <col min="13580" max="13580" width="10.42578125" style="72" customWidth="1"/>
    <col min="13581" max="13581" width="11.85546875" style="72" customWidth="1"/>
    <col min="13582" max="13582" width="14.7109375" style="72" customWidth="1"/>
    <col min="13583" max="13583" width="9" style="72" bestFit="1" customWidth="1"/>
    <col min="13584" max="13823" width="9.140625" style="72"/>
    <col min="13824" max="13824" width="4.7109375" style="72" bestFit="1" customWidth="1"/>
    <col min="13825" max="13825" width="9.7109375" style="72" bestFit="1" customWidth="1"/>
    <col min="13826" max="13826" width="10" style="72" bestFit="1" customWidth="1"/>
    <col min="13827" max="13827" width="8.85546875" style="72" bestFit="1" customWidth="1"/>
    <col min="13828" max="13828" width="22.85546875" style="72" customWidth="1"/>
    <col min="13829" max="13829" width="59.7109375" style="72" bestFit="1" customWidth="1"/>
    <col min="13830" max="13830" width="57.85546875" style="72" bestFit="1" customWidth="1"/>
    <col min="13831" max="13831" width="35.28515625" style="72" bestFit="1" customWidth="1"/>
    <col min="13832" max="13832" width="28.140625" style="72" bestFit="1" customWidth="1"/>
    <col min="13833" max="13833" width="33.140625" style="72" bestFit="1" customWidth="1"/>
    <col min="13834" max="13834" width="26" style="72" bestFit="1" customWidth="1"/>
    <col min="13835" max="13835" width="19.140625" style="72" bestFit="1" customWidth="1"/>
    <col min="13836" max="13836" width="10.42578125" style="72" customWidth="1"/>
    <col min="13837" max="13837" width="11.85546875" style="72" customWidth="1"/>
    <col min="13838" max="13838" width="14.7109375" style="72" customWidth="1"/>
    <col min="13839" max="13839" width="9" style="72" bestFit="1" customWidth="1"/>
    <col min="13840" max="14079" width="9.140625" style="72"/>
    <col min="14080" max="14080" width="4.7109375" style="72" bestFit="1" customWidth="1"/>
    <col min="14081" max="14081" width="9.7109375" style="72" bestFit="1" customWidth="1"/>
    <col min="14082" max="14082" width="10" style="72" bestFit="1" customWidth="1"/>
    <col min="14083" max="14083" width="8.85546875" style="72" bestFit="1" customWidth="1"/>
    <col min="14084" max="14084" width="22.85546875" style="72" customWidth="1"/>
    <col min="14085" max="14085" width="59.7109375" style="72" bestFit="1" customWidth="1"/>
    <col min="14086" max="14086" width="57.85546875" style="72" bestFit="1" customWidth="1"/>
    <col min="14087" max="14087" width="35.28515625" style="72" bestFit="1" customWidth="1"/>
    <col min="14088" max="14088" width="28.140625" style="72" bestFit="1" customWidth="1"/>
    <col min="14089" max="14089" width="33.140625" style="72" bestFit="1" customWidth="1"/>
    <col min="14090" max="14090" width="26" style="72" bestFit="1" customWidth="1"/>
    <col min="14091" max="14091" width="19.140625" style="72" bestFit="1" customWidth="1"/>
    <col min="14092" max="14092" width="10.42578125" style="72" customWidth="1"/>
    <col min="14093" max="14093" width="11.85546875" style="72" customWidth="1"/>
    <col min="14094" max="14094" width="14.7109375" style="72" customWidth="1"/>
    <col min="14095" max="14095" width="9" style="72" bestFit="1" customWidth="1"/>
    <col min="14096" max="14335" width="9.140625" style="72"/>
    <col min="14336" max="14336" width="4.7109375" style="72" bestFit="1" customWidth="1"/>
    <col min="14337" max="14337" width="9.7109375" style="72" bestFit="1" customWidth="1"/>
    <col min="14338" max="14338" width="10" style="72" bestFit="1" customWidth="1"/>
    <col min="14339" max="14339" width="8.85546875" style="72" bestFit="1" customWidth="1"/>
    <col min="14340" max="14340" width="22.85546875" style="72" customWidth="1"/>
    <col min="14341" max="14341" width="59.7109375" style="72" bestFit="1" customWidth="1"/>
    <col min="14342" max="14342" width="57.85546875" style="72" bestFit="1" customWidth="1"/>
    <col min="14343" max="14343" width="35.28515625" style="72" bestFit="1" customWidth="1"/>
    <col min="14344" max="14344" width="28.140625" style="72" bestFit="1" customWidth="1"/>
    <col min="14345" max="14345" width="33.140625" style="72" bestFit="1" customWidth="1"/>
    <col min="14346" max="14346" width="26" style="72" bestFit="1" customWidth="1"/>
    <col min="14347" max="14347" width="19.140625" style="72" bestFit="1" customWidth="1"/>
    <col min="14348" max="14348" width="10.42578125" style="72" customWidth="1"/>
    <col min="14349" max="14349" width="11.85546875" style="72" customWidth="1"/>
    <col min="14350" max="14350" width="14.7109375" style="72" customWidth="1"/>
    <col min="14351" max="14351" width="9" style="72" bestFit="1" customWidth="1"/>
    <col min="14352" max="14591" width="9.140625" style="72"/>
    <col min="14592" max="14592" width="4.7109375" style="72" bestFit="1" customWidth="1"/>
    <col min="14593" max="14593" width="9.7109375" style="72" bestFit="1" customWidth="1"/>
    <col min="14594" max="14594" width="10" style="72" bestFit="1" customWidth="1"/>
    <col min="14595" max="14595" width="8.85546875" style="72" bestFit="1" customWidth="1"/>
    <col min="14596" max="14596" width="22.85546875" style="72" customWidth="1"/>
    <col min="14597" max="14597" width="59.7109375" style="72" bestFit="1" customWidth="1"/>
    <col min="14598" max="14598" width="57.85546875" style="72" bestFit="1" customWidth="1"/>
    <col min="14599" max="14599" width="35.28515625" style="72" bestFit="1" customWidth="1"/>
    <col min="14600" max="14600" width="28.140625" style="72" bestFit="1" customWidth="1"/>
    <col min="14601" max="14601" width="33.140625" style="72" bestFit="1" customWidth="1"/>
    <col min="14602" max="14602" width="26" style="72" bestFit="1" customWidth="1"/>
    <col min="14603" max="14603" width="19.140625" style="72" bestFit="1" customWidth="1"/>
    <col min="14604" max="14604" width="10.42578125" style="72" customWidth="1"/>
    <col min="14605" max="14605" width="11.85546875" style="72" customWidth="1"/>
    <col min="14606" max="14606" width="14.7109375" style="72" customWidth="1"/>
    <col min="14607" max="14607" width="9" style="72" bestFit="1" customWidth="1"/>
    <col min="14608" max="14847" width="9.140625" style="72"/>
    <col min="14848" max="14848" width="4.7109375" style="72" bestFit="1" customWidth="1"/>
    <col min="14849" max="14849" width="9.7109375" style="72" bestFit="1" customWidth="1"/>
    <col min="14850" max="14850" width="10" style="72" bestFit="1" customWidth="1"/>
    <col min="14851" max="14851" width="8.85546875" style="72" bestFit="1" customWidth="1"/>
    <col min="14852" max="14852" width="22.85546875" style="72" customWidth="1"/>
    <col min="14853" max="14853" width="59.7109375" style="72" bestFit="1" customWidth="1"/>
    <col min="14854" max="14854" width="57.85546875" style="72" bestFit="1" customWidth="1"/>
    <col min="14855" max="14855" width="35.28515625" style="72" bestFit="1" customWidth="1"/>
    <col min="14856" max="14856" width="28.140625" style="72" bestFit="1" customWidth="1"/>
    <col min="14857" max="14857" width="33.140625" style="72" bestFit="1" customWidth="1"/>
    <col min="14858" max="14858" width="26" style="72" bestFit="1" customWidth="1"/>
    <col min="14859" max="14859" width="19.140625" style="72" bestFit="1" customWidth="1"/>
    <col min="14860" max="14860" width="10.42578125" style="72" customWidth="1"/>
    <col min="14861" max="14861" width="11.85546875" style="72" customWidth="1"/>
    <col min="14862" max="14862" width="14.7109375" style="72" customWidth="1"/>
    <col min="14863" max="14863" width="9" style="72" bestFit="1" customWidth="1"/>
    <col min="14864" max="15103" width="9.140625" style="72"/>
    <col min="15104" max="15104" width="4.7109375" style="72" bestFit="1" customWidth="1"/>
    <col min="15105" max="15105" width="9.7109375" style="72" bestFit="1" customWidth="1"/>
    <col min="15106" max="15106" width="10" style="72" bestFit="1" customWidth="1"/>
    <col min="15107" max="15107" width="8.85546875" style="72" bestFit="1" customWidth="1"/>
    <col min="15108" max="15108" width="22.85546875" style="72" customWidth="1"/>
    <col min="15109" max="15109" width="59.7109375" style="72" bestFit="1" customWidth="1"/>
    <col min="15110" max="15110" width="57.85546875" style="72" bestFit="1" customWidth="1"/>
    <col min="15111" max="15111" width="35.28515625" style="72" bestFit="1" customWidth="1"/>
    <col min="15112" max="15112" width="28.140625" style="72" bestFit="1" customWidth="1"/>
    <col min="15113" max="15113" width="33.140625" style="72" bestFit="1" customWidth="1"/>
    <col min="15114" max="15114" width="26" style="72" bestFit="1" customWidth="1"/>
    <col min="15115" max="15115" width="19.140625" style="72" bestFit="1" customWidth="1"/>
    <col min="15116" max="15116" width="10.42578125" style="72" customWidth="1"/>
    <col min="15117" max="15117" width="11.85546875" style="72" customWidth="1"/>
    <col min="15118" max="15118" width="14.7109375" style="72" customWidth="1"/>
    <col min="15119" max="15119" width="9" style="72" bestFit="1" customWidth="1"/>
    <col min="15120" max="15359" width="9.140625" style="72"/>
    <col min="15360" max="15360" width="4.7109375" style="72" bestFit="1" customWidth="1"/>
    <col min="15361" max="15361" width="9.7109375" style="72" bestFit="1" customWidth="1"/>
    <col min="15362" max="15362" width="10" style="72" bestFit="1" customWidth="1"/>
    <col min="15363" max="15363" width="8.85546875" style="72" bestFit="1" customWidth="1"/>
    <col min="15364" max="15364" width="22.85546875" style="72" customWidth="1"/>
    <col min="15365" max="15365" width="59.7109375" style="72" bestFit="1" customWidth="1"/>
    <col min="15366" max="15366" width="57.85546875" style="72" bestFit="1" customWidth="1"/>
    <col min="15367" max="15367" width="35.28515625" style="72" bestFit="1" customWidth="1"/>
    <col min="15368" max="15368" width="28.140625" style="72" bestFit="1" customWidth="1"/>
    <col min="15369" max="15369" width="33.140625" style="72" bestFit="1" customWidth="1"/>
    <col min="15370" max="15370" width="26" style="72" bestFit="1" customWidth="1"/>
    <col min="15371" max="15371" width="19.140625" style="72" bestFit="1" customWidth="1"/>
    <col min="15372" max="15372" width="10.42578125" style="72" customWidth="1"/>
    <col min="15373" max="15373" width="11.85546875" style="72" customWidth="1"/>
    <col min="15374" max="15374" width="14.7109375" style="72" customWidth="1"/>
    <col min="15375" max="15375" width="9" style="72" bestFit="1" customWidth="1"/>
    <col min="15376" max="15615" width="9.140625" style="72"/>
    <col min="15616" max="15616" width="4.7109375" style="72" bestFit="1" customWidth="1"/>
    <col min="15617" max="15617" width="9.7109375" style="72" bestFit="1" customWidth="1"/>
    <col min="15618" max="15618" width="10" style="72" bestFit="1" customWidth="1"/>
    <col min="15619" max="15619" width="8.85546875" style="72" bestFit="1" customWidth="1"/>
    <col min="15620" max="15620" width="22.85546875" style="72" customWidth="1"/>
    <col min="15621" max="15621" width="59.7109375" style="72" bestFit="1" customWidth="1"/>
    <col min="15622" max="15622" width="57.85546875" style="72" bestFit="1" customWidth="1"/>
    <col min="15623" max="15623" width="35.28515625" style="72" bestFit="1" customWidth="1"/>
    <col min="15624" max="15624" width="28.140625" style="72" bestFit="1" customWidth="1"/>
    <col min="15625" max="15625" width="33.140625" style="72" bestFit="1" customWidth="1"/>
    <col min="15626" max="15626" width="26" style="72" bestFit="1" customWidth="1"/>
    <col min="15627" max="15627" width="19.140625" style="72" bestFit="1" customWidth="1"/>
    <col min="15628" max="15628" width="10.42578125" style="72" customWidth="1"/>
    <col min="15629" max="15629" width="11.85546875" style="72" customWidth="1"/>
    <col min="15630" max="15630" width="14.7109375" style="72" customWidth="1"/>
    <col min="15631" max="15631" width="9" style="72" bestFit="1" customWidth="1"/>
    <col min="15632" max="15871" width="9.140625" style="72"/>
    <col min="15872" max="15872" width="4.7109375" style="72" bestFit="1" customWidth="1"/>
    <col min="15873" max="15873" width="9.7109375" style="72" bestFit="1" customWidth="1"/>
    <col min="15874" max="15874" width="10" style="72" bestFit="1" customWidth="1"/>
    <col min="15875" max="15875" width="8.85546875" style="72" bestFit="1" customWidth="1"/>
    <col min="15876" max="15876" width="22.85546875" style="72" customWidth="1"/>
    <col min="15877" max="15877" width="59.7109375" style="72" bestFit="1" customWidth="1"/>
    <col min="15878" max="15878" width="57.85546875" style="72" bestFit="1" customWidth="1"/>
    <col min="15879" max="15879" width="35.28515625" style="72" bestFit="1" customWidth="1"/>
    <col min="15880" max="15880" width="28.140625" style="72" bestFit="1" customWidth="1"/>
    <col min="15881" max="15881" width="33.140625" style="72" bestFit="1" customWidth="1"/>
    <col min="15882" max="15882" width="26" style="72" bestFit="1" customWidth="1"/>
    <col min="15883" max="15883" width="19.140625" style="72" bestFit="1" customWidth="1"/>
    <col min="15884" max="15884" width="10.42578125" style="72" customWidth="1"/>
    <col min="15885" max="15885" width="11.85546875" style="72" customWidth="1"/>
    <col min="15886" max="15886" width="14.7109375" style="72" customWidth="1"/>
    <col min="15887" max="15887" width="9" style="72" bestFit="1" customWidth="1"/>
    <col min="15888" max="16127" width="9.140625" style="72"/>
    <col min="16128" max="16128" width="4.7109375" style="72" bestFit="1" customWidth="1"/>
    <col min="16129" max="16129" width="9.7109375" style="72" bestFit="1" customWidth="1"/>
    <col min="16130" max="16130" width="10" style="72" bestFit="1" customWidth="1"/>
    <col min="16131" max="16131" width="8.85546875" style="72" bestFit="1" customWidth="1"/>
    <col min="16132" max="16132" width="22.85546875" style="72" customWidth="1"/>
    <col min="16133" max="16133" width="59.7109375" style="72" bestFit="1" customWidth="1"/>
    <col min="16134" max="16134" width="57.85546875" style="72" bestFit="1" customWidth="1"/>
    <col min="16135" max="16135" width="35.28515625" style="72" bestFit="1" customWidth="1"/>
    <col min="16136" max="16136" width="28.140625" style="72" bestFit="1" customWidth="1"/>
    <col min="16137" max="16137" width="33.140625" style="72" bestFit="1" customWidth="1"/>
    <col min="16138" max="16138" width="26" style="72" bestFit="1" customWidth="1"/>
    <col min="16139" max="16139" width="19.140625" style="72" bestFit="1" customWidth="1"/>
    <col min="16140" max="16140" width="10.42578125" style="72" customWidth="1"/>
    <col min="16141" max="16141" width="11.85546875" style="72" customWidth="1"/>
    <col min="16142" max="16142" width="14.7109375" style="72" customWidth="1"/>
    <col min="16143" max="16143" width="9" style="72" bestFit="1" customWidth="1"/>
    <col min="16144" max="16384" width="9.140625" style="72"/>
  </cols>
  <sheetData>
    <row r="2" spans="1:19" s="364" customFormat="1" ht="18.75" x14ac:dyDescent="0.3">
      <c r="A2" s="10" t="s">
        <v>1988</v>
      </c>
      <c r="E2" s="365"/>
      <c r="F2" s="366"/>
      <c r="G2" s="365"/>
      <c r="H2" s="365"/>
      <c r="I2" s="365"/>
    </row>
    <row r="3" spans="1:19" x14ac:dyDescent="0.25">
      <c r="M3" s="2"/>
      <c r="N3" s="2"/>
      <c r="O3" s="2"/>
      <c r="P3" s="2"/>
    </row>
    <row r="4" spans="1:19" s="4" customFormat="1" ht="56.25" customHeight="1" x14ac:dyDescent="0.25">
      <c r="A4" s="670" t="s">
        <v>0</v>
      </c>
      <c r="B4" s="672" t="s">
        <v>1</v>
      </c>
      <c r="C4" s="672" t="s">
        <v>2</v>
      </c>
      <c r="D4" s="672" t="s">
        <v>3</v>
      </c>
      <c r="E4" s="670" t="s">
        <v>4</v>
      </c>
      <c r="F4" s="670" t="s">
        <v>5</v>
      </c>
      <c r="G4" s="670" t="s">
        <v>6</v>
      </c>
      <c r="H4" s="825" t="s">
        <v>7</v>
      </c>
      <c r="I4" s="825"/>
      <c r="J4" s="670" t="s">
        <v>8</v>
      </c>
      <c r="K4" s="666" t="s">
        <v>9</v>
      </c>
      <c r="L4" s="826"/>
      <c r="M4" s="824" t="s">
        <v>10</v>
      </c>
      <c r="N4" s="824"/>
      <c r="O4" s="824" t="s">
        <v>11</v>
      </c>
      <c r="P4" s="824"/>
      <c r="Q4" s="670" t="s">
        <v>12</v>
      </c>
      <c r="R4" s="672" t="s">
        <v>13</v>
      </c>
    </row>
    <row r="5" spans="1:19" s="4" customFormat="1" x14ac:dyDescent="0.2">
      <c r="A5" s="671"/>
      <c r="B5" s="673"/>
      <c r="C5" s="673"/>
      <c r="D5" s="673"/>
      <c r="E5" s="671"/>
      <c r="F5" s="671"/>
      <c r="G5" s="671"/>
      <c r="H5" s="198" t="s">
        <v>14</v>
      </c>
      <c r="I5" s="198" t="s">
        <v>15</v>
      </c>
      <c r="J5" s="671"/>
      <c r="K5" s="133">
        <v>2020</v>
      </c>
      <c r="L5" s="133">
        <v>2021</v>
      </c>
      <c r="M5" s="134">
        <v>2020</v>
      </c>
      <c r="N5" s="134">
        <v>2021</v>
      </c>
      <c r="O5" s="134">
        <v>2020</v>
      </c>
      <c r="P5" s="134">
        <v>2021</v>
      </c>
      <c r="Q5" s="671"/>
      <c r="R5" s="673"/>
    </row>
    <row r="6" spans="1:19" s="4" customFormat="1" x14ac:dyDescent="0.2">
      <c r="A6" s="197" t="s">
        <v>16</v>
      </c>
      <c r="B6" s="198" t="s">
        <v>17</v>
      </c>
      <c r="C6" s="198" t="s">
        <v>18</v>
      </c>
      <c r="D6" s="198" t="s">
        <v>19</v>
      </c>
      <c r="E6" s="197" t="s">
        <v>20</v>
      </c>
      <c r="F6" s="197" t="s">
        <v>21</v>
      </c>
      <c r="G6" s="197" t="s">
        <v>22</v>
      </c>
      <c r="H6" s="198" t="s">
        <v>23</v>
      </c>
      <c r="I6" s="198" t="s">
        <v>24</v>
      </c>
      <c r="J6" s="197" t="s">
        <v>25</v>
      </c>
      <c r="K6" s="133" t="s">
        <v>26</v>
      </c>
      <c r="L6" s="133" t="s">
        <v>27</v>
      </c>
      <c r="M6" s="137" t="s">
        <v>28</v>
      </c>
      <c r="N6" s="137" t="s">
        <v>29</v>
      </c>
      <c r="O6" s="137" t="s">
        <v>30</v>
      </c>
      <c r="P6" s="137" t="s">
        <v>31</v>
      </c>
      <c r="Q6" s="197" t="s">
        <v>1545</v>
      </c>
      <c r="R6" s="198" t="s">
        <v>32</v>
      </c>
    </row>
    <row r="7" spans="1:19" s="4" customFormat="1" ht="195" x14ac:dyDescent="0.2">
      <c r="A7" s="411">
        <v>1</v>
      </c>
      <c r="B7" s="411">
        <v>1</v>
      </c>
      <c r="C7" s="411">
        <v>4</v>
      </c>
      <c r="D7" s="411">
        <v>2</v>
      </c>
      <c r="E7" s="442" t="s">
        <v>1544</v>
      </c>
      <c r="F7" s="423" t="s">
        <v>1543</v>
      </c>
      <c r="G7" s="411" t="s">
        <v>1542</v>
      </c>
      <c r="H7" s="407" t="s">
        <v>1448</v>
      </c>
      <c r="I7" s="407" t="s">
        <v>806</v>
      </c>
      <c r="J7" s="407" t="s">
        <v>1541</v>
      </c>
      <c r="K7" s="411" t="s">
        <v>1536</v>
      </c>
      <c r="L7" s="411" t="s">
        <v>38</v>
      </c>
      <c r="M7" s="414">
        <v>10935</v>
      </c>
      <c r="N7" s="408" t="s">
        <v>38</v>
      </c>
      <c r="O7" s="414">
        <v>10935</v>
      </c>
      <c r="P7" s="414" t="s">
        <v>38</v>
      </c>
      <c r="Q7" s="407" t="s">
        <v>1438</v>
      </c>
      <c r="R7" s="407" t="s">
        <v>1445</v>
      </c>
      <c r="S7" s="363"/>
    </row>
    <row r="8" spans="1:19" s="4" customFormat="1" ht="120" x14ac:dyDescent="0.2">
      <c r="A8" s="411">
        <v>2</v>
      </c>
      <c r="B8" s="411">
        <v>1</v>
      </c>
      <c r="C8" s="411">
        <v>4</v>
      </c>
      <c r="D8" s="411">
        <v>2</v>
      </c>
      <c r="E8" s="442" t="s">
        <v>1540</v>
      </c>
      <c r="F8" s="423" t="s">
        <v>1539</v>
      </c>
      <c r="G8" s="407" t="s">
        <v>43</v>
      </c>
      <c r="H8" s="407" t="s">
        <v>1538</v>
      </c>
      <c r="I8" s="407" t="s">
        <v>1456</v>
      </c>
      <c r="J8" s="407" t="s">
        <v>1537</v>
      </c>
      <c r="K8" s="411" t="s">
        <v>1536</v>
      </c>
      <c r="L8" s="411" t="s">
        <v>38</v>
      </c>
      <c r="M8" s="414">
        <v>5362.5</v>
      </c>
      <c r="N8" s="414" t="s">
        <v>38</v>
      </c>
      <c r="O8" s="414">
        <v>5362.5</v>
      </c>
      <c r="P8" s="414" t="s">
        <v>38</v>
      </c>
      <c r="Q8" s="407" t="s">
        <v>1438</v>
      </c>
      <c r="R8" s="407" t="s">
        <v>1445</v>
      </c>
    </row>
    <row r="9" spans="1:19" s="8" customFormat="1" ht="180" x14ac:dyDescent="0.25">
      <c r="A9" s="411">
        <v>3</v>
      </c>
      <c r="B9" s="407">
        <v>1</v>
      </c>
      <c r="C9" s="411">
        <v>4</v>
      </c>
      <c r="D9" s="407">
        <v>5</v>
      </c>
      <c r="E9" s="442" t="s">
        <v>1535</v>
      </c>
      <c r="F9" s="423" t="s">
        <v>1534</v>
      </c>
      <c r="G9" s="407" t="s">
        <v>1533</v>
      </c>
      <c r="H9" s="426" t="s">
        <v>1522</v>
      </c>
      <c r="I9" s="426" t="s">
        <v>1532</v>
      </c>
      <c r="J9" s="407" t="s">
        <v>1514</v>
      </c>
      <c r="K9" s="425" t="s">
        <v>444</v>
      </c>
      <c r="L9" s="425" t="s">
        <v>38</v>
      </c>
      <c r="M9" s="414">
        <v>40000</v>
      </c>
      <c r="N9" s="411" t="s">
        <v>38</v>
      </c>
      <c r="O9" s="414">
        <v>40000</v>
      </c>
      <c r="P9" s="414" t="s">
        <v>38</v>
      </c>
      <c r="Q9" s="407" t="s">
        <v>1438</v>
      </c>
      <c r="R9" s="407" t="s">
        <v>1437</v>
      </c>
    </row>
    <row r="10" spans="1:19" s="8" customFormat="1" ht="90" x14ac:dyDescent="0.25">
      <c r="A10" s="411">
        <v>4</v>
      </c>
      <c r="B10" s="407">
        <v>1</v>
      </c>
      <c r="C10" s="411">
        <v>4</v>
      </c>
      <c r="D10" s="407">
        <v>2</v>
      </c>
      <c r="E10" s="442" t="s">
        <v>1531</v>
      </c>
      <c r="F10" s="423" t="s">
        <v>1530</v>
      </c>
      <c r="G10" s="407" t="s">
        <v>1975</v>
      </c>
      <c r="H10" s="407" t="s">
        <v>1976</v>
      </c>
      <c r="I10" s="426" t="s">
        <v>1529</v>
      </c>
      <c r="J10" s="407" t="s">
        <v>1528</v>
      </c>
      <c r="K10" s="425" t="s">
        <v>44</v>
      </c>
      <c r="L10" s="425" t="s">
        <v>38</v>
      </c>
      <c r="M10" s="414">
        <v>18000</v>
      </c>
      <c r="N10" s="411" t="s">
        <v>38</v>
      </c>
      <c r="O10" s="414">
        <v>18000</v>
      </c>
      <c r="P10" s="414"/>
      <c r="Q10" s="407" t="s">
        <v>1452</v>
      </c>
      <c r="R10" s="407" t="s">
        <v>1437</v>
      </c>
    </row>
    <row r="11" spans="1:19" s="8" customFormat="1" ht="90" x14ac:dyDescent="0.25">
      <c r="A11" s="411">
        <v>5</v>
      </c>
      <c r="B11" s="411">
        <v>1</v>
      </c>
      <c r="C11" s="411">
        <v>4</v>
      </c>
      <c r="D11" s="407">
        <v>2</v>
      </c>
      <c r="E11" s="442" t="s">
        <v>1527</v>
      </c>
      <c r="F11" s="423" t="s">
        <v>1526</v>
      </c>
      <c r="G11" s="407" t="s">
        <v>1525</v>
      </c>
      <c r="H11" s="407" t="s">
        <v>1524</v>
      </c>
      <c r="I11" s="426" t="s">
        <v>1523</v>
      </c>
      <c r="J11" s="407" t="s">
        <v>1977</v>
      </c>
      <c r="K11" s="425" t="s">
        <v>44</v>
      </c>
      <c r="L11" s="425" t="s">
        <v>38</v>
      </c>
      <c r="M11" s="414">
        <v>15000</v>
      </c>
      <c r="N11" s="411" t="s">
        <v>38</v>
      </c>
      <c r="O11" s="414">
        <v>15000</v>
      </c>
      <c r="P11" s="414"/>
      <c r="Q11" s="407" t="s">
        <v>1452</v>
      </c>
      <c r="R11" s="407" t="s">
        <v>1437</v>
      </c>
    </row>
    <row r="12" spans="1:19" ht="120" x14ac:dyDescent="0.25">
      <c r="A12" s="411">
        <v>6</v>
      </c>
      <c r="B12" s="411">
        <v>1</v>
      </c>
      <c r="C12" s="411">
        <v>4</v>
      </c>
      <c r="D12" s="411">
        <v>2</v>
      </c>
      <c r="E12" s="442" t="s">
        <v>1521</v>
      </c>
      <c r="F12" s="423" t="s">
        <v>1520</v>
      </c>
      <c r="G12" s="407" t="s">
        <v>1519</v>
      </c>
      <c r="H12" s="407" t="s">
        <v>1970</v>
      </c>
      <c r="I12" s="407" t="s">
        <v>1969</v>
      </c>
      <c r="J12" s="407" t="s">
        <v>1978</v>
      </c>
      <c r="K12" s="411" t="s">
        <v>444</v>
      </c>
      <c r="L12" s="407" t="s">
        <v>38</v>
      </c>
      <c r="M12" s="414">
        <v>40000</v>
      </c>
      <c r="N12" s="412"/>
      <c r="O12" s="414">
        <v>40000</v>
      </c>
      <c r="P12" s="414"/>
      <c r="Q12" s="407" t="s">
        <v>1452</v>
      </c>
      <c r="R12" s="415" t="s">
        <v>1437</v>
      </c>
    </row>
    <row r="13" spans="1:19" ht="120" customHeight="1" x14ac:dyDescent="0.25">
      <c r="A13" s="407">
        <v>7</v>
      </c>
      <c r="B13" s="407">
        <v>1</v>
      </c>
      <c r="C13" s="407">
        <v>4</v>
      </c>
      <c r="D13" s="407">
        <v>5</v>
      </c>
      <c r="E13" s="442" t="s">
        <v>1518</v>
      </c>
      <c r="F13" s="423" t="s">
        <v>1517</v>
      </c>
      <c r="G13" s="407" t="s">
        <v>1516</v>
      </c>
      <c r="H13" s="407" t="s">
        <v>1515</v>
      </c>
      <c r="I13" s="407" t="s">
        <v>1979</v>
      </c>
      <c r="J13" s="407" t="s">
        <v>1514</v>
      </c>
      <c r="K13" s="407" t="s">
        <v>46</v>
      </c>
      <c r="L13" s="407"/>
      <c r="M13" s="414">
        <v>5860.12</v>
      </c>
      <c r="N13" s="407"/>
      <c r="O13" s="414">
        <v>5860.12</v>
      </c>
      <c r="P13" s="407"/>
      <c r="Q13" s="407" t="s">
        <v>1452</v>
      </c>
      <c r="R13" s="407" t="s">
        <v>1437</v>
      </c>
    </row>
    <row r="14" spans="1:19" ht="255" x14ac:dyDescent="0.25">
      <c r="A14" s="411">
        <v>8</v>
      </c>
      <c r="B14" s="411">
        <v>1</v>
      </c>
      <c r="C14" s="411">
        <v>4</v>
      </c>
      <c r="D14" s="411">
        <v>2</v>
      </c>
      <c r="E14" s="442" t="s">
        <v>1513</v>
      </c>
      <c r="F14" s="423" t="s">
        <v>1512</v>
      </c>
      <c r="G14" s="411" t="s">
        <v>55</v>
      </c>
      <c r="H14" s="407" t="s">
        <v>1511</v>
      </c>
      <c r="I14" s="407" t="s">
        <v>1510</v>
      </c>
      <c r="J14" s="407" t="s">
        <v>1509</v>
      </c>
      <c r="K14" s="411" t="s">
        <v>41</v>
      </c>
      <c r="L14" s="411"/>
      <c r="M14" s="414">
        <v>11800</v>
      </c>
      <c r="N14" s="408"/>
      <c r="O14" s="414">
        <v>11800</v>
      </c>
      <c r="P14" s="411"/>
      <c r="Q14" s="407" t="s">
        <v>1438</v>
      </c>
      <c r="R14" s="407" t="s">
        <v>1445</v>
      </c>
    </row>
    <row r="15" spans="1:19" s="27" customFormat="1" ht="105" x14ac:dyDescent="0.3">
      <c r="A15" s="409">
        <v>9</v>
      </c>
      <c r="B15" s="409">
        <v>1</v>
      </c>
      <c r="C15" s="409">
        <v>4</v>
      </c>
      <c r="D15" s="409">
        <v>2</v>
      </c>
      <c r="E15" s="442" t="s">
        <v>1508</v>
      </c>
      <c r="F15" s="490" t="s">
        <v>1507</v>
      </c>
      <c r="G15" s="409" t="s">
        <v>1481</v>
      </c>
      <c r="H15" s="403" t="s">
        <v>1472</v>
      </c>
      <c r="I15" s="407" t="s">
        <v>1971</v>
      </c>
      <c r="J15" s="491" t="s">
        <v>1506</v>
      </c>
      <c r="K15" s="409" t="s">
        <v>56</v>
      </c>
      <c r="L15" s="409"/>
      <c r="M15" s="418">
        <v>14000</v>
      </c>
      <c r="N15" s="418"/>
      <c r="O15" s="418">
        <v>14000</v>
      </c>
      <c r="P15" s="418"/>
      <c r="Q15" s="403" t="s">
        <v>1438</v>
      </c>
      <c r="R15" s="403" t="s">
        <v>1445</v>
      </c>
    </row>
    <row r="16" spans="1:19" ht="150" x14ac:dyDescent="0.25">
      <c r="A16" s="411">
        <v>10</v>
      </c>
      <c r="B16" s="411">
        <v>1</v>
      </c>
      <c r="C16" s="411">
        <v>4</v>
      </c>
      <c r="D16" s="411">
        <v>2</v>
      </c>
      <c r="E16" s="492" t="s">
        <v>1505</v>
      </c>
      <c r="F16" s="287" t="s">
        <v>1504</v>
      </c>
      <c r="G16" s="409" t="s">
        <v>1481</v>
      </c>
      <c r="H16" s="403" t="s">
        <v>1472</v>
      </c>
      <c r="I16" s="404" t="s">
        <v>1972</v>
      </c>
      <c r="J16" s="407" t="s">
        <v>1503</v>
      </c>
      <c r="K16" s="407" t="s">
        <v>56</v>
      </c>
      <c r="L16" s="411"/>
      <c r="M16" s="414">
        <v>14000</v>
      </c>
      <c r="N16" s="414"/>
      <c r="O16" s="414">
        <v>14000</v>
      </c>
      <c r="P16" s="414"/>
      <c r="Q16" s="407" t="s">
        <v>1438</v>
      </c>
      <c r="R16" s="407" t="s">
        <v>1445</v>
      </c>
    </row>
    <row r="17" spans="1:19" s="362" customFormat="1" ht="315" x14ac:dyDescent="0.25">
      <c r="A17" s="411">
        <v>11</v>
      </c>
      <c r="B17" s="411">
        <v>1</v>
      </c>
      <c r="C17" s="411">
        <v>4</v>
      </c>
      <c r="D17" s="411">
        <v>2</v>
      </c>
      <c r="E17" s="442" t="s">
        <v>1502</v>
      </c>
      <c r="F17" s="423" t="s">
        <v>1501</v>
      </c>
      <c r="G17" s="411" t="s">
        <v>55</v>
      </c>
      <c r="H17" s="407" t="s">
        <v>1500</v>
      </c>
      <c r="I17" s="407" t="s">
        <v>1499</v>
      </c>
      <c r="J17" s="407" t="s">
        <v>1498</v>
      </c>
      <c r="K17" s="411" t="s">
        <v>48</v>
      </c>
      <c r="L17" s="411"/>
      <c r="M17" s="414">
        <v>10714</v>
      </c>
      <c r="N17" s="408"/>
      <c r="O17" s="414">
        <v>10714</v>
      </c>
      <c r="P17" s="414"/>
      <c r="Q17" s="407" t="s">
        <v>1438</v>
      </c>
      <c r="R17" s="407" t="s">
        <v>1445</v>
      </c>
    </row>
    <row r="18" spans="1:19" ht="114.75" customHeight="1" x14ac:dyDescent="0.25">
      <c r="A18" s="411">
        <v>12</v>
      </c>
      <c r="B18" s="411">
        <v>1</v>
      </c>
      <c r="C18" s="411">
        <v>4</v>
      </c>
      <c r="D18" s="411">
        <v>2</v>
      </c>
      <c r="E18" s="442" t="s">
        <v>1497</v>
      </c>
      <c r="F18" s="423" t="s">
        <v>1496</v>
      </c>
      <c r="G18" s="407" t="s">
        <v>1495</v>
      </c>
      <c r="H18" s="407" t="s">
        <v>1494</v>
      </c>
      <c r="I18" s="407" t="s">
        <v>1973</v>
      </c>
      <c r="J18" s="407" t="s">
        <v>1493</v>
      </c>
      <c r="K18" s="411" t="s">
        <v>56</v>
      </c>
      <c r="L18" s="411" t="s">
        <v>34</v>
      </c>
      <c r="M18" s="414">
        <v>4301</v>
      </c>
      <c r="N18" s="414">
        <v>25500</v>
      </c>
      <c r="O18" s="414">
        <v>4301</v>
      </c>
      <c r="P18" s="414">
        <v>25500</v>
      </c>
      <c r="Q18" s="407" t="s">
        <v>1438</v>
      </c>
      <c r="R18" s="407" t="s">
        <v>1437</v>
      </c>
    </row>
    <row r="19" spans="1:19" s="8" customFormat="1" ht="165" x14ac:dyDescent="0.25">
      <c r="A19" s="411">
        <v>13</v>
      </c>
      <c r="B19" s="411">
        <v>1</v>
      </c>
      <c r="C19" s="411">
        <v>4</v>
      </c>
      <c r="D19" s="411">
        <v>5</v>
      </c>
      <c r="E19" s="442" t="s">
        <v>1492</v>
      </c>
      <c r="F19" s="423" t="s">
        <v>1491</v>
      </c>
      <c r="G19" s="411" t="s">
        <v>1490</v>
      </c>
      <c r="H19" s="407" t="s">
        <v>1457</v>
      </c>
      <c r="I19" s="407" t="s">
        <v>1489</v>
      </c>
      <c r="J19" s="407" t="s">
        <v>1488</v>
      </c>
      <c r="K19" s="424" t="s">
        <v>39</v>
      </c>
      <c r="L19" s="424"/>
      <c r="M19" s="414">
        <v>36542.97</v>
      </c>
      <c r="N19" s="361"/>
      <c r="O19" s="414">
        <v>36542.97</v>
      </c>
      <c r="P19" s="361"/>
      <c r="Q19" s="415" t="s">
        <v>1438</v>
      </c>
      <c r="R19" s="415" t="s">
        <v>1437</v>
      </c>
    </row>
    <row r="20" spans="1:19" ht="150" x14ac:dyDescent="0.25">
      <c r="A20" s="411">
        <v>14</v>
      </c>
      <c r="B20" s="411">
        <v>1</v>
      </c>
      <c r="C20" s="411">
        <v>4</v>
      </c>
      <c r="D20" s="411">
        <v>2</v>
      </c>
      <c r="E20" s="442" t="s">
        <v>1487</v>
      </c>
      <c r="F20" s="287" t="s">
        <v>1486</v>
      </c>
      <c r="G20" s="411" t="s">
        <v>57</v>
      </c>
      <c r="H20" s="407" t="s">
        <v>1485</v>
      </c>
      <c r="I20" s="407" t="s">
        <v>1980</v>
      </c>
      <c r="J20" s="407" t="s">
        <v>1484</v>
      </c>
      <c r="K20" s="411" t="s">
        <v>46</v>
      </c>
      <c r="L20" s="411" t="s">
        <v>34</v>
      </c>
      <c r="M20" s="414">
        <v>18700</v>
      </c>
      <c r="N20" s="414">
        <v>12900</v>
      </c>
      <c r="O20" s="414">
        <v>18700</v>
      </c>
      <c r="P20" s="408">
        <v>12900</v>
      </c>
      <c r="Q20" s="407" t="s">
        <v>1438</v>
      </c>
      <c r="R20" s="407" t="s">
        <v>1437</v>
      </c>
    </row>
    <row r="21" spans="1:19" ht="120" x14ac:dyDescent="0.25">
      <c r="A21" s="411">
        <v>15</v>
      </c>
      <c r="B21" s="409">
        <v>1</v>
      </c>
      <c r="C21" s="409">
        <v>4</v>
      </c>
      <c r="D21" s="409">
        <v>2</v>
      </c>
      <c r="E21" s="493" t="s">
        <v>1483</v>
      </c>
      <c r="F21" s="494" t="s">
        <v>1482</v>
      </c>
      <c r="G21" s="409" t="s">
        <v>1481</v>
      </c>
      <c r="H21" s="403" t="s">
        <v>1472</v>
      </c>
      <c r="I21" s="403" t="s">
        <v>1974</v>
      </c>
      <c r="J21" s="403" t="s">
        <v>1480</v>
      </c>
      <c r="K21" s="409" t="s">
        <v>56</v>
      </c>
      <c r="L21" s="425"/>
      <c r="M21" s="418">
        <v>15000</v>
      </c>
      <c r="N21" s="411"/>
      <c r="O21" s="418">
        <v>15000</v>
      </c>
      <c r="P21" s="414"/>
      <c r="Q21" s="403" t="s">
        <v>1438</v>
      </c>
      <c r="R21" s="403" t="s">
        <v>1437</v>
      </c>
    </row>
    <row r="22" spans="1:19" ht="102.75" customHeight="1" x14ac:dyDescent="0.25">
      <c r="A22" s="411">
        <v>16</v>
      </c>
      <c r="B22" s="411">
        <v>1</v>
      </c>
      <c r="C22" s="411">
        <v>4</v>
      </c>
      <c r="D22" s="411">
        <v>2</v>
      </c>
      <c r="E22" s="442" t="s">
        <v>1479</v>
      </c>
      <c r="F22" s="287" t="s">
        <v>1981</v>
      </c>
      <c r="G22" s="407" t="s">
        <v>1478</v>
      </c>
      <c r="H22" s="407" t="s">
        <v>1477</v>
      </c>
      <c r="I22" s="407">
        <v>1</v>
      </c>
      <c r="J22" s="407" t="s">
        <v>1476</v>
      </c>
      <c r="K22" s="411" t="s">
        <v>39</v>
      </c>
      <c r="L22" s="425"/>
      <c r="M22" s="414">
        <v>5092.6000000000004</v>
      </c>
      <c r="N22" s="411"/>
      <c r="O22" s="414">
        <v>5092.6000000000004</v>
      </c>
      <c r="P22" s="414"/>
      <c r="Q22" s="407" t="s">
        <v>1438</v>
      </c>
      <c r="R22" s="407" t="s">
        <v>1437</v>
      </c>
    </row>
    <row r="23" spans="1:19" ht="118.5" customHeight="1" x14ac:dyDescent="0.25">
      <c r="A23" s="411">
        <v>17</v>
      </c>
      <c r="B23" s="411">
        <v>1</v>
      </c>
      <c r="C23" s="411">
        <v>4</v>
      </c>
      <c r="D23" s="411">
        <v>2</v>
      </c>
      <c r="E23" s="442" t="s">
        <v>1475</v>
      </c>
      <c r="F23" s="423" t="s">
        <v>1474</v>
      </c>
      <c r="G23" s="407" t="s">
        <v>1473</v>
      </c>
      <c r="H23" s="403" t="s">
        <v>1472</v>
      </c>
      <c r="I23" s="404" t="s">
        <v>1471</v>
      </c>
      <c r="J23" s="407" t="s">
        <v>1470</v>
      </c>
      <c r="K23" s="411" t="s">
        <v>39</v>
      </c>
      <c r="L23" s="425"/>
      <c r="M23" s="414">
        <v>8000</v>
      </c>
      <c r="N23" s="411"/>
      <c r="O23" s="414">
        <v>8000</v>
      </c>
      <c r="P23" s="414"/>
      <c r="Q23" s="407" t="s">
        <v>1438</v>
      </c>
      <c r="R23" s="407" t="s">
        <v>1437</v>
      </c>
    </row>
    <row r="24" spans="1:19" ht="120" x14ac:dyDescent="0.25">
      <c r="A24" s="411">
        <v>18</v>
      </c>
      <c r="B24" s="411">
        <v>1</v>
      </c>
      <c r="C24" s="411">
        <v>4</v>
      </c>
      <c r="D24" s="411">
        <v>2</v>
      </c>
      <c r="E24" s="442" t="s">
        <v>1469</v>
      </c>
      <c r="F24" s="423" t="s">
        <v>1468</v>
      </c>
      <c r="G24" s="411" t="s">
        <v>1467</v>
      </c>
      <c r="H24" s="407" t="s">
        <v>1467</v>
      </c>
      <c r="I24" s="411">
        <v>1</v>
      </c>
      <c r="J24" s="407" t="s">
        <v>1455</v>
      </c>
      <c r="K24" s="411" t="s">
        <v>40</v>
      </c>
      <c r="L24" s="424"/>
      <c r="M24" s="414">
        <v>4700</v>
      </c>
      <c r="N24" s="424"/>
      <c r="O24" s="414">
        <v>4700</v>
      </c>
      <c r="P24" s="412"/>
      <c r="Q24" s="407" t="s">
        <v>1438</v>
      </c>
      <c r="R24" s="407" t="s">
        <v>1437</v>
      </c>
    </row>
    <row r="25" spans="1:19" ht="187.5" customHeight="1" x14ac:dyDescent="0.25">
      <c r="A25" s="411">
        <v>19</v>
      </c>
      <c r="B25" s="411">
        <v>1</v>
      </c>
      <c r="C25" s="411">
        <v>4</v>
      </c>
      <c r="D25" s="411">
        <v>2</v>
      </c>
      <c r="E25" s="442" t="s">
        <v>1466</v>
      </c>
      <c r="F25" s="423" t="s">
        <v>1982</v>
      </c>
      <c r="G25" s="411" t="s">
        <v>1465</v>
      </c>
      <c r="H25" s="407" t="s">
        <v>1441</v>
      </c>
      <c r="I25" s="407" t="s">
        <v>1464</v>
      </c>
      <c r="J25" s="407" t="s">
        <v>1455</v>
      </c>
      <c r="K25" s="411" t="s">
        <v>39</v>
      </c>
      <c r="L25" s="424"/>
      <c r="M25" s="414">
        <v>25000</v>
      </c>
      <c r="N25" s="411"/>
      <c r="O25" s="414">
        <v>25000</v>
      </c>
      <c r="P25" s="412"/>
      <c r="Q25" s="407" t="s">
        <v>1438</v>
      </c>
      <c r="R25" s="407" t="s">
        <v>1437</v>
      </c>
    </row>
    <row r="26" spans="1:19" s="27" customFormat="1" ht="270.75" customHeight="1" x14ac:dyDescent="0.3">
      <c r="A26" s="411">
        <v>20</v>
      </c>
      <c r="B26" s="411">
        <v>1</v>
      </c>
      <c r="C26" s="411">
        <v>4</v>
      </c>
      <c r="D26" s="411">
        <v>2</v>
      </c>
      <c r="E26" s="442" t="s">
        <v>1463</v>
      </c>
      <c r="F26" s="423" t="s">
        <v>1983</v>
      </c>
      <c r="G26" s="411" t="s">
        <v>998</v>
      </c>
      <c r="H26" s="407" t="s">
        <v>1462</v>
      </c>
      <c r="I26" s="407" t="s">
        <v>1461</v>
      </c>
      <c r="J26" s="407" t="s">
        <v>1455</v>
      </c>
      <c r="K26" s="411" t="s">
        <v>39</v>
      </c>
      <c r="L26" s="411" t="s">
        <v>95</v>
      </c>
      <c r="M26" s="414">
        <v>22000</v>
      </c>
      <c r="N26" s="414">
        <v>14000</v>
      </c>
      <c r="O26" s="414">
        <v>22000</v>
      </c>
      <c r="P26" s="414">
        <v>14000</v>
      </c>
      <c r="Q26" s="407" t="s">
        <v>1438</v>
      </c>
      <c r="R26" s="407" t="s">
        <v>1437</v>
      </c>
    </row>
    <row r="27" spans="1:19" ht="144" customHeight="1" x14ac:dyDescent="0.25">
      <c r="A27" s="409">
        <v>21</v>
      </c>
      <c r="B27" s="409">
        <v>1</v>
      </c>
      <c r="C27" s="409">
        <v>4</v>
      </c>
      <c r="D27" s="409">
        <v>5</v>
      </c>
      <c r="E27" s="441" t="s">
        <v>1460</v>
      </c>
      <c r="F27" s="417" t="s">
        <v>1459</v>
      </c>
      <c r="G27" s="409" t="s">
        <v>1458</v>
      </c>
      <c r="H27" s="403" t="s">
        <v>1457</v>
      </c>
      <c r="I27" s="405" t="s">
        <v>1456</v>
      </c>
      <c r="J27" s="403" t="s">
        <v>1455</v>
      </c>
      <c r="K27" s="409" t="s">
        <v>39</v>
      </c>
      <c r="L27" s="360"/>
      <c r="M27" s="418">
        <v>14000</v>
      </c>
      <c r="N27" s="360"/>
      <c r="O27" s="418">
        <v>14000</v>
      </c>
      <c r="P27" s="360"/>
      <c r="Q27" s="403" t="s">
        <v>1438</v>
      </c>
      <c r="R27" s="403" t="s">
        <v>1437</v>
      </c>
    </row>
    <row r="28" spans="1:19" ht="165" x14ac:dyDescent="0.25">
      <c r="A28" s="411">
        <v>22</v>
      </c>
      <c r="B28" s="411">
        <v>1</v>
      </c>
      <c r="C28" s="411">
        <v>4</v>
      </c>
      <c r="D28" s="411">
        <v>2</v>
      </c>
      <c r="E28" s="442" t="s">
        <v>1454</v>
      </c>
      <c r="F28" s="423" t="s">
        <v>1453</v>
      </c>
      <c r="G28" s="407" t="s">
        <v>1984</v>
      </c>
      <c r="H28" s="407" t="s">
        <v>1985</v>
      </c>
      <c r="I28" s="407" t="s">
        <v>1986</v>
      </c>
      <c r="J28" s="407" t="s">
        <v>1987</v>
      </c>
      <c r="K28" s="407" t="s">
        <v>46</v>
      </c>
      <c r="L28" s="407"/>
      <c r="M28" s="414">
        <v>54700</v>
      </c>
      <c r="N28" s="407"/>
      <c r="O28" s="414">
        <v>54700</v>
      </c>
      <c r="P28" s="407"/>
      <c r="Q28" s="407" t="s">
        <v>1452</v>
      </c>
      <c r="R28" s="407" t="s">
        <v>1437</v>
      </c>
    </row>
    <row r="29" spans="1:19" ht="96" customHeight="1" x14ac:dyDescent="0.25">
      <c r="A29" s="411">
        <v>23</v>
      </c>
      <c r="B29" s="411">
        <v>1</v>
      </c>
      <c r="C29" s="411">
        <v>4</v>
      </c>
      <c r="D29" s="411">
        <v>2</v>
      </c>
      <c r="E29" s="442" t="s">
        <v>1451</v>
      </c>
      <c r="F29" s="423" t="s">
        <v>1450</v>
      </c>
      <c r="G29" s="411" t="s">
        <v>1449</v>
      </c>
      <c r="H29" s="407" t="s">
        <v>1448</v>
      </c>
      <c r="I29" s="407" t="s">
        <v>1447</v>
      </c>
      <c r="J29" s="407" t="s">
        <v>1446</v>
      </c>
      <c r="K29" s="411" t="s">
        <v>56</v>
      </c>
      <c r="L29" s="411" t="s">
        <v>38</v>
      </c>
      <c r="M29" s="414">
        <v>25300</v>
      </c>
      <c r="N29" s="408" t="s">
        <v>38</v>
      </c>
      <c r="O29" s="414">
        <v>25300</v>
      </c>
      <c r="P29" s="414" t="s">
        <v>38</v>
      </c>
      <c r="Q29" s="407" t="s">
        <v>1438</v>
      </c>
      <c r="R29" s="407" t="s">
        <v>1445</v>
      </c>
      <c r="S29" s="359"/>
    </row>
    <row r="30" spans="1:19" ht="219" customHeight="1" x14ac:dyDescent="0.25">
      <c r="A30" s="411">
        <v>24</v>
      </c>
      <c r="B30" s="411">
        <v>1</v>
      </c>
      <c r="C30" s="411">
        <v>4</v>
      </c>
      <c r="D30" s="411">
        <v>2</v>
      </c>
      <c r="E30" s="442" t="s">
        <v>1444</v>
      </c>
      <c r="F30" s="415" t="s">
        <v>1443</v>
      </c>
      <c r="G30" s="411" t="s">
        <v>1442</v>
      </c>
      <c r="H30" s="407" t="s">
        <v>1441</v>
      </c>
      <c r="I30" s="407" t="s">
        <v>1440</v>
      </c>
      <c r="J30" s="407" t="s">
        <v>1439</v>
      </c>
      <c r="K30" s="411" t="s">
        <v>56</v>
      </c>
      <c r="L30" s="424"/>
      <c r="M30" s="414">
        <v>10000</v>
      </c>
      <c r="N30" s="411"/>
      <c r="O30" s="414">
        <v>10000</v>
      </c>
      <c r="P30" s="412"/>
      <c r="Q30" s="407" t="s">
        <v>1438</v>
      </c>
      <c r="R30" s="407" t="s">
        <v>1437</v>
      </c>
    </row>
    <row r="32" spans="1:19" ht="15.75" x14ac:dyDescent="0.25">
      <c r="M32" s="743"/>
      <c r="N32" s="684" t="s">
        <v>35</v>
      </c>
      <c r="O32" s="684"/>
      <c r="P32" s="684"/>
    </row>
    <row r="33" spans="13:16" x14ac:dyDescent="0.25">
      <c r="M33" s="743"/>
      <c r="N33" s="656" t="s">
        <v>36</v>
      </c>
      <c r="O33" s="743" t="s">
        <v>37</v>
      </c>
      <c r="P33" s="743"/>
    </row>
    <row r="34" spans="13:16" x14ac:dyDescent="0.25">
      <c r="M34" s="743"/>
      <c r="N34" s="658"/>
      <c r="O34" s="283">
        <v>2020</v>
      </c>
      <c r="P34" s="283">
        <v>2021</v>
      </c>
    </row>
    <row r="35" spans="13:16" x14ac:dyDescent="0.25">
      <c r="M35" s="283" t="s">
        <v>688</v>
      </c>
      <c r="N35" s="282">
        <v>24</v>
      </c>
      <c r="O35" s="281">
        <f>O7+O8+O9+O10+O11+O12+O13+O14+O15+O16+O17+O18+O19+O20+O21+O22+O23+O24+O25+O26+O27+O28+O29+O30</f>
        <v>429008.19</v>
      </c>
      <c r="P35" s="281">
        <f>P18+P20+P26</f>
        <v>52400</v>
      </c>
    </row>
    <row r="38" spans="13:16" x14ac:dyDescent="0.25">
      <c r="P38" s="2"/>
    </row>
  </sheetData>
  <mergeCells count="18">
    <mergeCell ref="Q4:Q5"/>
    <mergeCell ref="R4:R5"/>
    <mergeCell ref="O4:P4"/>
    <mergeCell ref="A4:A5"/>
    <mergeCell ref="B4:B5"/>
    <mergeCell ref="C4:C5"/>
    <mergeCell ref="D4:D5"/>
    <mergeCell ref="E4:E5"/>
    <mergeCell ref="F4:F5"/>
    <mergeCell ref="G4:G5"/>
    <mergeCell ref="H4:I4"/>
    <mergeCell ref="J4:J5"/>
    <mergeCell ref="K4:L4"/>
    <mergeCell ref="M32:M34"/>
    <mergeCell ref="N32:P32"/>
    <mergeCell ref="N33:N34"/>
    <mergeCell ref="O33:P33"/>
    <mergeCell ref="M4:N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45"/>
  <sheetViews>
    <sheetView topLeftCell="A19" zoomScale="70" zoomScaleNormal="70" workbookViewId="0">
      <selection activeCell="V8" sqref="V8"/>
    </sheetView>
  </sheetViews>
  <sheetFormatPr defaultColWidth="9.140625" defaultRowHeight="15" x14ac:dyDescent="0.25"/>
  <cols>
    <col min="1" max="1" width="5.140625" style="72" customWidth="1"/>
    <col min="2" max="2" width="9.140625" style="72"/>
    <col min="3" max="3" width="7" style="72" customWidth="1"/>
    <col min="4" max="4" width="9" style="96" customWidth="1"/>
    <col min="5" max="5" width="23.28515625" style="72" customWidth="1"/>
    <col min="6" max="6" width="70.42578125" style="72" customWidth="1"/>
    <col min="7" max="7" width="26.28515625" style="72" customWidth="1"/>
    <col min="8" max="8" width="19.85546875" style="119" customWidth="1"/>
    <col min="9" max="9" width="11.140625" style="72" customWidth="1"/>
    <col min="10" max="10" width="42.5703125" style="72" customWidth="1"/>
    <col min="11" max="11" width="14.85546875" style="96" customWidth="1"/>
    <col min="12" max="12" width="15.7109375" style="96" customWidth="1"/>
    <col min="13" max="13" width="17.7109375" style="96" customWidth="1"/>
    <col min="14" max="14" width="16.5703125" style="96" customWidth="1"/>
    <col min="15" max="15" width="18.140625" style="367" customWidth="1"/>
    <col min="16" max="16" width="16.85546875" style="367" customWidth="1"/>
    <col min="17" max="17" width="15.85546875" style="9" customWidth="1"/>
    <col min="18" max="18" width="18.42578125" style="9" customWidth="1"/>
    <col min="19" max="16384" width="9.140625" style="72"/>
  </cols>
  <sheetData>
    <row r="1" spans="1:24" x14ac:dyDescent="0.25">
      <c r="M1" s="369"/>
      <c r="N1" s="369"/>
    </row>
    <row r="2" spans="1:24" x14ac:dyDescent="0.25">
      <c r="A2" s="188" t="s">
        <v>1989</v>
      </c>
      <c r="M2" s="369"/>
      <c r="N2" s="369"/>
    </row>
    <row r="3" spans="1:24" x14ac:dyDescent="0.25">
      <c r="M3" s="369"/>
      <c r="N3" s="369"/>
    </row>
    <row r="4" spans="1:24" s="266" customFormat="1" ht="48" customHeight="1" x14ac:dyDescent="0.25">
      <c r="A4" s="829" t="s">
        <v>0</v>
      </c>
      <c r="B4" s="570" t="s">
        <v>1</v>
      </c>
      <c r="C4" s="570" t="s">
        <v>2</v>
      </c>
      <c r="D4" s="570" t="s">
        <v>3</v>
      </c>
      <c r="E4" s="570" t="s">
        <v>4</v>
      </c>
      <c r="F4" s="570" t="s">
        <v>5</v>
      </c>
      <c r="G4" s="570" t="s">
        <v>6</v>
      </c>
      <c r="H4" s="570" t="s">
        <v>7</v>
      </c>
      <c r="I4" s="570"/>
      <c r="J4" s="829" t="s">
        <v>8</v>
      </c>
      <c r="K4" s="570" t="s">
        <v>9</v>
      </c>
      <c r="L4" s="570"/>
      <c r="M4" s="572" t="s">
        <v>10</v>
      </c>
      <c r="N4" s="572"/>
      <c r="O4" s="572" t="s">
        <v>11</v>
      </c>
      <c r="P4" s="572"/>
      <c r="Q4" s="829" t="s">
        <v>12</v>
      </c>
      <c r="R4" s="570" t="s">
        <v>13</v>
      </c>
      <c r="S4" s="51"/>
      <c r="T4" s="51"/>
      <c r="U4" s="51"/>
      <c r="V4" s="51"/>
      <c r="W4" s="51"/>
      <c r="X4" s="51"/>
    </row>
    <row r="5" spans="1:24" s="266" customFormat="1" x14ac:dyDescent="0.25">
      <c r="A5" s="829"/>
      <c r="B5" s="570"/>
      <c r="C5" s="570"/>
      <c r="D5" s="570"/>
      <c r="E5" s="570"/>
      <c r="F5" s="570"/>
      <c r="G5" s="570"/>
      <c r="H5" s="194" t="s">
        <v>14</v>
      </c>
      <c r="I5" s="194" t="s">
        <v>15</v>
      </c>
      <c r="J5" s="829"/>
      <c r="K5" s="194">
        <v>2020</v>
      </c>
      <c r="L5" s="194">
        <v>2021</v>
      </c>
      <c r="M5" s="122">
        <v>2020</v>
      </c>
      <c r="N5" s="122">
        <v>2021</v>
      </c>
      <c r="O5" s="375">
        <v>2020</v>
      </c>
      <c r="P5" s="375">
        <v>2021</v>
      </c>
      <c r="Q5" s="829"/>
      <c r="R5" s="570"/>
      <c r="S5" s="51"/>
      <c r="T5" s="51"/>
      <c r="U5" s="51"/>
      <c r="V5" s="51"/>
      <c r="W5" s="51"/>
      <c r="X5" s="51"/>
    </row>
    <row r="6" spans="1:24" s="373" customFormat="1" x14ac:dyDescent="0.25">
      <c r="A6" s="374" t="s">
        <v>16</v>
      </c>
      <c r="B6" s="194" t="s">
        <v>17</v>
      </c>
      <c r="C6" s="194" t="s">
        <v>18</v>
      </c>
      <c r="D6" s="194" t="s">
        <v>19</v>
      </c>
      <c r="E6" s="374" t="s">
        <v>20</v>
      </c>
      <c r="F6" s="374" t="s">
        <v>21</v>
      </c>
      <c r="G6" s="374" t="s">
        <v>22</v>
      </c>
      <c r="H6" s="194" t="s">
        <v>23</v>
      </c>
      <c r="I6" s="194" t="s">
        <v>24</v>
      </c>
      <c r="J6" s="374" t="s">
        <v>25</v>
      </c>
      <c r="K6" s="194" t="s">
        <v>26</v>
      </c>
      <c r="L6" s="194" t="s">
        <v>27</v>
      </c>
      <c r="M6" s="195" t="s">
        <v>28</v>
      </c>
      <c r="N6" s="195" t="s">
        <v>29</v>
      </c>
      <c r="O6" s="195" t="s">
        <v>30</v>
      </c>
      <c r="P6" s="195" t="s">
        <v>31</v>
      </c>
      <c r="Q6" s="374" t="s">
        <v>1545</v>
      </c>
      <c r="R6" s="194" t="s">
        <v>32</v>
      </c>
      <c r="S6" s="498"/>
      <c r="T6" s="498"/>
      <c r="U6" s="498"/>
      <c r="V6" s="498"/>
      <c r="W6" s="498"/>
      <c r="X6" s="498"/>
    </row>
    <row r="7" spans="1:24" ht="120" x14ac:dyDescent="0.25">
      <c r="A7" s="442">
        <v>1</v>
      </c>
      <c r="B7" s="407">
        <v>1</v>
      </c>
      <c r="C7" s="407">
        <v>4</v>
      </c>
      <c r="D7" s="407">
        <v>2</v>
      </c>
      <c r="E7" s="442" t="s">
        <v>1585</v>
      </c>
      <c r="F7" s="407" t="s">
        <v>1584</v>
      </c>
      <c r="G7" s="407" t="s">
        <v>1583</v>
      </c>
      <c r="H7" s="407" t="s">
        <v>1582</v>
      </c>
      <c r="I7" s="407" t="s">
        <v>1581</v>
      </c>
      <c r="J7" s="407" t="s">
        <v>1580</v>
      </c>
      <c r="K7" s="407" t="s">
        <v>1536</v>
      </c>
      <c r="L7" s="411"/>
      <c r="M7" s="408">
        <v>53607</v>
      </c>
      <c r="N7" s="411"/>
      <c r="O7" s="408">
        <f>M7</f>
        <v>53607</v>
      </c>
      <c r="P7" s="414"/>
      <c r="Q7" s="407" t="s">
        <v>1549</v>
      </c>
      <c r="R7" s="407" t="s">
        <v>1548</v>
      </c>
      <c r="S7" s="51"/>
      <c r="T7" s="51"/>
      <c r="U7" s="51"/>
      <c r="V7" s="51"/>
      <c r="W7" s="51"/>
      <c r="X7" s="51"/>
    </row>
    <row r="8" spans="1:24" ht="375" x14ac:dyDescent="0.25">
      <c r="A8" s="442">
        <v>2</v>
      </c>
      <c r="B8" s="407">
        <v>1</v>
      </c>
      <c r="C8" s="407">
        <v>4</v>
      </c>
      <c r="D8" s="407">
        <v>2</v>
      </c>
      <c r="E8" s="407" t="s">
        <v>1579</v>
      </c>
      <c r="F8" s="407" t="s">
        <v>1578</v>
      </c>
      <c r="G8" s="407" t="s">
        <v>1577</v>
      </c>
      <c r="H8" s="407" t="s">
        <v>1576</v>
      </c>
      <c r="I8" s="407" t="s">
        <v>1575</v>
      </c>
      <c r="J8" s="407" t="s">
        <v>1574</v>
      </c>
      <c r="K8" s="407" t="s">
        <v>1573</v>
      </c>
      <c r="L8" s="407"/>
      <c r="M8" s="408">
        <v>207848.19</v>
      </c>
      <c r="N8" s="205"/>
      <c r="O8" s="408">
        <f>M8</f>
        <v>207848.19</v>
      </c>
      <c r="P8" s="205"/>
      <c r="Q8" s="407" t="s">
        <v>1549</v>
      </c>
      <c r="R8" s="407" t="s">
        <v>1548</v>
      </c>
    </row>
    <row r="9" spans="1:24" ht="394.5" customHeight="1" x14ac:dyDescent="0.25">
      <c r="A9" s="442">
        <v>3</v>
      </c>
      <c r="B9" s="407">
        <v>1</v>
      </c>
      <c r="C9" s="407">
        <v>4</v>
      </c>
      <c r="D9" s="407">
        <v>2</v>
      </c>
      <c r="E9" s="288" t="s">
        <v>1572</v>
      </c>
      <c r="F9" s="407" t="s">
        <v>1571</v>
      </c>
      <c r="G9" s="434" t="s">
        <v>1570</v>
      </c>
      <c r="H9" s="426" t="s">
        <v>1569</v>
      </c>
      <c r="I9" s="205" t="s">
        <v>1568</v>
      </c>
      <c r="J9" s="407" t="s">
        <v>1567</v>
      </c>
      <c r="K9" s="411" t="s">
        <v>1566</v>
      </c>
      <c r="L9" s="411"/>
      <c r="M9" s="414">
        <v>151793.28</v>
      </c>
      <c r="N9" s="434"/>
      <c r="O9" s="414">
        <f>M9</f>
        <v>151793.28</v>
      </c>
      <c r="P9" s="407"/>
      <c r="Q9" s="407" t="s">
        <v>1549</v>
      </c>
      <c r="R9" s="407" t="s">
        <v>1548</v>
      </c>
    </row>
    <row r="10" spans="1:24" ht="78" customHeight="1" x14ac:dyDescent="0.25">
      <c r="A10" s="828">
        <v>4</v>
      </c>
      <c r="B10" s="577">
        <v>1</v>
      </c>
      <c r="C10" s="582">
        <v>4</v>
      </c>
      <c r="D10" s="577">
        <v>2</v>
      </c>
      <c r="E10" s="828" t="s">
        <v>1173</v>
      </c>
      <c r="F10" s="577" t="s">
        <v>1172</v>
      </c>
      <c r="G10" s="577" t="s">
        <v>1565</v>
      </c>
      <c r="H10" s="407" t="s">
        <v>896</v>
      </c>
      <c r="I10" s="407">
        <v>5</v>
      </c>
      <c r="J10" s="577" t="s">
        <v>1133</v>
      </c>
      <c r="K10" s="577" t="s">
        <v>46</v>
      </c>
      <c r="L10" s="577"/>
      <c r="M10" s="578">
        <v>29756.78</v>
      </c>
      <c r="N10" s="578"/>
      <c r="O10" s="578">
        <f>M10</f>
        <v>29756.78</v>
      </c>
      <c r="P10" s="578"/>
      <c r="Q10" s="577" t="e">
        <f>#REF!</f>
        <v>#REF!</v>
      </c>
      <c r="R10" s="577" t="e">
        <f>#REF!</f>
        <v>#REF!</v>
      </c>
    </row>
    <row r="11" spans="1:24" ht="67.5" customHeight="1" x14ac:dyDescent="0.25">
      <c r="A11" s="828"/>
      <c r="B11" s="577"/>
      <c r="C11" s="582"/>
      <c r="D11" s="577"/>
      <c r="E11" s="828"/>
      <c r="F11" s="577"/>
      <c r="G11" s="577"/>
      <c r="H11" s="407" t="s">
        <v>440</v>
      </c>
      <c r="I11" s="407">
        <v>115</v>
      </c>
      <c r="J11" s="577"/>
      <c r="K11" s="577"/>
      <c r="L11" s="577"/>
      <c r="M11" s="578"/>
      <c r="N11" s="578"/>
      <c r="O11" s="578"/>
      <c r="P11" s="578"/>
      <c r="Q11" s="577"/>
      <c r="R11" s="577"/>
    </row>
    <row r="12" spans="1:24" ht="73.5" customHeight="1" x14ac:dyDescent="0.25">
      <c r="A12" s="828"/>
      <c r="B12" s="577"/>
      <c r="C12" s="582"/>
      <c r="D12" s="577"/>
      <c r="E12" s="828"/>
      <c r="F12" s="577"/>
      <c r="G12" s="411" t="s">
        <v>1170</v>
      </c>
      <c r="H12" s="411" t="s">
        <v>557</v>
      </c>
      <c r="I12" s="411">
        <v>1</v>
      </c>
      <c r="J12" s="577"/>
      <c r="K12" s="577"/>
      <c r="L12" s="577"/>
      <c r="M12" s="578"/>
      <c r="N12" s="578"/>
      <c r="O12" s="578"/>
      <c r="P12" s="578"/>
      <c r="Q12" s="577"/>
      <c r="R12" s="577"/>
    </row>
    <row r="13" spans="1:24" ht="38.25" customHeight="1" x14ac:dyDescent="0.25">
      <c r="A13" s="827">
        <v>5</v>
      </c>
      <c r="B13" s="582">
        <v>1</v>
      </c>
      <c r="C13" s="582">
        <v>4</v>
      </c>
      <c r="D13" s="577">
        <v>2</v>
      </c>
      <c r="E13" s="828" t="s">
        <v>1021</v>
      </c>
      <c r="F13" s="830" t="s">
        <v>1990</v>
      </c>
      <c r="G13" s="830" t="s">
        <v>1563</v>
      </c>
      <c r="H13" s="407" t="s">
        <v>564</v>
      </c>
      <c r="I13" s="407">
        <v>2</v>
      </c>
      <c r="J13" s="577" t="s">
        <v>1024</v>
      </c>
      <c r="K13" s="577" t="s">
        <v>1019</v>
      </c>
      <c r="L13" s="577"/>
      <c r="M13" s="578">
        <v>86254.25</v>
      </c>
      <c r="N13" s="578"/>
      <c r="O13" s="578">
        <f>M13</f>
        <v>86254.25</v>
      </c>
      <c r="P13" s="578"/>
      <c r="Q13" s="577" t="e">
        <f>#REF!</f>
        <v>#REF!</v>
      </c>
      <c r="R13" s="665" t="e">
        <f>#REF!</f>
        <v>#REF!</v>
      </c>
    </row>
    <row r="14" spans="1:24" ht="45.75" customHeight="1" x14ac:dyDescent="0.25">
      <c r="A14" s="827"/>
      <c r="B14" s="582"/>
      <c r="C14" s="582"/>
      <c r="D14" s="577"/>
      <c r="E14" s="828"/>
      <c r="F14" s="830"/>
      <c r="G14" s="830"/>
      <c r="H14" s="407" t="s">
        <v>60</v>
      </c>
      <c r="I14" s="407">
        <v>160</v>
      </c>
      <c r="J14" s="577"/>
      <c r="K14" s="577"/>
      <c r="L14" s="577"/>
      <c r="M14" s="578"/>
      <c r="N14" s="578"/>
      <c r="O14" s="578"/>
      <c r="P14" s="578"/>
      <c r="Q14" s="577"/>
      <c r="R14" s="665"/>
    </row>
    <row r="15" spans="1:24" ht="66.75" customHeight="1" x14ac:dyDescent="0.25">
      <c r="A15" s="827"/>
      <c r="B15" s="582"/>
      <c r="C15" s="582"/>
      <c r="D15" s="577"/>
      <c r="E15" s="828"/>
      <c r="F15" s="830"/>
      <c r="G15" s="331" t="s">
        <v>1991</v>
      </c>
      <c r="H15" s="407" t="s">
        <v>499</v>
      </c>
      <c r="I15" s="426" t="s">
        <v>727</v>
      </c>
      <c r="J15" s="577"/>
      <c r="K15" s="577"/>
      <c r="L15" s="577"/>
      <c r="M15" s="578"/>
      <c r="N15" s="578"/>
      <c r="O15" s="578"/>
      <c r="P15" s="578"/>
      <c r="Q15" s="577"/>
      <c r="R15" s="665"/>
    </row>
    <row r="16" spans="1:24" ht="48" customHeight="1" x14ac:dyDescent="0.25">
      <c r="A16" s="827"/>
      <c r="B16" s="582"/>
      <c r="C16" s="582"/>
      <c r="D16" s="577"/>
      <c r="E16" s="828"/>
      <c r="F16" s="830"/>
      <c r="G16" s="407" t="s">
        <v>1023</v>
      </c>
      <c r="H16" s="407" t="s">
        <v>62</v>
      </c>
      <c r="I16" s="426" t="s">
        <v>42</v>
      </c>
      <c r="J16" s="577"/>
      <c r="K16" s="577"/>
      <c r="L16" s="577"/>
      <c r="M16" s="578"/>
      <c r="N16" s="578"/>
      <c r="O16" s="578"/>
      <c r="P16" s="578"/>
      <c r="Q16" s="577"/>
      <c r="R16" s="665"/>
    </row>
    <row r="17" spans="1:20" ht="49.5" customHeight="1" x14ac:dyDescent="0.25">
      <c r="A17" s="827"/>
      <c r="B17" s="582"/>
      <c r="C17" s="582"/>
      <c r="D17" s="577"/>
      <c r="E17" s="828"/>
      <c r="F17" s="830"/>
      <c r="G17" s="407" t="s">
        <v>1562</v>
      </c>
      <c r="H17" s="407" t="s">
        <v>206</v>
      </c>
      <c r="I17" s="407">
        <v>1</v>
      </c>
      <c r="J17" s="577"/>
      <c r="K17" s="577"/>
      <c r="L17" s="577"/>
      <c r="M17" s="578"/>
      <c r="N17" s="578"/>
      <c r="O17" s="578"/>
      <c r="P17" s="578"/>
      <c r="Q17" s="577"/>
      <c r="R17" s="665"/>
    </row>
    <row r="18" spans="1:20" ht="165" x14ac:dyDescent="0.25">
      <c r="A18" s="288">
        <v>6</v>
      </c>
      <c r="B18" s="411">
        <v>1</v>
      </c>
      <c r="C18" s="411">
        <v>4</v>
      </c>
      <c r="D18" s="407">
        <v>2</v>
      </c>
      <c r="E18" s="442" t="s">
        <v>1561</v>
      </c>
      <c r="F18" s="407" t="s">
        <v>1992</v>
      </c>
      <c r="G18" s="407" t="s">
        <v>1560</v>
      </c>
      <c r="H18" s="407" t="s">
        <v>1993</v>
      </c>
      <c r="I18" s="426" t="s">
        <v>1069</v>
      </c>
      <c r="J18" s="407" t="s">
        <v>1559</v>
      </c>
      <c r="K18" s="425" t="s">
        <v>1558</v>
      </c>
      <c r="L18" s="425"/>
      <c r="M18" s="414">
        <v>3600</v>
      </c>
      <c r="N18" s="411"/>
      <c r="O18" s="414">
        <f>M18</f>
        <v>3600</v>
      </c>
      <c r="P18" s="414"/>
      <c r="Q18" s="407" t="e">
        <f>#REF!</f>
        <v>#REF!</v>
      </c>
      <c r="R18" s="407" t="e">
        <f>#REF!</f>
        <v>#REF!</v>
      </c>
    </row>
    <row r="19" spans="1:20" ht="255" x14ac:dyDescent="0.25">
      <c r="A19" s="411">
        <v>7</v>
      </c>
      <c r="B19" s="411">
        <v>1</v>
      </c>
      <c r="C19" s="411">
        <v>4</v>
      </c>
      <c r="D19" s="411">
        <v>5</v>
      </c>
      <c r="E19" s="442" t="s">
        <v>1557</v>
      </c>
      <c r="F19" s="407" t="s">
        <v>1556</v>
      </c>
      <c r="G19" s="434" t="s">
        <v>425</v>
      </c>
      <c r="H19" s="407" t="s">
        <v>1555</v>
      </c>
      <c r="I19" s="407">
        <v>100</v>
      </c>
      <c r="J19" s="407" t="s">
        <v>1554</v>
      </c>
      <c r="K19" s="411" t="s">
        <v>1553</v>
      </c>
      <c r="L19" s="411"/>
      <c r="M19" s="414">
        <v>47787.09</v>
      </c>
      <c r="N19" s="414"/>
      <c r="O19" s="414">
        <f>M19</f>
        <v>47787.09</v>
      </c>
      <c r="P19" s="414"/>
      <c r="Q19" s="407" t="s">
        <v>1549</v>
      </c>
      <c r="R19" s="407" t="s">
        <v>1548</v>
      </c>
      <c r="S19" s="318"/>
      <c r="T19" s="497"/>
    </row>
    <row r="20" spans="1:20" ht="135" x14ac:dyDescent="0.25">
      <c r="A20" s="411">
        <v>8</v>
      </c>
      <c r="B20" s="411">
        <v>1</v>
      </c>
      <c r="C20" s="411">
        <v>4</v>
      </c>
      <c r="D20" s="411">
        <v>5</v>
      </c>
      <c r="E20" s="442" t="s">
        <v>1552</v>
      </c>
      <c r="F20" s="407" t="s">
        <v>1551</v>
      </c>
      <c r="G20" s="407" t="s">
        <v>1550</v>
      </c>
      <c r="H20" s="407" t="s">
        <v>440</v>
      </c>
      <c r="I20" s="407">
        <v>20</v>
      </c>
      <c r="J20" s="407" t="s">
        <v>1382</v>
      </c>
      <c r="K20" s="411" t="s">
        <v>56</v>
      </c>
      <c r="L20" s="411"/>
      <c r="M20" s="414">
        <v>68353.41</v>
      </c>
      <c r="N20" s="414"/>
      <c r="O20" s="414">
        <f>M20</f>
        <v>68353.41</v>
      </c>
      <c r="P20" s="414"/>
      <c r="Q20" s="407" t="s">
        <v>1549</v>
      </c>
      <c r="R20" s="407" t="s">
        <v>1548</v>
      </c>
      <c r="S20" s="51"/>
      <c r="T20" s="51"/>
    </row>
    <row r="21" spans="1:20" x14ac:dyDescent="0.25">
      <c r="A21" s="372"/>
      <c r="B21" s="372"/>
      <c r="C21" s="372"/>
      <c r="D21" s="372"/>
      <c r="E21" s="372"/>
      <c r="F21" s="372"/>
      <c r="G21" s="372"/>
      <c r="H21" s="372"/>
      <c r="I21" s="372"/>
      <c r="J21" s="372"/>
      <c r="K21" s="372"/>
      <c r="L21" s="372"/>
      <c r="M21" s="372"/>
      <c r="N21" s="372"/>
      <c r="O21" s="372"/>
      <c r="P21" s="372"/>
      <c r="Q21" s="372"/>
      <c r="R21" s="372"/>
    </row>
    <row r="22" spans="1:20" x14ac:dyDescent="0.25">
      <c r="K22" s="72"/>
      <c r="L22" s="72"/>
      <c r="M22" s="547"/>
      <c r="N22" s="743" t="s">
        <v>1547</v>
      </c>
      <c r="O22" s="743" t="s">
        <v>1546</v>
      </c>
      <c r="P22" s="743"/>
    </row>
    <row r="23" spans="1:20" x14ac:dyDescent="0.25">
      <c r="K23" s="72"/>
      <c r="L23" s="72"/>
      <c r="M23" s="547"/>
      <c r="N23" s="743"/>
      <c r="O23" s="283">
        <v>2020</v>
      </c>
      <c r="P23" s="283">
        <v>2021</v>
      </c>
    </row>
    <row r="24" spans="1:20" x14ac:dyDescent="0.25">
      <c r="G24" s="371"/>
      <c r="K24" s="72"/>
      <c r="L24" s="72"/>
      <c r="M24" s="406" t="s">
        <v>688</v>
      </c>
      <c r="N24" s="15">
        <v>8</v>
      </c>
      <c r="O24" s="209">
        <v>649000</v>
      </c>
      <c r="P24" s="209">
        <f>S13</f>
        <v>0</v>
      </c>
    </row>
    <row r="25" spans="1:20" x14ac:dyDescent="0.25">
      <c r="N25" s="370"/>
      <c r="O25" s="495"/>
      <c r="P25" s="496"/>
    </row>
    <row r="26" spans="1:20" x14ac:dyDescent="0.25">
      <c r="L26" s="369"/>
      <c r="O26" s="496"/>
      <c r="P26" s="496"/>
    </row>
    <row r="27" spans="1:20" x14ac:dyDescent="0.25">
      <c r="K27" s="368"/>
      <c r="L27" s="368"/>
      <c r="O27" s="496"/>
      <c r="P27" s="496"/>
    </row>
    <row r="28" spans="1:20" x14ac:dyDescent="0.25">
      <c r="O28" s="496"/>
      <c r="P28" s="496"/>
    </row>
    <row r="29" spans="1:20" x14ac:dyDescent="0.25">
      <c r="O29" s="496"/>
      <c r="P29" s="496"/>
    </row>
    <row r="30" spans="1:20" x14ac:dyDescent="0.25">
      <c r="O30" s="496"/>
      <c r="P30" s="496"/>
    </row>
    <row r="31" spans="1:20" x14ac:dyDescent="0.25">
      <c r="O31" s="496"/>
      <c r="P31" s="496"/>
    </row>
    <row r="32" spans="1:20" x14ac:dyDescent="0.25">
      <c r="O32" s="496"/>
      <c r="P32" s="496"/>
    </row>
    <row r="33" spans="15:16" x14ac:dyDescent="0.25">
      <c r="O33" s="496"/>
      <c r="P33" s="496"/>
    </row>
    <row r="34" spans="15:16" x14ac:dyDescent="0.25">
      <c r="O34" s="496"/>
      <c r="P34" s="496"/>
    </row>
    <row r="35" spans="15:16" x14ac:dyDescent="0.25">
      <c r="O35" s="496"/>
      <c r="P35" s="496"/>
    </row>
    <row r="36" spans="15:16" x14ac:dyDescent="0.25">
      <c r="O36" s="496"/>
      <c r="P36" s="496"/>
    </row>
    <row r="37" spans="15:16" x14ac:dyDescent="0.25">
      <c r="O37" s="496"/>
      <c r="P37" s="496"/>
    </row>
    <row r="38" spans="15:16" x14ac:dyDescent="0.25">
      <c r="O38" s="496"/>
      <c r="P38" s="496"/>
    </row>
    <row r="39" spans="15:16" x14ac:dyDescent="0.25">
      <c r="O39" s="496"/>
      <c r="P39" s="496"/>
    </row>
    <row r="40" spans="15:16" x14ac:dyDescent="0.25">
      <c r="O40" s="496"/>
      <c r="P40" s="496"/>
    </row>
    <row r="41" spans="15:16" x14ac:dyDescent="0.25">
      <c r="O41" s="496"/>
      <c r="P41" s="496"/>
    </row>
    <row r="42" spans="15:16" x14ac:dyDescent="0.25">
      <c r="O42" s="496"/>
      <c r="P42" s="496"/>
    </row>
    <row r="43" spans="15:16" x14ac:dyDescent="0.25">
      <c r="O43" s="496"/>
      <c r="P43" s="496"/>
    </row>
    <row r="44" spans="15:16" x14ac:dyDescent="0.25">
      <c r="O44" s="496"/>
      <c r="P44" s="496"/>
    </row>
    <row r="45" spans="15:16" x14ac:dyDescent="0.25">
      <c r="O45" s="496"/>
      <c r="P45" s="496"/>
    </row>
  </sheetData>
  <mergeCells count="49">
    <mergeCell ref="R13:R17"/>
    <mergeCell ref="F13:F17"/>
    <mergeCell ref="G13:G14"/>
    <mergeCell ref="J13:J17"/>
    <mergeCell ref="P10:P12"/>
    <mergeCell ref="Q10:Q12"/>
    <mergeCell ref="R10:R12"/>
    <mergeCell ref="K13:K17"/>
    <mergeCell ref="L13:L17"/>
    <mergeCell ref="M13:M17"/>
    <mergeCell ref="N13:N17"/>
    <mergeCell ref="O13:O17"/>
    <mergeCell ref="P13:P17"/>
    <mergeCell ref="Q13:Q17"/>
    <mergeCell ref="H4:I4"/>
    <mergeCell ref="J4:J5"/>
    <mergeCell ref="K4:L4"/>
    <mergeCell ref="M4:N4"/>
    <mergeCell ref="O4:P4"/>
    <mergeCell ref="Q4:Q5"/>
    <mergeCell ref="R4:R5"/>
    <mergeCell ref="A10:A12"/>
    <mergeCell ref="B10:B12"/>
    <mergeCell ref="C10:C12"/>
    <mergeCell ref="D10:D12"/>
    <mergeCell ref="E10:E12"/>
    <mergeCell ref="F10:F12"/>
    <mergeCell ref="G10:G11"/>
    <mergeCell ref="A4:A5"/>
    <mergeCell ref="B4:B5"/>
    <mergeCell ref="C4:C5"/>
    <mergeCell ref="D4:D5"/>
    <mergeCell ref="E4:E5"/>
    <mergeCell ref="F4:F5"/>
    <mergeCell ref="G4:G5"/>
    <mergeCell ref="N22:N23"/>
    <mergeCell ref="M22:M23"/>
    <mergeCell ref="O22:P22"/>
    <mergeCell ref="O10:O12"/>
    <mergeCell ref="A13:A17"/>
    <mergeCell ref="B13:B17"/>
    <mergeCell ref="C13:C17"/>
    <mergeCell ref="J10:J12"/>
    <mergeCell ref="K10:K12"/>
    <mergeCell ref="L10:L12"/>
    <mergeCell ref="M10:M12"/>
    <mergeCell ref="N10:N12"/>
    <mergeCell ref="D13:D17"/>
    <mergeCell ref="E13:E17"/>
  </mergeCells>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19"/>
  <sheetViews>
    <sheetView zoomScale="80" zoomScaleNormal="80" workbookViewId="0">
      <selection activeCell="E10" sqref="E10"/>
    </sheetView>
  </sheetViews>
  <sheetFormatPr defaultRowHeight="15" x14ac:dyDescent="0.25"/>
  <cols>
    <col min="1" max="1" width="6.140625" style="72" customWidth="1"/>
    <col min="2" max="2" width="9.5703125" style="72" customWidth="1"/>
    <col min="3" max="3" width="8.5703125" style="72" customWidth="1"/>
    <col min="4" max="4" width="10.28515625" style="72" customWidth="1"/>
    <col min="5" max="5" width="41.28515625" style="72" customWidth="1"/>
    <col min="6" max="6" width="54.7109375" style="72" customWidth="1"/>
    <col min="7" max="7" width="25.140625" style="72" customWidth="1"/>
    <col min="8" max="8" width="14.7109375" style="72" customWidth="1"/>
    <col min="9" max="9" width="15.28515625" style="72" customWidth="1"/>
    <col min="10" max="10" width="29.5703125" style="72" customWidth="1"/>
    <col min="11" max="11" width="12.7109375" style="72" customWidth="1"/>
    <col min="12" max="12" width="11.140625" style="72" customWidth="1"/>
    <col min="13" max="13" width="21.7109375" style="72" customWidth="1"/>
    <col min="14" max="14" width="12.5703125" style="72" customWidth="1"/>
    <col min="15" max="15" width="14.42578125" style="72" customWidth="1"/>
    <col min="16" max="16" width="15.85546875" style="72" customWidth="1"/>
    <col min="17" max="17" width="16.28515625" style="72" customWidth="1"/>
    <col min="18" max="18" width="17"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548" t="s">
        <v>1910</v>
      </c>
      <c r="B2" s="548"/>
      <c r="C2" s="548"/>
      <c r="D2" s="548"/>
      <c r="E2" s="548"/>
      <c r="F2" s="548"/>
      <c r="G2" s="548"/>
    </row>
    <row r="4" spans="1:19" s="4" customFormat="1" ht="46.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ht="12.75" customHeight="1" x14ac:dyDescent="0.2">
      <c r="A5" s="509"/>
      <c r="B5" s="523"/>
      <c r="C5" s="523"/>
      <c r="D5" s="523"/>
      <c r="E5" s="509"/>
      <c r="F5" s="509"/>
      <c r="G5" s="509"/>
      <c r="H5" s="57" t="s">
        <v>14</v>
      </c>
      <c r="I5" s="57" t="s">
        <v>15</v>
      </c>
      <c r="J5" s="509"/>
      <c r="K5" s="58">
        <v>2020</v>
      </c>
      <c r="L5" s="58">
        <v>2021</v>
      </c>
      <c r="M5" s="5">
        <v>2020</v>
      </c>
      <c r="N5" s="5">
        <v>2021</v>
      </c>
      <c r="O5" s="5">
        <v>2020</v>
      </c>
      <c r="P5" s="5">
        <v>2021</v>
      </c>
      <c r="Q5" s="509"/>
      <c r="R5" s="523"/>
      <c r="S5" s="3"/>
    </row>
    <row r="6" spans="1:19" s="4" customFormat="1" x14ac:dyDescent="0.2">
      <c r="A6" s="56" t="s">
        <v>16</v>
      </c>
      <c r="B6" s="57" t="s">
        <v>17</v>
      </c>
      <c r="C6" s="57" t="s">
        <v>18</v>
      </c>
      <c r="D6" s="57" t="s">
        <v>19</v>
      </c>
      <c r="E6" s="56" t="s">
        <v>20</v>
      </c>
      <c r="F6" s="56" t="s">
        <v>21</v>
      </c>
      <c r="G6" s="56" t="s">
        <v>22</v>
      </c>
      <c r="H6" s="57" t="s">
        <v>23</v>
      </c>
      <c r="I6" s="57" t="s">
        <v>24</v>
      </c>
      <c r="J6" s="56" t="s">
        <v>25</v>
      </c>
      <c r="K6" s="58" t="s">
        <v>26</v>
      </c>
      <c r="L6" s="58" t="s">
        <v>27</v>
      </c>
      <c r="M6" s="59" t="s">
        <v>28</v>
      </c>
      <c r="N6" s="59" t="s">
        <v>29</v>
      </c>
      <c r="O6" s="59" t="s">
        <v>30</v>
      </c>
      <c r="P6" s="59" t="s">
        <v>31</v>
      </c>
      <c r="Q6" s="56" t="s">
        <v>32</v>
      </c>
      <c r="R6" s="57" t="s">
        <v>33</v>
      </c>
      <c r="S6" s="3"/>
    </row>
    <row r="7" spans="1:19" s="30" customFormat="1" ht="86.25" customHeight="1" x14ac:dyDescent="0.25">
      <c r="A7" s="263">
        <v>1</v>
      </c>
      <c r="B7" s="411">
        <v>6</v>
      </c>
      <c r="C7" s="411">
        <v>1</v>
      </c>
      <c r="D7" s="407">
        <v>3</v>
      </c>
      <c r="E7" s="407" t="s">
        <v>106</v>
      </c>
      <c r="F7" s="407" t="s">
        <v>107</v>
      </c>
      <c r="G7" s="407" t="s">
        <v>61</v>
      </c>
      <c r="H7" s="426" t="s">
        <v>108</v>
      </c>
      <c r="I7" s="426" t="s">
        <v>42</v>
      </c>
      <c r="J7" s="407" t="s">
        <v>109</v>
      </c>
      <c r="K7" s="425" t="s">
        <v>46</v>
      </c>
      <c r="L7" s="412"/>
      <c r="M7" s="414">
        <v>32000</v>
      </c>
      <c r="N7" s="414"/>
      <c r="O7" s="414">
        <v>32000</v>
      </c>
      <c r="P7" s="412"/>
      <c r="Q7" s="407" t="s">
        <v>110</v>
      </c>
      <c r="R7" s="407" t="s">
        <v>111</v>
      </c>
      <c r="S7" s="29"/>
    </row>
    <row r="8" spans="1:19" s="7" customFormat="1" ht="98.25" customHeight="1" x14ac:dyDescent="0.25">
      <c r="A8" s="411">
        <v>2</v>
      </c>
      <c r="B8" s="411">
        <v>6</v>
      </c>
      <c r="C8" s="411">
        <v>5</v>
      </c>
      <c r="D8" s="407">
        <v>4</v>
      </c>
      <c r="E8" s="407" t="s">
        <v>116</v>
      </c>
      <c r="F8" s="407" t="s">
        <v>112</v>
      </c>
      <c r="G8" s="407" t="s">
        <v>113</v>
      </c>
      <c r="H8" s="426" t="s">
        <v>114</v>
      </c>
      <c r="I8" s="426" t="s">
        <v>47</v>
      </c>
      <c r="J8" s="407" t="s">
        <v>115</v>
      </c>
      <c r="K8" s="425" t="s">
        <v>46</v>
      </c>
      <c r="L8" s="412"/>
      <c r="M8" s="414">
        <v>40000</v>
      </c>
      <c r="N8" s="414"/>
      <c r="O8" s="414">
        <v>40000</v>
      </c>
      <c r="P8" s="412"/>
      <c r="Q8" s="407" t="s">
        <v>110</v>
      </c>
      <c r="R8" s="407" t="s">
        <v>111</v>
      </c>
      <c r="S8" s="6"/>
    </row>
    <row r="9" spans="1:19" s="50" customFormat="1" ht="81.75" customHeight="1" x14ac:dyDescent="0.25">
      <c r="A9" s="411">
        <v>3</v>
      </c>
      <c r="B9" s="411">
        <v>6</v>
      </c>
      <c r="C9" s="411">
        <v>5</v>
      </c>
      <c r="D9" s="407">
        <v>4</v>
      </c>
      <c r="E9" s="407" t="s">
        <v>276</v>
      </c>
      <c r="F9" s="407" t="s">
        <v>117</v>
      </c>
      <c r="G9" s="407" t="s">
        <v>50</v>
      </c>
      <c r="H9" s="426" t="s">
        <v>114</v>
      </c>
      <c r="I9" s="426" t="s">
        <v>273</v>
      </c>
      <c r="J9" s="407" t="s">
        <v>118</v>
      </c>
      <c r="K9" s="425" t="s">
        <v>46</v>
      </c>
      <c r="L9" s="412"/>
      <c r="M9" s="414">
        <v>18000</v>
      </c>
      <c r="N9" s="414"/>
      <c r="O9" s="414">
        <v>18000</v>
      </c>
      <c r="P9" s="412"/>
      <c r="Q9" s="407" t="s">
        <v>110</v>
      </c>
      <c r="R9" s="407" t="s">
        <v>111</v>
      </c>
      <c r="S9" s="89"/>
    </row>
    <row r="10" spans="1:19" s="50" customFormat="1" ht="117" customHeight="1" x14ac:dyDescent="0.25">
      <c r="A10" s="411">
        <v>4</v>
      </c>
      <c r="B10" s="411">
        <v>6</v>
      </c>
      <c r="C10" s="411">
        <v>1</v>
      </c>
      <c r="D10" s="407">
        <v>6</v>
      </c>
      <c r="E10" s="407" t="s">
        <v>666</v>
      </c>
      <c r="F10" s="407" t="s">
        <v>277</v>
      </c>
      <c r="G10" s="407" t="s">
        <v>61</v>
      </c>
      <c r="H10" s="426" t="s">
        <v>108</v>
      </c>
      <c r="I10" s="426" t="s">
        <v>42</v>
      </c>
      <c r="J10" s="407" t="s">
        <v>278</v>
      </c>
      <c r="K10" s="425" t="s">
        <v>119</v>
      </c>
      <c r="L10" s="412"/>
      <c r="M10" s="414">
        <v>5000</v>
      </c>
      <c r="N10" s="414"/>
      <c r="O10" s="414">
        <v>5000</v>
      </c>
      <c r="P10" s="412"/>
      <c r="Q10" s="407" t="s">
        <v>110</v>
      </c>
      <c r="R10" s="407" t="s">
        <v>111</v>
      </c>
      <c r="S10" s="89"/>
    </row>
    <row r="11" spans="1:19" ht="115.5" customHeight="1" x14ac:dyDescent="0.25">
      <c r="A11" s="411">
        <v>5</v>
      </c>
      <c r="B11" s="411">
        <v>1</v>
      </c>
      <c r="C11" s="411">
        <v>1</v>
      </c>
      <c r="D11" s="407">
        <v>6</v>
      </c>
      <c r="E11" s="407" t="s">
        <v>120</v>
      </c>
      <c r="F11" s="407" t="s">
        <v>121</v>
      </c>
      <c r="G11" s="407" t="s">
        <v>279</v>
      </c>
      <c r="H11" s="426" t="s">
        <v>114</v>
      </c>
      <c r="I11" s="426" t="s">
        <v>280</v>
      </c>
      <c r="J11" s="407" t="s">
        <v>122</v>
      </c>
      <c r="K11" s="425" t="s">
        <v>46</v>
      </c>
      <c r="L11" s="425"/>
      <c r="M11" s="414">
        <v>35000</v>
      </c>
      <c r="N11" s="412"/>
      <c r="O11" s="414">
        <v>35000</v>
      </c>
      <c r="P11" s="412"/>
      <c r="Q11" s="407" t="s">
        <v>110</v>
      </c>
      <c r="R11" s="407" t="s">
        <v>111</v>
      </c>
      <c r="S11" s="13"/>
    </row>
    <row r="12" spans="1:19" s="50" customFormat="1" ht="130.5" customHeight="1" x14ac:dyDescent="0.25">
      <c r="A12" s="411">
        <v>6</v>
      </c>
      <c r="B12" s="411">
        <v>3</v>
      </c>
      <c r="C12" s="411">
        <v>1</v>
      </c>
      <c r="D12" s="407">
        <v>6</v>
      </c>
      <c r="E12" s="407" t="s">
        <v>123</v>
      </c>
      <c r="F12" s="407" t="s">
        <v>124</v>
      </c>
      <c r="G12" s="407" t="s">
        <v>43</v>
      </c>
      <c r="H12" s="407">
        <v>100</v>
      </c>
      <c r="I12" s="426" t="s">
        <v>114</v>
      </c>
      <c r="J12" s="407" t="s">
        <v>125</v>
      </c>
      <c r="K12" s="425" t="s">
        <v>46</v>
      </c>
      <c r="L12" s="425"/>
      <c r="M12" s="414">
        <v>23000</v>
      </c>
      <c r="N12" s="412"/>
      <c r="O12" s="414">
        <v>23000</v>
      </c>
      <c r="P12" s="412"/>
      <c r="Q12" s="407" t="s">
        <v>110</v>
      </c>
      <c r="R12" s="407" t="s">
        <v>111</v>
      </c>
    </row>
    <row r="13" spans="1:19" s="33" customFormat="1" ht="71.25" customHeight="1" x14ac:dyDescent="0.25">
      <c r="A13" s="411">
        <v>7</v>
      </c>
      <c r="B13" s="411">
        <v>6</v>
      </c>
      <c r="C13" s="411">
        <v>1</v>
      </c>
      <c r="D13" s="407">
        <v>13</v>
      </c>
      <c r="E13" s="407" t="s">
        <v>129</v>
      </c>
      <c r="F13" s="407" t="s">
        <v>130</v>
      </c>
      <c r="G13" s="407" t="s">
        <v>131</v>
      </c>
      <c r="H13" s="407">
        <v>5</v>
      </c>
      <c r="I13" s="426" t="s">
        <v>108</v>
      </c>
      <c r="J13" s="407" t="s">
        <v>132</v>
      </c>
      <c r="K13" s="425" t="s">
        <v>46</v>
      </c>
      <c r="L13" s="412"/>
      <c r="M13" s="414">
        <v>25000</v>
      </c>
      <c r="N13" s="414"/>
      <c r="O13" s="414">
        <v>25000</v>
      </c>
      <c r="P13" s="412"/>
      <c r="Q13" s="407" t="s">
        <v>110</v>
      </c>
      <c r="R13" s="407" t="s">
        <v>111</v>
      </c>
      <c r="S13" s="32"/>
    </row>
    <row r="14" spans="1:19" ht="66" customHeight="1" x14ac:dyDescent="0.25">
      <c r="A14" s="411">
        <v>8</v>
      </c>
      <c r="B14" s="411">
        <v>3</v>
      </c>
      <c r="C14" s="407">
        <v>1</v>
      </c>
      <c r="D14" s="407">
        <v>13</v>
      </c>
      <c r="E14" s="407" t="s">
        <v>281</v>
      </c>
      <c r="F14" s="407" t="s">
        <v>282</v>
      </c>
      <c r="G14" s="407" t="s">
        <v>58</v>
      </c>
      <c r="H14" s="407">
        <v>300</v>
      </c>
      <c r="I14" s="426" t="s">
        <v>108</v>
      </c>
      <c r="J14" s="407" t="s">
        <v>127</v>
      </c>
      <c r="K14" s="425" t="s">
        <v>128</v>
      </c>
      <c r="L14" s="412"/>
      <c r="M14" s="414">
        <v>6000</v>
      </c>
      <c r="N14" s="414"/>
      <c r="O14" s="414">
        <v>6000</v>
      </c>
      <c r="P14" s="412"/>
      <c r="Q14" s="407" t="s">
        <v>110</v>
      </c>
      <c r="R14" s="407" t="s">
        <v>111</v>
      </c>
    </row>
    <row r="15" spans="1:19" ht="82.5" customHeight="1" x14ac:dyDescent="0.25">
      <c r="A15" s="411">
        <v>9</v>
      </c>
      <c r="B15" s="411">
        <v>3</v>
      </c>
      <c r="C15" s="407">
        <v>1</v>
      </c>
      <c r="D15" s="407">
        <v>13</v>
      </c>
      <c r="E15" s="407" t="s">
        <v>283</v>
      </c>
      <c r="F15" s="407" t="s">
        <v>284</v>
      </c>
      <c r="G15" s="407" t="s">
        <v>285</v>
      </c>
      <c r="H15" s="407">
        <v>15</v>
      </c>
      <c r="I15" s="426" t="s">
        <v>108</v>
      </c>
      <c r="J15" s="407" t="s">
        <v>286</v>
      </c>
      <c r="K15" s="425" t="s">
        <v>128</v>
      </c>
      <c r="L15" s="412"/>
      <c r="M15" s="414">
        <v>18000</v>
      </c>
      <c r="N15" s="414"/>
      <c r="O15" s="414">
        <v>18000</v>
      </c>
      <c r="P15" s="412"/>
      <c r="Q15" s="407" t="s">
        <v>110</v>
      </c>
      <c r="R15" s="407" t="s">
        <v>111</v>
      </c>
    </row>
    <row r="17" spans="12:16" x14ac:dyDescent="0.25">
      <c r="L17" s="46"/>
      <c r="M17" s="85"/>
      <c r="N17" s="547" t="s">
        <v>35</v>
      </c>
      <c r="O17" s="547"/>
      <c r="P17" s="46"/>
    </row>
    <row r="18" spans="12:16" x14ac:dyDescent="0.25">
      <c r="L18" s="46"/>
      <c r="M18" s="86"/>
      <c r="N18" s="42" t="s">
        <v>36</v>
      </c>
      <c r="O18" s="52" t="s">
        <v>37</v>
      </c>
      <c r="P18" s="45"/>
    </row>
    <row r="19" spans="12:16" x14ac:dyDescent="0.25">
      <c r="M19" s="86" t="s">
        <v>688</v>
      </c>
      <c r="N19" s="87">
        <v>9</v>
      </c>
      <c r="O19" s="68">
        <f>O7+O8+O9+O10+O11+O12+O13+O14+O15</f>
        <v>202000</v>
      </c>
    </row>
  </sheetData>
  <mergeCells count="16">
    <mergeCell ref="N17:O17"/>
    <mergeCell ref="A2:G2"/>
    <mergeCell ref="Q4:Q5"/>
    <mergeCell ref="R4:R5"/>
    <mergeCell ref="M4:N4"/>
    <mergeCell ref="O4:P4"/>
    <mergeCell ref="F4:F5"/>
    <mergeCell ref="G4:G5"/>
    <mergeCell ref="H4:I4"/>
    <mergeCell ref="J4:J5"/>
    <mergeCell ref="K4:L4"/>
    <mergeCell ref="A4:A5"/>
    <mergeCell ref="B4:B5"/>
    <mergeCell ref="C4:C5"/>
    <mergeCell ref="D4:D5"/>
    <mergeCell ref="E4:E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S35"/>
  <sheetViews>
    <sheetView topLeftCell="A22" zoomScale="70" zoomScaleNormal="70" workbookViewId="0">
      <selection activeCell="O30" sqref="O30:P30"/>
    </sheetView>
  </sheetViews>
  <sheetFormatPr defaultRowHeight="15" x14ac:dyDescent="0.25"/>
  <cols>
    <col min="1" max="1" width="4.7109375" style="96" customWidth="1"/>
    <col min="2" max="2" width="8.85546875" style="96" customWidth="1"/>
    <col min="3" max="3" width="11.42578125" style="96" customWidth="1"/>
    <col min="4" max="4" width="9.7109375" style="96" customWidth="1"/>
    <col min="5" max="5" width="45.7109375" style="319" customWidth="1"/>
    <col min="6" max="6" width="61.42578125" style="319" customWidth="1"/>
    <col min="7" max="7" width="35.7109375" style="96" customWidth="1"/>
    <col min="8" max="8" width="20.42578125" style="96" customWidth="1"/>
    <col min="9" max="9" width="12.140625" style="96" customWidth="1"/>
    <col min="10" max="10" width="35.85546875" style="96" customWidth="1"/>
    <col min="11" max="11" width="12.140625" style="96" customWidth="1"/>
    <col min="12" max="12" width="12.7109375" style="96" customWidth="1"/>
    <col min="13" max="13" width="17.85546875" style="96" customWidth="1"/>
    <col min="14" max="14" width="26.5703125" style="96" customWidth="1"/>
    <col min="15" max="16" width="18" style="96" customWidth="1"/>
    <col min="17" max="17" width="21.28515625" style="96" customWidth="1"/>
    <col min="18" max="18" width="23.5703125" style="96"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832" t="s">
        <v>1994</v>
      </c>
      <c r="B2" s="832"/>
      <c r="C2" s="832"/>
      <c r="D2" s="832"/>
      <c r="E2" s="832"/>
      <c r="F2" s="832"/>
      <c r="G2" s="832"/>
      <c r="H2" s="832"/>
      <c r="I2" s="832"/>
      <c r="J2" s="832"/>
      <c r="K2" s="832"/>
      <c r="L2" s="832"/>
      <c r="M2" s="832"/>
      <c r="N2" s="832"/>
      <c r="O2" s="832"/>
      <c r="P2" s="832"/>
      <c r="Q2" s="832"/>
      <c r="R2" s="832"/>
    </row>
    <row r="3" spans="1:19" x14ac:dyDescent="0.25">
      <c r="M3" s="369"/>
      <c r="N3" s="369"/>
      <c r="O3" s="369"/>
      <c r="P3" s="369"/>
    </row>
    <row r="4" spans="1:19" s="4" customFormat="1" ht="58.5" customHeight="1" x14ac:dyDescent="0.2">
      <c r="A4" s="785" t="s">
        <v>0</v>
      </c>
      <c r="B4" s="535" t="s">
        <v>1</v>
      </c>
      <c r="C4" s="535" t="s">
        <v>2</v>
      </c>
      <c r="D4" s="535" t="s">
        <v>3</v>
      </c>
      <c r="E4" s="535" t="s">
        <v>4</v>
      </c>
      <c r="F4" s="535" t="s">
        <v>5</v>
      </c>
      <c r="G4" s="785" t="s">
        <v>6</v>
      </c>
      <c r="H4" s="535" t="s">
        <v>7</v>
      </c>
      <c r="I4" s="535"/>
      <c r="J4" s="785" t="s">
        <v>8</v>
      </c>
      <c r="K4" s="535" t="s">
        <v>9</v>
      </c>
      <c r="L4" s="831"/>
      <c r="M4" s="538" t="s">
        <v>10</v>
      </c>
      <c r="N4" s="538"/>
      <c r="O4" s="538" t="s">
        <v>11</v>
      </c>
      <c r="P4" s="538"/>
      <c r="Q4" s="785" t="s">
        <v>12</v>
      </c>
      <c r="R4" s="535" t="s">
        <v>13</v>
      </c>
      <c r="S4" s="3"/>
    </row>
    <row r="5" spans="1:19" s="4" customFormat="1" x14ac:dyDescent="0.2">
      <c r="A5" s="785"/>
      <c r="B5" s="535"/>
      <c r="C5" s="535"/>
      <c r="D5" s="535"/>
      <c r="E5" s="535"/>
      <c r="F5" s="535"/>
      <c r="G5" s="785"/>
      <c r="H5" s="185" t="s">
        <v>14</v>
      </c>
      <c r="I5" s="185" t="s">
        <v>15</v>
      </c>
      <c r="J5" s="785"/>
      <c r="K5" s="185">
        <v>2020</v>
      </c>
      <c r="L5" s="185">
        <v>2021</v>
      </c>
      <c r="M5" s="5">
        <v>2020</v>
      </c>
      <c r="N5" s="5">
        <v>2021</v>
      </c>
      <c r="O5" s="5">
        <v>2020</v>
      </c>
      <c r="P5" s="5">
        <v>2021</v>
      </c>
      <c r="Q5" s="785"/>
      <c r="R5" s="535"/>
      <c r="S5" s="3"/>
    </row>
    <row r="6" spans="1:19" s="4" customFormat="1" x14ac:dyDescent="0.2">
      <c r="A6" s="321" t="s">
        <v>16</v>
      </c>
      <c r="B6" s="185" t="s">
        <v>17</v>
      </c>
      <c r="C6" s="185" t="s">
        <v>18</v>
      </c>
      <c r="D6" s="185" t="s">
        <v>19</v>
      </c>
      <c r="E6" s="185" t="s">
        <v>20</v>
      </c>
      <c r="F6" s="185" t="s">
        <v>21</v>
      </c>
      <c r="G6" s="321" t="s">
        <v>22</v>
      </c>
      <c r="H6" s="185" t="s">
        <v>23</v>
      </c>
      <c r="I6" s="185" t="s">
        <v>24</v>
      </c>
      <c r="J6" s="321" t="s">
        <v>25</v>
      </c>
      <c r="K6" s="185" t="s">
        <v>26</v>
      </c>
      <c r="L6" s="185" t="s">
        <v>27</v>
      </c>
      <c r="M6" s="186" t="s">
        <v>28</v>
      </c>
      <c r="N6" s="186" t="s">
        <v>29</v>
      </c>
      <c r="O6" s="186" t="s">
        <v>30</v>
      </c>
      <c r="P6" s="186" t="s">
        <v>31</v>
      </c>
      <c r="Q6" s="321" t="s">
        <v>32</v>
      </c>
      <c r="R6" s="185" t="s">
        <v>33</v>
      </c>
      <c r="S6" s="3"/>
    </row>
    <row r="7" spans="1:19" s="8" customFormat="1" ht="25.5" customHeight="1" x14ac:dyDescent="0.25">
      <c r="A7" s="582">
        <v>1</v>
      </c>
      <c r="B7" s="577">
        <v>1</v>
      </c>
      <c r="C7" s="582">
        <v>4</v>
      </c>
      <c r="D7" s="577">
        <v>2</v>
      </c>
      <c r="E7" s="577" t="s">
        <v>1635</v>
      </c>
      <c r="F7" s="577" t="s">
        <v>1634</v>
      </c>
      <c r="G7" s="407" t="s">
        <v>1633</v>
      </c>
      <c r="H7" s="577" t="s">
        <v>1606</v>
      </c>
      <c r="I7" s="426" t="s">
        <v>1621</v>
      </c>
      <c r="J7" s="577" t="s">
        <v>1632</v>
      </c>
      <c r="K7" s="650" t="s">
        <v>1593</v>
      </c>
      <c r="L7" s="650" t="s">
        <v>1588</v>
      </c>
      <c r="M7" s="612">
        <v>48000</v>
      </c>
      <c r="N7" s="612">
        <v>27000</v>
      </c>
      <c r="O7" s="612">
        <v>48000</v>
      </c>
      <c r="P7" s="612">
        <v>27000</v>
      </c>
      <c r="Q7" s="577" t="s">
        <v>1587</v>
      </c>
      <c r="R7" s="577" t="s">
        <v>1586</v>
      </c>
      <c r="S7" s="13"/>
    </row>
    <row r="8" spans="1:19" s="8" customFormat="1" ht="23.25" customHeight="1" x14ac:dyDescent="0.25">
      <c r="A8" s="582"/>
      <c r="B8" s="577"/>
      <c r="C8" s="582"/>
      <c r="D8" s="577"/>
      <c r="E8" s="577"/>
      <c r="F8" s="577"/>
      <c r="G8" s="407" t="s">
        <v>1631</v>
      </c>
      <c r="H8" s="577"/>
      <c r="I8" s="426" t="s">
        <v>1621</v>
      </c>
      <c r="J8" s="577"/>
      <c r="K8" s="650"/>
      <c r="L8" s="650"/>
      <c r="M8" s="612"/>
      <c r="N8" s="612"/>
      <c r="O8" s="612"/>
      <c r="P8" s="612"/>
      <c r="Q8" s="577"/>
      <c r="R8" s="577"/>
      <c r="S8" s="13"/>
    </row>
    <row r="9" spans="1:19" s="8" customFormat="1" ht="23.25" customHeight="1" x14ac:dyDescent="0.25">
      <c r="A9" s="582"/>
      <c r="B9" s="577"/>
      <c r="C9" s="582"/>
      <c r="D9" s="577"/>
      <c r="E9" s="577"/>
      <c r="F9" s="577"/>
      <c r="G9" s="407" t="s">
        <v>1630</v>
      </c>
      <c r="H9" s="577"/>
      <c r="I9" s="426" t="s">
        <v>1621</v>
      </c>
      <c r="J9" s="577"/>
      <c r="K9" s="650"/>
      <c r="L9" s="650"/>
      <c r="M9" s="612"/>
      <c r="N9" s="612"/>
      <c r="O9" s="612"/>
      <c r="P9" s="612"/>
      <c r="Q9" s="577"/>
      <c r="R9" s="577"/>
      <c r="S9" s="13"/>
    </row>
    <row r="10" spans="1:19" s="8" customFormat="1" ht="38.25" customHeight="1" x14ac:dyDescent="0.25">
      <c r="A10" s="582"/>
      <c r="B10" s="577"/>
      <c r="C10" s="582"/>
      <c r="D10" s="577"/>
      <c r="E10" s="577"/>
      <c r="F10" s="577"/>
      <c r="G10" s="407" t="s">
        <v>1629</v>
      </c>
      <c r="H10" s="577"/>
      <c r="I10" s="426" t="s">
        <v>1625</v>
      </c>
      <c r="J10" s="577"/>
      <c r="K10" s="650"/>
      <c r="L10" s="650"/>
      <c r="M10" s="612"/>
      <c r="N10" s="612"/>
      <c r="O10" s="612"/>
      <c r="P10" s="612"/>
      <c r="Q10" s="577"/>
      <c r="R10" s="577"/>
      <c r="S10" s="13"/>
    </row>
    <row r="11" spans="1:19" ht="42" customHeight="1" x14ac:dyDescent="0.25">
      <c r="A11" s="582">
        <v>2</v>
      </c>
      <c r="B11" s="582">
        <v>1</v>
      </c>
      <c r="C11" s="582">
        <v>4</v>
      </c>
      <c r="D11" s="577">
        <v>2</v>
      </c>
      <c r="E11" s="577" t="s">
        <v>1628</v>
      </c>
      <c r="F11" s="577" t="s">
        <v>1627</v>
      </c>
      <c r="G11" s="407" t="s">
        <v>58</v>
      </c>
      <c r="H11" s="407" t="s">
        <v>499</v>
      </c>
      <c r="I11" s="426" t="s">
        <v>1564</v>
      </c>
      <c r="J11" s="577" t="s">
        <v>1626</v>
      </c>
      <c r="K11" s="650"/>
      <c r="L11" s="650" t="s">
        <v>1588</v>
      </c>
      <c r="M11" s="612"/>
      <c r="N11" s="612">
        <v>82000</v>
      </c>
      <c r="O11" s="612"/>
      <c r="P11" s="612">
        <v>82000</v>
      </c>
      <c r="Q11" s="577" t="s">
        <v>1587</v>
      </c>
      <c r="R11" s="577" t="s">
        <v>1586</v>
      </c>
    </row>
    <row r="12" spans="1:19" ht="60" customHeight="1" x14ac:dyDescent="0.25">
      <c r="A12" s="582"/>
      <c r="B12" s="582"/>
      <c r="C12" s="582"/>
      <c r="D12" s="577"/>
      <c r="E12" s="577"/>
      <c r="F12" s="577"/>
      <c r="G12" s="407" t="s">
        <v>418</v>
      </c>
      <c r="H12" s="407" t="s">
        <v>1606</v>
      </c>
      <c r="I12" s="426" t="s">
        <v>1625</v>
      </c>
      <c r="J12" s="577"/>
      <c r="K12" s="650"/>
      <c r="L12" s="650"/>
      <c r="M12" s="612"/>
      <c r="N12" s="612"/>
      <c r="O12" s="612"/>
      <c r="P12" s="612"/>
      <c r="Q12" s="577"/>
      <c r="R12" s="577"/>
    </row>
    <row r="13" spans="1:19" ht="90" x14ac:dyDescent="0.25">
      <c r="A13" s="407">
        <v>3</v>
      </c>
      <c r="B13" s="407">
        <v>1</v>
      </c>
      <c r="C13" s="407">
        <v>4</v>
      </c>
      <c r="D13" s="407">
        <v>2</v>
      </c>
      <c r="E13" s="407" t="s">
        <v>1624</v>
      </c>
      <c r="F13" s="407" t="s">
        <v>1623</v>
      </c>
      <c r="G13" s="407" t="s">
        <v>1161</v>
      </c>
      <c r="H13" s="407" t="s">
        <v>1606</v>
      </c>
      <c r="I13" s="411">
        <v>60</v>
      </c>
      <c r="J13" s="407" t="s">
        <v>1622</v>
      </c>
      <c r="K13" s="411" t="s">
        <v>1589</v>
      </c>
      <c r="L13" s="425"/>
      <c r="M13" s="408">
        <v>10750</v>
      </c>
      <c r="N13" s="434"/>
      <c r="O13" s="408">
        <v>10750</v>
      </c>
      <c r="P13" s="434"/>
      <c r="Q13" s="407" t="s">
        <v>1587</v>
      </c>
      <c r="R13" s="407" t="s">
        <v>1586</v>
      </c>
    </row>
    <row r="14" spans="1:19" ht="42.75" customHeight="1" x14ac:dyDescent="0.25">
      <c r="A14" s="582">
        <v>4</v>
      </c>
      <c r="B14" s="577">
        <v>1</v>
      </c>
      <c r="C14" s="582">
        <v>4</v>
      </c>
      <c r="D14" s="577">
        <v>2</v>
      </c>
      <c r="E14" s="577" t="s">
        <v>1620</v>
      </c>
      <c r="F14" s="577" t="s">
        <v>1619</v>
      </c>
      <c r="G14" s="407" t="s">
        <v>1618</v>
      </c>
      <c r="H14" s="407" t="s">
        <v>1606</v>
      </c>
      <c r="I14" s="426" t="s">
        <v>1204</v>
      </c>
      <c r="J14" s="577" t="s">
        <v>1617</v>
      </c>
      <c r="K14" s="650" t="s">
        <v>1589</v>
      </c>
      <c r="L14" s="650"/>
      <c r="M14" s="612">
        <v>10750</v>
      </c>
      <c r="N14" s="582"/>
      <c r="O14" s="612">
        <v>10750</v>
      </c>
      <c r="P14" s="612"/>
      <c r="Q14" s="577" t="s">
        <v>1587</v>
      </c>
      <c r="R14" s="577" t="s">
        <v>1586</v>
      </c>
    </row>
    <row r="15" spans="1:19" ht="42" customHeight="1" x14ac:dyDescent="0.25">
      <c r="A15" s="582"/>
      <c r="B15" s="577"/>
      <c r="C15" s="582"/>
      <c r="D15" s="577"/>
      <c r="E15" s="577"/>
      <c r="F15" s="577"/>
      <c r="G15" s="407" t="s">
        <v>58</v>
      </c>
      <c r="H15" s="407" t="s">
        <v>499</v>
      </c>
      <c r="I15" s="426" t="s">
        <v>1616</v>
      </c>
      <c r="J15" s="577"/>
      <c r="K15" s="650"/>
      <c r="L15" s="650"/>
      <c r="M15" s="612"/>
      <c r="N15" s="582"/>
      <c r="O15" s="612"/>
      <c r="P15" s="612"/>
      <c r="Q15" s="577"/>
      <c r="R15" s="577"/>
    </row>
    <row r="16" spans="1:19" ht="105" x14ac:dyDescent="0.25">
      <c r="A16" s="411">
        <v>5</v>
      </c>
      <c r="B16" s="411">
        <v>1</v>
      </c>
      <c r="C16" s="411">
        <v>4</v>
      </c>
      <c r="D16" s="407">
        <v>2</v>
      </c>
      <c r="E16" s="407" t="s">
        <v>1615</v>
      </c>
      <c r="F16" s="407" t="s">
        <v>1614</v>
      </c>
      <c r="G16" s="407" t="s">
        <v>1112</v>
      </c>
      <c r="H16" s="407" t="s">
        <v>1606</v>
      </c>
      <c r="I16" s="426" t="s">
        <v>485</v>
      </c>
      <c r="J16" s="407" t="s">
        <v>1613</v>
      </c>
      <c r="K16" s="425" t="s">
        <v>1612</v>
      </c>
      <c r="L16" s="425"/>
      <c r="M16" s="414">
        <v>38250.53</v>
      </c>
      <c r="N16" s="411"/>
      <c r="O16" s="414">
        <v>38250.53</v>
      </c>
      <c r="P16" s="414"/>
      <c r="Q16" s="407" t="s">
        <v>1587</v>
      </c>
      <c r="R16" s="407" t="s">
        <v>1586</v>
      </c>
    </row>
    <row r="17" spans="1:18" ht="210" x14ac:dyDescent="0.25">
      <c r="A17" s="407">
        <v>6</v>
      </c>
      <c r="B17" s="407">
        <v>1</v>
      </c>
      <c r="C17" s="407">
        <v>4</v>
      </c>
      <c r="D17" s="407">
        <v>2</v>
      </c>
      <c r="E17" s="407" t="s">
        <v>1611</v>
      </c>
      <c r="F17" s="407" t="s">
        <v>1610</v>
      </c>
      <c r="G17" s="407" t="s">
        <v>45</v>
      </c>
      <c r="H17" s="407" t="s">
        <v>1606</v>
      </c>
      <c r="I17" s="411">
        <v>20</v>
      </c>
      <c r="J17" s="407" t="s">
        <v>1609</v>
      </c>
      <c r="K17" s="411" t="s">
        <v>1589</v>
      </c>
      <c r="L17" s="425"/>
      <c r="M17" s="408">
        <v>87012.17</v>
      </c>
      <c r="N17" s="434"/>
      <c r="O17" s="408">
        <v>87012.17</v>
      </c>
      <c r="P17" s="434"/>
      <c r="Q17" s="407" t="s">
        <v>1587</v>
      </c>
      <c r="R17" s="407" t="s">
        <v>1586</v>
      </c>
    </row>
    <row r="18" spans="1:18" ht="135" x14ac:dyDescent="0.25">
      <c r="A18" s="407">
        <v>7</v>
      </c>
      <c r="B18" s="407">
        <v>1</v>
      </c>
      <c r="C18" s="407">
        <v>4</v>
      </c>
      <c r="D18" s="407">
        <v>5</v>
      </c>
      <c r="E18" s="407" t="s">
        <v>1608</v>
      </c>
      <c r="F18" s="407" t="s">
        <v>1607</v>
      </c>
      <c r="G18" s="407" t="s">
        <v>418</v>
      </c>
      <c r="H18" s="407" t="s">
        <v>1606</v>
      </c>
      <c r="I18" s="411">
        <v>50</v>
      </c>
      <c r="J18" s="407" t="s">
        <v>1605</v>
      </c>
      <c r="K18" s="411" t="s">
        <v>1588</v>
      </c>
      <c r="L18" s="425"/>
      <c r="M18" s="408"/>
      <c r="N18" s="414">
        <v>7800</v>
      </c>
      <c r="O18" s="408"/>
      <c r="P18" s="414">
        <v>7800</v>
      </c>
      <c r="Q18" s="407" t="s">
        <v>1587</v>
      </c>
      <c r="R18" s="407" t="s">
        <v>1586</v>
      </c>
    </row>
    <row r="19" spans="1:18" ht="165" x14ac:dyDescent="0.25">
      <c r="A19" s="407">
        <v>8</v>
      </c>
      <c r="B19" s="407">
        <v>1</v>
      </c>
      <c r="C19" s="407">
        <v>4</v>
      </c>
      <c r="D19" s="407">
        <v>2</v>
      </c>
      <c r="E19" s="407" t="s">
        <v>1604</v>
      </c>
      <c r="F19" s="407" t="s">
        <v>1603</v>
      </c>
      <c r="G19" s="407" t="s">
        <v>58</v>
      </c>
      <c r="H19" s="407" t="s">
        <v>499</v>
      </c>
      <c r="I19" s="411">
        <v>2000</v>
      </c>
      <c r="J19" s="407" t="s">
        <v>1599</v>
      </c>
      <c r="K19" s="411" t="s">
        <v>1589</v>
      </c>
      <c r="L19" s="425"/>
      <c r="M19" s="408">
        <v>8065.12</v>
      </c>
      <c r="N19" s="434"/>
      <c r="O19" s="408">
        <v>8065.12</v>
      </c>
      <c r="P19" s="434"/>
      <c r="Q19" s="407" t="s">
        <v>1587</v>
      </c>
      <c r="R19" s="407" t="s">
        <v>1586</v>
      </c>
    </row>
    <row r="20" spans="1:18" ht="252.75" customHeight="1" x14ac:dyDescent="0.25">
      <c r="A20" s="407">
        <v>9</v>
      </c>
      <c r="B20" s="407">
        <v>1</v>
      </c>
      <c r="C20" s="407">
        <v>4</v>
      </c>
      <c r="D20" s="407">
        <v>2</v>
      </c>
      <c r="E20" s="407" t="s">
        <v>1602</v>
      </c>
      <c r="F20" s="407" t="s">
        <v>1601</v>
      </c>
      <c r="G20" s="407" t="s">
        <v>1600</v>
      </c>
      <c r="H20" s="407" t="s">
        <v>1371</v>
      </c>
      <c r="I20" s="411">
        <v>9</v>
      </c>
      <c r="J20" s="407" t="s">
        <v>1599</v>
      </c>
      <c r="K20" s="411" t="s">
        <v>1593</v>
      </c>
      <c r="L20" s="425"/>
      <c r="M20" s="408">
        <v>55000</v>
      </c>
      <c r="N20" s="434"/>
      <c r="O20" s="408">
        <v>55000</v>
      </c>
      <c r="P20" s="434"/>
      <c r="Q20" s="407" t="s">
        <v>1587</v>
      </c>
      <c r="R20" s="407" t="s">
        <v>1586</v>
      </c>
    </row>
    <row r="21" spans="1:18" ht="135" x14ac:dyDescent="0.25">
      <c r="A21" s="407">
        <v>10</v>
      </c>
      <c r="B21" s="407">
        <v>1</v>
      </c>
      <c r="C21" s="407">
        <v>4</v>
      </c>
      <c r="D21" s="407">
        <v>2</v>
      </c>
      <c r="E21" s="407" t="s">
        <v>1598</v>
      </c>
      <c r="F21" s="407" t="s">
        <v>1597</v>
      </c>
      <c r="G21" s="407" t="s">
        <v>58</v>
      </c>
      <c r="H21" s="407" t="s">
        <v>499</v>
      </c>
      <c r="I21" s="407">
        <v>2000</v>
      </c>
      <c r="J21" s="407" t="s">
        <v>1596</v>
      </c>
      <c r="K21" s="407" t="s">
        <v>44</v>
      </c>
      <c r="L21" s="407"/>
      <c r="M21" s="408">
        <v>11748.9</v>
      </c>
      <c r="N21" s="408"/>
      <c r="O21" s="408">
        <v>11748.9</v>
      </c>
      <c r="P21" s="407"/>
      <c r="Q21" s="407" t="s">
        <v>1587</v>
      </c>
      <c r="R21" s="407" t="s">
        <v>1586</v>
      </c>
    </row>
    <row r="22" spans="1:18" ht="81" customHeight="1" x14ac:dyDescent="0.25">
      <c r="A22" s="577">
        <v>11</v>
      </c>
      <c r="B22" s="577">
        <v>1</v>
      </c>
      <c r="C22" s="577">
        <v>4</v>
      </c>
      <c r="D22" s="577">
        <v>2</v>
      </c>
      <c r="E22" s="577" t="s">
        <v>1595</v>
      </c>
      <c r="F22" s="577" t="s">
        <v>1172</v>
      </c>
      <c r="G22" s="577" t="s">
        <v>1594</v>
      </c>
      <c r="H22" s="407" t="s">
        <v>896</v>
      </c>
      <c r="I22" s="407">
        <v>2</v>
      </c>
      <c r="J22" s="577" t="s">
        <v>1133</v>
      </c>
      <c r="K22" s="577" t="s">
        <v>1593</v>
      </c>
      <c r="L22" s="514"/>
      <c r="M22" s="578">
        <v>25000</v>
      </c>
      <c r="N22" s="578"/>
      <c r="O22" s="578">
        <v>25000</v>
      </c>
      <c r="P22" s="577"/>
      <c r="Q22" s="577" t="s">
        <v>1587</v>
      </c>
      <c r="R22" s="577" t="s">
        <v>1586</v>
      </c>
    </row>
    <row r="23" spans="1:18" ht="66.75" customHeight="1" x14ac:dyDescent="0.25">
      <c r="A23" s="577"/>
      <c r="B23" s="577"/>
      <c r="C23" s="577"/>
      <c r="D23" s="577"/>
      <c r="E23" s="577"/>
      <c r="F23" s="577"/>
      <c r="G23" s="577"/>
      <c r="H23" s="407" t="s">
        <v>440</v>
      </c>
      <c r="I23" s="407">
        <v>40</v>
      </c>
      <c r="J23" s="577"/>
      <c r="K23" s="577"/>
      <c r="L23" s="515"/>
      <c r="M23" s="578"/>
      <c r="N23" s="578"/>
      <c r="O23" s="578"/>
      <c r="P23" s="577"/>
      <c r="Q23" s="577"/>
      <c r="R23" s="577"/>
    </row>
    <row r="24" spans="1:18" ht="48" customHeight="1" x14ac:dyDescent="0.25">
      <c r="A24" s="577"/>
      <c r="B24" s="577"/>
      <c r="C24" s="577"/>
      <c r="D24" s="577"/>
      <c r="E24" s="577"/>
      <c r="F24" s="577"/>
      <c r="G24" s="407" t="s">
        <v>497</v>
      </c>
      <c r="H24" s="407" t="s">
        <v>499</v>
      </c>
      <c r="I24" s="407">
        <v>50</v>
      </c>
      <c r="J24" s="577"/>
      <c r="K24" s="577"/>
      <c r="L24" s="516"/>
      <c r="M24" s="578"/>
      <c r="N24" s="578"/>
      <c r="O24" s="578"/>
      <c r="P24" s="577"/>
      <c r="Q24" s="577"/>
      <c r="R24" s="577"/>
    </row>
    <row r="25" spans="1:18" ht="135" x14ac:dyDescent="0.25">
      <c r="A25" s="407">
        <v>12</v>
      </c>
      <c r="B25" s="407">
        <v>1</v>
      </c>
      <c r="C25" s="407">
        <v>4</v>
      </c>
      <c r="D25" s="407">
        <v>2</v>
      </c>
      <c r="E25" s="407" t="s">
        <v>1592</v>
      </c>
      <c r="F25" s="407" t="s">
        <v>1591</v>
      </c>
      <c r="G25" s="407" t="s">
        <v>50</v>
      </c>
      <c r="H25" s="407" t="s">
        <v>440</v>
      </c>
      <c r="I25" s="407">
        <v>80</v>
      </c>
      <c r="J25" s="407" t="s">
        <v>1590</v>
      </c>
      <c r="K25" s="407" t="s">
        <v>1589</v>
      </c>
      <c r="L25" s="407" t="s">
        <v>1588</v>
      </c>
      <c r="M25" s="408">
        <v>3636.86</v>
      </c>
      <c r="N25" s="408">
        <v>12000</v>
      </c>
      <c r="O25" s="408">
        <v>3636.86</v>
      </c>
      <c r="P25" s="408">
        <v>12000</v>
      </c>
      <c r="Q25" s="407" t="s">
        <v>1587</v>
      </c>
      <c r="R25" s="407" t="s">
        <v>1586</v>
      </c>
    </row>
    <row r="26" spans="1:18" x14ac:dyDescent="0.25">
      <c r="A26" s="318"/>
      <c r="B26" s="318"/>
      <c r="C26" s="318"/>
      <c r="D26" s="318"/>
      <c r="E26" s="318"/>
      <c r="F26" s="318"/>
      <c r="G26" s="318"/>
      <c r="H26" s="318"/>
      <c r="I26" s="318"/>
      <c r="J26" s="318"/>
      <c r="K26" s="318"/>
      <c r="L26" s="318"/>
      <c r="M26" s="190"/>
      <c r="N26" s="190"/>
      <c r="O26" s="190"/>
      <c r="P26" s="189"/>
      <c r="Q26" s="318"/>
      <c r="R26" s="318"/>
    </row>
    <row r="27" spans="1:18" ht="15.75" x14ac:dyDescent="0.25">
      <c r="M27" s="743"/>
      <c r="N27" s="684" t="s">
        <v>35</v>
      </c>
      <c r="O27" s="684"/>
      <c r="P27" s="684"/>
    </row>
    <row r="28" spans="1:18" x14ac:dyDescent="0.25">
      <c r="M28" s="743"/>
      <c r="N28" s="283" t="s">
        <v>36</v>
      </c>
      <c r="O28" s="743" t="s">
        <v>37</v>
      </c>
      <c r="P28" s="743"/>
    </row>
    <row r="29" spans="1:18" x14ac:dyDescent="0.25">
      <c r="M29" s="743"/>
      <c r="N29" s="283"/>
      <c r="O29" s="283">
        <v>2020</v>
      </c>
      <c r="P29" s="283">
        <v>2021</v>
      </c>
    </row>
    <row r="30" spans="1:18" x14ac:dyDescent="0.25">
      <c r="M30" s="283" t="s">
        <v>688</v>
      </c>
      <c r="N30" s="282">
        <v>12</v>
      </c>
      <c r="O30" s="193">
        <v>298213.58</v>
      </c>
      <c r="P30" s="193">
        <v>128800</v>
      </c>
    </row>
    <row r="33" spans="14:15" x14ac:dyDescent="0.25">
      <c r="N33" s="369"/>
      <c r="O33" s="369"/>
    </row>
    <row r="34" spans="14:15" x14ac:dyDescent="0.25">
      <c r="N34" s="369"/>
    </row>
    <row r="35" spans="14:15" x14ac:dyDescent="0.25">
      <c r="N35" s="369"/>
    </row>
  </sheetData>
  <mergeCells count="80">
    <mergeCell ref="A14:A15"/>
    <mergeCell ref="B14:B15"/>
    <mergeCell ref="C14:C15"/>
    <mergeCell ref="D14:D15"/>
    <mergeCell ref="E14:E15"/>
    <mergeCell ref="O4:P4"/>
    <mergeCell ref="Q4:Q5"/>
    <mergeCell ref="R4:R5"/>
    <mergeCell ref="N7:N10"/>
    <mergeCell ref="A2:R2"/>
    <mergeCell ref="A4:A5"/>
    <mergeCell ref="B4:B5"/>
    <mergeCell ref="C4:C5"/>
    <mergeCell ref="D4:D5"/>
    <mergeCell ref="E4:E5"/>
    <mergeCell ref="F4:F5"/>
    <mergeCell ref="G4:G5"/>
    <mergeCell ref="H4:I4"/>
    <mergeCell ref="A7:A10"/>
    <mergeCell ref="B7:B10"/>
    <mergeCell ref="C7:C10"/>
    <mergeCell ref="D7:D10"/>
    <mergeCell ref="E7:E10"/>
    <mergeCell ref="L7:L10"/>
    <mergeCell ref="M7:M10"/>
    <mergeCell ref="J4:J5"/>
    <mergeCell ref="K4:L4"/>
    <mergeCell ref="M4:N4"/>
    <mergeCell ref="F7:F10"/>
    <mergeCell ref="H7:H10"/>
    <mergeCell ref="J7:J10"/>
    <mergeCell ref="K7:K10"/>
    <mergeCell ref="Q14:Q15"/>
    <mergeCell ref="R14:R15"/>
    <mergeCell ref="O7:O10"/>
    <mergeCell ref="P7:P10"/>
    <mergeCell ref="Q7:Q10"/>
    <mergeCell ref="R7:R10"/>
    <mergeCell ref="Q11:Q12"/>
    <mergeCell ref="R11:R12"/>
    <mergeCell ref="F11:F12"/>
    <mergeCell ref="M14:M15"/>
    <mergeCell ref="N14:N15"/>
    <mergeCell ref="O14:O15"/>
    <mergeCell ref="P14:P15"/>
    <mergeCell ref="F14:F15"/>
    <mergeCell ref="J14:J15"/>
    <mergeCell ref="K14:K15"/>
    <mergeCell ref="L14:L15"/>
    <mergeCell ref="P11:P12"/>
    <mergeCell ref="J11:J12"/>
    <mergeCell ref="K11:K12"/>
    <mergeCell ref="L11:L12"/>
    <mergeCell ref="M11:M12"/>
    <mergeCell ref="N11:N12"/>
    <mergeCell ref="O11:O12"/>
    <mergeCell ref="A11:A12"/>
    <mergeCell ref="B11:B12"/>
    <mergeCell ref="C11:C12"/>
    <mergeCell ref="D11:D12"/>
    <mergeCell ref="E11:E12"/>
    <mergeCell ref="F22:F24"/>
    <mergeCell ref="G22:G23"/>
    <mergeCell ref="J22:J24"/>
    <mergeCell ref="K22:K24"/>
    <mergeCell ref="R22:R24"/>
    <mergeCell ref="Q22:Q24"/>
    <mergeCell ref="A22:A24"/>
    <mergeCell ref="B22:B24"/>
    <mergeCell ref="C22:C24"/>
    <mergeCell ref="D22:D24"/>
    <mergeCell ref="E22:E24"/>
    <mergeCell ref="M27:M29"/>
    <mergeCell ref="N27:P27"/>
    <mergeCell ref="O28:P28"/>
    <mergeCell ref="L22:L24"/>
    <mergeCell ref="M22:M24"/>
    <mergeCell ref="N22:N24"/>
    <mergeCell ref="O22:O24"/>
    <mergeCell ref="P22:P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IO47"/>
  <sheetViews>
    <sheetView topLeftCell="A28" zoomScale="60" zoomScaleNormal="60" workbookViewId="0">
      <selection activeCell="O43" sqref="O43:P43"/>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88.42578125" style="72" customWidth="1"/>
    <col min="7" max="7" width="35.7109375" style="72" customWidth="1"/>
    <col min="8" max="8" width="18" style="72" customWidth="1"/>
    <col min="9" max="9" width="19.85546875" style="72" customWidth="1"/>
    <col min="10" max="10" width="39.7109375" style="72" customWidth="1"/>
    <col min="11" max="11" width="12.140625" style="72" customWidth="1"/>
    <col min="12" max="12" width="12.7109375" style="72" customWidth="1"/>
    <col min="13" max="13" width="17.85546875" style="72" customWidth="1"/>
    <col min="14" max="14" width="17.28515625" style="72" customWidth="1"/>
    <col min="15" max="15" width="18.28515625" style="72" customWidth="1"/>
    <col min="16" max="16" width="18" style="72" customWidth="1"/>
    <col min="17" max="17" width="21.28515625" style="72" customWidth="1"/>
    <col min="18" max="18" width="23.5703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249" x14ac:dyDescent="0.25">
      <c r="A2" s="188" t="s">
        <v>1677</v>
      </c>
      <c r="F2" s="8"/>
    </row>
    <row r="3" spans="1:249" x14ac:dyDescent="0.25">
      <c r="M3" s="2"/>
      <c r="N3" s="2"/>
      <c r="O3" s="2"/>
      <c r="P3" s="2"/>
    </row>
    <row r="4" spans="1:249" s="4" customFormat="1" ht="47.2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249" s="4" customFormat="1" x14ac:dyDescent="0.2">
      <c r="A5" s="509"/>
      <c r="B5" s="523"/>
      <c r="C5" s="523"/>
      <c r="D5" s="523"/>
      <c r="E5" s="509"/>
      <c r="F5" s="509"/>
      <c r="G5" s="509"/>
      <c r="H5" s="184" t="s">
        <v>14</v>
      </c>
      <c r="I5" s="184" t="s">
        <v>15</v>
      </c>
      <c r="J5" s="509"/>
      <c r="K5" s="185">
        <v>2020</v>
      </c>
      <c r="L5" s="185">
        <v>2021</v>
      </c>
      <c r="M5" s="5">
        <v>2020</v>
      </c>
      <c r="N5" s="5">
        <v>2021</v>
      </c>
      <c r="O5" s="5">
        <v>2020</v>
      </c>
      <c r="P5" s="5">
        <v>2021</v>
      </c>
      <c r="Q5" s="509"/>
      <c r="R5" s="523"/>
      <c r="S5" s="3"/>
    </row>
    <row r="6" spans="1:249" s="4" customFormat="1" ht="15.75" customHeight="1" x14ac:dyDescent="0.2">
      <c r="A6" s="183" t="s">
        <v>16</v>
      </c>
      <c r="B6" s="184" t="s">
        <v>17</v>
      </c>
      <c r="C6" s="184" t="s">
        <v>18</v>
      </c>
      <c r="D6" s="184" t="s">
        <v>19</v>
      </c>
      <c r="E6" s="183" t="s">
        <v>20</v>
      </c>
      <c r="F6" s="183" t="s">
        <v>21</v>
      </c>
      <c r="G6" s="183" t="s">
        <v>22</v>
      </c>
      <c r="H6" s="184" t="s">
        <v>23</v>
      </c>
      <c r="I6" s="184" t="s">
        <v>24</v>
      </c>
      <c r="J6" s="183" t="s">
        <v>25</v>
      </c>
      <c r="K6" s="185" t="s">
        <v>26</v>
      </c>
      <c r="L6" s="185" t="s">
        <v>27</v>
      </c>
      <c r="M6" s="186" t="s">
        <v>28</v>
      </c>
      <c r="N6" s="186" t="s">
        <v>29</v>
      </c>
      <c r="O6" s="186" t="s">
        <v>30</v>
      </c>
      <c r="P6" s="186" t="s">
        <v>31</v>
      </c>
      <c r="Q6" s="183" t="s">
        <v>32</v>
      </c>
      <c r="R6" s="184" t="s">
        <v>33</v>
      </c>
      <c r="S6" s="3"/>
    </row>
    <row r="7" spans="1:249" ht="85.5" customHeight="1" x14ac:dyDescent="0.25">
      <c r="A7" s="850">
        <v>1</v>
      </c>
      <c r="B7" s="850">
        <v>1</v>
      </c>
      <c r="C7" s="850">
        <v>4</v>
      </c>
      <c r="D7" s="643">
        <v>2</v>
      </c>
      <c r="E7" s="845" t="s">
        <v>1676</v>
      </c>
      <c r="F7" s="643" t="s">
        <v>1995</v>
      </c>
      <c r="G7" s="848" t="s">
        <v>1161</v>
      </c>
      <c r="H7" s="155" t="s">
        <v>557</v>
      </c>
      <c r="I7" s="426" t="s">
        <v>1336</v>
      </c>
      <c r="J7" s="643" t="s">
        <v>1996</v>
      </c>
      <c r="K7" s="856" t="s">
        <v>56</v>
      </c>
      <c r="L7" s="552"/>
      <c r="M7" s="853">
        <v>71000</v>
      </c>
      <c r="N7" s="552"/>
      <c r="O7" s="853">
        <v>71000</v>
      </c>
      <c r="P7" s="552"/>
      <c r="Q7" s="643" t="s">
        <v>1638</v>
      </c>
      <c r="R7" s="643" t="s">
        <v>1637</v>
      </c>
      <c r="S7" s="14"/>
    </row>
    <row r="8" spans="1:249" s="378" customFormat="1" ht="86.25" customHeight="1" x14ac:dyDescent="0.25">
      <c r="A8" s="851"/>
      <c r="B8" s="851"/>
      <c r="C8" s="851"/>
      <c r="D8" s="644"/>
      <c r="E8" s="846"/>
      <c r="F8" s="644"/>
      <c r="G8" s="849"/>
      <c r="H8" s="499" t="s">
        <v>1030</v>
      </c>
      <c r="I8" s="500" t="s">
        <v>1675</v>
      </c>
      <c r="J8" s="644"/>
      <c r="K8" s="857"/>
      <c r="L8" s="602"/>
      <c r="M8" s="854"/>
      <c r="N8" s="602"/>
      <c r="O8" s="854"/>
      <c r="P8" s="602"/>
      <c r="Q8" s="644"/>
      <c r="R8" s="644"/>
      <c r="S8" s="14"/>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row>
    <row r="9" spans="1:249" s="378" customFormat="1" ht="90.75" customHeight="1" x14ac:dyDescent="0.25">
      <c r="A9" s="851"/>
      <c r="B9" s="851"/>
      <c r="C9" s="851"/>
      <c r="D9" s="644"/>
      <c r="E9" s="846"/>
      <c r="F9" s="644"/>
      <c r="G9" s="501" t="s">
        <v>1646</v>
      </c>
      <c r="H9" s="499" t="s">
        <v>1644</v>
      </c>
      <c r="I9" s="500" t="s">
        <v>42</v>
      </c>
      <c r="J9" s="644"/>
      <c r="K9" s="857"/>
      <c r="L9" s="602"/>
      <c r="M9" s="854"/>
      <c r="N9" s="602"/>
      <c r="O9" s="854"/>
      <c r="P9" s="602"/>
      <c r="Q9" s="644"/>
      <c r="R9" s="644"/>
      <c r="S9" s="14"/>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row>
    <row r="10" spans="1:249" s="378" customFormat="1" ht="90.75" customHeight="1" x14ac:dyDescent="0.25">
      <c r="A10" s="851"/>
      <c r="B10" s="851"/>
      <c r="C10" s="851"/>
      <c r="D10" s="644"/>
      <c r="E10" s="846"/>
      <c r="F10" s="644"/>
      <c r="G10" s="848" t="s">
        <v>1653</v>
      </c>
      <c r="H10" s="499" t="s">
        <v>1644</v>
      </c>
      <c r="I10" s="500" t="s">
        <v>42</v>
      </c>
      <c r="J10" s="644"/>
      <c r="K10" s="857"/>
      <c r="L10" s="602"/>
      <c r="M10" s="854"/>
      <c r="N10" s="602"/>
      <c r="O10" s="854"/>
      <c r="P10" s="602"/>
      <c r="Q10" s="644"/>
      <c r="R10" s="644"/>
      <c r="S10" s="14"/>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row>
    <row r="11" spans="1:249" ht="84" customHeight="1" x14ac:dyDescent="0.25">
      <c r="A11" s="852"/>
      <c r="B11" s="852"/>
      <c r="C11" s="852"/>
      <c r="D11" s="645"/>
      <c r="E11" s="847"/>
      <c r="F11" s="645"/>
      <c r="G11" s="849"/>
      <c r="H11" s="499" t="s">
        <v>1652</v>
      </c>
      <c r="I11" s="500" t="s">
        <v>42</v>
      </c>
      <c r="J11" s="645"/>
      <c r="K11" s="858"/>
      <c r="L11" s="553"/>
      <c r="M11" s="855"/>
      <c r="N11" s="553"/>
      <c r="O11" s="855"/>
      <c r="P11" s="553"/>
      <c r="Q11" s="645"/>
      <c r="R11" s="645"/>
      <c r="S11" s="14"/>
    </row>
    <row r="12" spans="1:249" s="377" customFormat="1" ht="125.25" customHeight="1" x14ac:dyDescent="0.25">
      <c r="A12" s="544">
        <v>2</v>
      </c>
      <c r="B12" s="544">
        <v>1</v>
      </c>
      <c r="C12" s="544">
        <v>4</v>
      </c>
      <c r="D12" s="514">
        <v>2</v>
      </c>
      <c r="E12" s="842" t="s">
        <v>1674</v>
      </c>
      <c r="F12" s="514" t="s">
        <v>1673</v>
      </c>
      <c r="G12" s="407" t="s">
        <v>45</v>
      </c>
      <c r="H12" s="407" t="s">
        <v>440</v>
      </c>
      <c r="I12" s="426" t="s">
        <v>1139</v>
      </c>
      <c r="J12" s="514" t="s">
        <v>1997</v>
      </c>
      <c r="K12" s="640" t="s">
        <v>39</v>
      </c>
      <c r="L12" s="640"/>
      <c r="M12" s="580">
        <v>64000</v>
      </c>
      <c r="N12" s="544"/>
      <c r="O12" s="580">
        <v>64000</v>
      </c>
      <c r="P12" s="624"/>
      <c r="Q12" s="514" t="s">
        <v>1638</v>
      </c>
      <c r="R12" s="514" t="s">
        <v>1637</v>
      </c>
      <c r="S12" s="14"/>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row>
    <row r="13" spans="1:249" s="377" customFormat="1" ht="125.25" customHeight="1" x14ac:dyDescent="0.25">
      <c r="A13" s="545"/>
      <c r="B13" s="545"/>
      <c r="C13" s="545"/>
      <c r="D13" s="515"/>
      <c r="E13" s="843"/>
      <c r="F13" s="515"/>
      <c r="G13" s="407" t="s">
        <v>1672</v>
      </c>
      <c r="H13" s="407" t="s">
        <v>1649</v>
      </c>
      <c r="I13" s="426" t="s">
        <v>42</v>
      </c>
      <c r="J13" s="515"/>
      <c r="K13" s="641"/>
      <c r="L13" s="641"/>
      <c r="M13" s="652"/>
      <c r="N13" s="545"/>
      <c r="O13" s="652"/>
      <c r="P13" s="625"/>
      <c r="Q13" s="515"/>
      <c r="R13" s="515"/>
      <c r="S13" s="14"/>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row>
    <row r="14" spans="1:249" s="377" customFormat="1" ht="113.25" customHeight="1" x14ac:dyDescent="0.25">
      <c r="A14" s="546"/>
      <c r="B14" s="546"/>
      <c r="C14" s="546"/>
      <c r="D14" s="516"/>
      <c r="E14" s="844"/>
      <c r="F14" s="516"/>
      <c r="G14" s="407" t="s">
        <v>1646</v>
      </c>
      <c r="H14" s="407" t="s">
        <v>1644</v>
      </c>
      <c r="I14" s="426" t="s">
        <v>42</v>
      </c>
      <c r="J14" s="516"/>
      <c r="K14" s="642"/>
      <c r="L14" s="642"/>
      <c r="M14" s="651"/>
      <c r="N14" s="546"/>
      <c r="O14" s="651"/>
      <c r="P14" s="626"/>
      <c r="Q14" s="516"/>
      <c r="R14" s="516"/>
      <c r="S14" s="14"/>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row>
    <row r="15" spans="1:249" ht="75.75" customHeight="1" x14ac:dyDescent="0.25">
      <c r="A15" s="840">
        <v>3</v>
      </c>
      <c r="B15" s="544">
        <v>1</v>
      </c>
      <c r="C15" s="544">
        <v>4</v>
      </c>
      <c r="D15" s="514">
        <v>5</v>
      </c>
      <c r="E15" s="833" t="s">
        <v>1671</v>
      </c>
      <c r="F15" s="514" t="s">
        <v>1670</v>
      </c>
      <c r="G15" s="407" t="s">
        <v>1669</v>
      </c>
      <c r="H15" s="407" t="s">
        <v>440</v>
      </c>
      <c r="I15" s="426" t="s">
        <v>1625</v>
      </c>
      <c r="J15" s="514" t="s">
        <v>1998</v>
      </c>
      <c r="K15" s="640" t="s">
        <v>39</v>
      </c>
      <c r="L15" s="640"/>
      <c r="M15" s="624">
        <v>99300</v>
      </c>
      <c r="N15" s="544"/>
      <c r="O15" s="624">
        <v>99300</v>
      </c>
      <c r="P15" s="624"/>
      <c r="Q15" s="514" t="s">
        <v>1638</v>
      </c>
      <c r="R15" s="514" t="s">
        <v>1637</v>
      </c>
    </row>
    <row r="16" spans="1:249" ht="81.75" customHeight="1" x14ac:dyDescent="0.25">
      <c r="A16" s="841"/>
      <c r="B16" s="546"/>
      <c r="C16" s="546"/>
      <c r="D16" s="516"/>
      <c r="E16" s="835"/>
      <c r="F16" s="516"/>
      <c r="G16" s="407" t="s">
        <v>1182</v>
      </c>
      <c r="H16" s="407" t="s">
        <v>555</v>
      </c>
      <c r="I16" s="426" t="s">
        <v>42</v>
      </c>
      <c r="J16" s="516"/>
      <c r="K16" s="642"/>
      <c r="L16" s="642"/>
      <c r="M16" s="626"/>
      <c r="N16" s="546"/>
      <c r="O16" s="626"/>
      <c r="P16" s="626"/>
      <c r="Q16" s="516"/>
      <c r="R16" s="516"/>
    </row>
    <row r="17" spans="1:18" ht="69.75" customHeight="1" x14ac:dyDescent="0.25">
      <c r="A17" s="514">
        <v>4</v>
      </c>
      <c r="B17" s="514">
        <v>1</v>
      </c>
      <c r="C17" s="514">
        <v>4</v>
      </c>
      <c r="D17" s="514">
        <v>2</v>
      </c>
      <c r="E17" s="833" t="s">
        <v>1668</v>
      </c>
      <c r="F17" s="514" t="s">
        <v>1667</v>
      </c>
      <c r="G17" s="403" t="s">
        <v>1161</v>
      </c>
      <c r="H17" s="403" t="s">
        <v>440</v>
      </c>
      <c r="I17" s="409">
        <v>20</v>
      </c>
      <c r="J17" s="514" t="s">
        <v>1666</v>
      </c>
      <c r="K17" s="544" t="s">
        <v>39</v>
      </c>
      <c r="L17" s="640"/>
      <c r="M17" s="580">
        <v>44000</v>
      </c>
      <c r="N17" s="541"/>
      <c r="O17" s="580">
        <v>44000</v>
      </c>
      <c r="P17" s="541"/>
      <c r="Q17" s="514" t="s">
        <v>1638</v>
      </c>
      <c r="R17" s="514" t="s">
        <v>1637</v>
      </c>
    </row>
    <row r="18" spans="1:18" ht="58.5" customHeight="1" x14ac:dyDescent="0.25">
      <c r="A18" s="515"/>
      <c r="B18" s="515"/>
      <c r="C18" s="515"/>
      <c r="D18" s="515"/>
      <c r="E18" s="834"/>
      <c r="F18" s="515"/>
      <c r="G18" s="403" t="s">
        <v>1646</v>
      </c>
      <c r="H18" s="403" t="s">
        <v>1665</v>
      </c>
      <c r="I18" s="502">
        <v>100000</v>
      </c>
      <c r="J18" s="515"/>
      <c r="K18" s="545"/>
      <c r="L18" s="641"/>
      <c r="M18" s="652"/>
      <c r="N18" s="542"/>
      <c r="O18" s="652"/>
      <c r="P18" s="542"/>
      <c r="Q18" s="515"/>
      <c r="R18" s="515"/>
    </row>
    <row r="19" spans="1:18" ht="55.5" customHeight="1" x14ac:dyDescent="0.25">
      <c r="A19" s="515"/>
      <c r="B19" s="515"/>
      <c r="C19" s="515"/>
      <c r="D19" s="515"/>
      <c r="E19" s="834"/>
      <c r="F19" s="515"/>
      <c r="G19" s="403" t="s">
        <v>497</v>
      </c>
      <c r="H19" s="403" t="s">
        <v>955</v>
      </c>
      <c r="I19" s="409">
        <v>500</v>
      </c>
      <c r="J19" s="515"/>
      <c r="K19" s="545"/>
      <c r="L19" s="641"/>
      <c r="M19" s="652"/>
      <c r="N19" s="542"/>
      <c r="O19" s="652"/>
      <c r="P19" s="542"/>
      <c r="Q19" s="515"/>
      <c r="R19" s="515"/>
    </row>
    <row r="20" spans="1:18" ht="59.25" customHeight="1" x14ac:dyDescent="0.25">
      <c r="A20" s="515"/>
      <c r="B20" s="515"/>
      <c r="C20" s="515"/>
      <c r="D20" s="515"/>
      <c r="E20" s="834"/>
      <c r="F20" s="515"/>
      <c r="G20" s="514" t="s">
        <v>1653</v>
      </c>
      <c r="H20" s="403" t="s">
        <v>1644</v>
      </c>
      <c r="I20" s="409">
        <v>1</v>
      </c>
      <c r="J20" s="515"/>
      <c r="K20" s="545"/>
      <c r="L20" s="641"/>
      <c r="M20" s="652"/>
      <c r="N20" s="542"/>
      <c r="O20" s="652"/>
      <c r="P20" s="542"/>
      <c r="Q20" s="515"/>
      <c r="R20" s="515"/>
    </row>
    <row r="21" spans="1:18" ht="247.15" customHeight="1" x14ac:dyDescent="0.25">
      <c r="A21" s="516"/>
      <c r="B21" s="516"/>
      <c r="C21" s="516"/>
      <c r="D21" s="516"/>
      <c r="E21" s="835"/>
      <c r="F21" s="516"/>
      <c r="G21" s="516"/>
      <c r="H21" s="403" t="s">
        <v>1664</v>
      </c>
      <c r="I21" s="403">
        <v>1</v>
      </c>
      <c r="J21" s="516"/>
      <c r="K21" s="546"/>
      <c r="L21" s="642"/>
      <c r="M21" s="651"/>
      <c r="N21" s="543"/>
      <c r="O21" s="651"/>
      <c r="P21" s="543"/>
      <c r="Q21" s="516"/>
      <c r="R21" s="516"/>
    </row>
    <row r="22" spans="1:18" ht="197.25" customHeight="1" x14ac:dyDescent="0.25">
      <c r="A22" s="577">
        <v>5</v>
      </c>
      <c r="B22" s="577">
        <v>1</v>
      </c>
      <c r="C22" s="577">
        <v>4</v>
      </c>
      <c r="D22" s="577">
        <v>5</v>
      </c>
      <c r="E22" s="828" t="s">
        <v>1663</v>
      </c>
      <c r="F22" s="630" t="s">
        <v>1999</v>
      </c>
      <c r="G22" s="407" t="s">
        <v>929</v>
      </c>
      <c r="H22" s="407" t="s">
        <v>440</v>
      </c>
      <c r="I22" s="411">
        <v>200</v>
      </c>
      <c r="J22" s="577" t="s">
        <v>1662</v>
      </c>
      <c r="K22" s="544" t="s">
        <v>46</v>
      </c>
      <c r="L22" s="544" t="s">
        <v>95</v>
      </c>
      <c r="M22" s="624">
        <v>72700</v>
      </c>
      <c r="N22" s="624">
        <v>47300</v>
      </c>
      <c r="O22" s="624">
        <v>72700</v>
      </c>
      <c r="P22" s="624">
        <v>47300</v>
      </c>
      <c r="Q22" s="577" t="s">
        <v>1638</v>
      </c>
      <c r="R22" s="577" t="s">
        <v>1637</v>
      </c>
    </row>
    <row r="23" spans="1:18" ht="84.75" customHeight="1" x14ac:dyDescent="0.25">
      <c r="A23" s="577"/>
      <c r="B23" s="577"/>
      <c r="C23" s="577"/>
      <c r="D23" s="577"/>
      <c r="E23" s="828"/>
      <c r="F23" s="630"/>
      <c r="G23" s="407" t="s">
        <v>1661</v>
      </c>
      <c r="H23" s="407" t="s">
        <v>895</v>
      </c>
      <c r="I23" s="411">
        <v>1</v>
      </c>
      <c r="J23" s="577"/>
      <c r="K23" s="545"/>
      <c r="L23" s="545"/>
      <c r="M23" s="625"/>
      <c r="N23" s="545"/>
      <c r="O23" s="625"/>
      <c r="P23" s="625"/>
      <c r="Q23" s="577"/>
      <c r="R23" s="577"/>
    </row>
    <row r="24" spans="1:18" ht="124.9" customHeight="1" x14ac:dyDescent="0.25">
      <c r="A24" s="577"/>
      <c r="B24" s="577"/>
      <c r="C24" s="577"/>
      <c r="D24" s="577"/>
      <c r="E24" s="828"/>
      <c r="F24" s="630"/>
      <c r="G24" s="407" t="s">
        <v>1660</v>
      </c>
      <c r="H24" s="407" t="s">
        <v>895</v>
      </c>
      <c r="I24" s="411">
        <v>1</v>
      </c>
      <c r="J24" s="577"/>
      <c r="K24" s="546"/>
      <c r="L24" s="546"/>
      <c r="M24" s="626"/>
      <c r="N24" s="546"/>
      <c r="O24" s="626"/>
      <c r="P24" s="626"/>
      <c r="Q24" s="577"/>
      <c r="R24" s="577"/>
    </row>
    <row r="25" spans="1:18" ht="68.25" customHeight="1" x14ac:dyDescent="0.25">
      <c r="A25" s="514">
        <v>6</v>
      </c>
      <c r="B25" s="514">
        <v>1</v>
      </c>
      <c r="C25" s="514">
        <v>4</v>
      </c>
      <c r="D25" s="514">
        <v>2</v>
      </c>
      <c r="E25" s="833" t="s">
        <v>1659</v>
      </c>
      <c r="F25" s="514" t="s">
        <v>1658</v>
      </c>
      <c r="G25" s="407" t="s">
        <v>1646</v>
      </c>
      <c r="H25" s="407" t="s">
        <v>1644</v>
      </c>
      <c r="I25" s="411">
        <v>1</v>
      </c>
      <c r="J25" s="514" t="s">
        <v>1657</v>
      </c>
      <c r="K25" s="544" t="s">
        <v>56</v>
      </c>
      <c r="L25" s="544"/>
      <c r="M25" s="624">
        <v>32000</v>
      </c>
      <c r="N25" s="624"/>
      <c r="O25" s="624">
        <v>32000</v>
      </c>
      <c r="P25" s="624"/>
      <c r="Q25" s="514" t="s">
        <v>1638</v>
      </c>
      <c r="R25" s="514" t="s">
        <v>1637</v>
      </c>
    </row>
    <row r="26" spans="1:18" ht="44.45" customHeight="1" x14ac:dyDescent="0.25">
      <c r="A26" s="515"/>
      <c r="B26" s="515"/>
      <c r="C26" s="515"/>
      <c r="D26" s="515"/>
      <c r="E26" s="834"/>
      <c r="F26" s="515"/>
      <c r="G26" s="514" t="s">
        <v>1653</v>
      </c>
      <c r="H26" s="407" t="s">
        <v>1644</v>
      </c>
      <c r="I26" s="411">
        <v>1</v>
      </c>
      <c r="J26" s="515"/>
      <c r="K26" s="545"/>
      <c r="L26" s="545"/>
      <c r="M26" s="625"/>
      <c r="N26" s="625"/>
      <c r="O26" s="625"/>
      <c r="P26" s="625"/>
      <c r="Q26" s="515"/>
      <c r="R26" s="515"/>
    </row>
    <row r="27" spans="1:18" ht="93.75" customHeight="1" x14ac:dyDescent="0.25">
      <c r="A27" s="516"/>
      <c r="B27" s="516"/>
      <c r="C27" s="516"/>
      <c r="D27" s="516"/>
      <c r="E27" s="835"/>
      <c r="F27" s="516"/>
      <c r="G27" s="516"/>
      <c r="H27" s="407" t="s">
        <v>1652</v>
      </c>
      <c r="I27" s="426" t="s">
        <v>42</v>
      </c>
      <c r="J27" s="516"/>
      <c r="K27" s="546"/>
      <c r="L27" s="546"/>
      <c r="M27" s="626"/>
      <c r="N27" s="626"/>
      <c r="O27" s="626"/>
      <c r="P27" s="626"/>
      <c r="Q27" s="516"/>
      <c r="R27" s="516"/>
    </row>
    <row r="28" spans="1:18" ht="38.25" customHeight="1" x14ac:dyDescent="0.25">
      <c r="A28" s="514">
        <v>7</v>
      </c>
      <c r="B28" s="544">
        <v>1</v>
      </c>
      <c r="C28" s="514">
        <v>4</v>
      </c>
      <c r="D28" s="514">
        <v>2</v>
      </c>
      <c r="E28" s="833" t="s">
        <v>1656</v>
      </c>
      <c r="F28" s="514" t="s">
        <v>2000</v>
      </c>
      <c r="G28" s="514" t="s">
        <v>1161</v>
      </c>
      <c r="H28" s="407" t="s">
        <v>1644</v>
      </c>
      <c r="I28" s="411">
        <v>1</v>
      </c>
      <c r="J28" s="514" t="s">
        <v>1655</v>
      </c>
      <c r="K28" s="544" t="s">
        <v>56</v>
      </c>
      <c r="L28" s="544"/>
      <c r="M28" s="836">
        <v>44000</v>
      </c>
      <c r="N28" s="624"/>
      <c r="O28" s="836">
        <v>44000</v>
      </c>
      <c r="P28" s="839"/>
      <c r="Q28" s="514" t="s">
        <v>1638</v>
      </c>
      <c r="R28" s="514" t="s">
        <v>1637</v>
      </c>
    </row>
    <row r="29" spans="1:18" ht="30" customHeight="1" x14ac:dyDescent="0.25">
      <c r="A29" s="515"/>
      <c r="B29" s="545"/>
      <c r="C29" s="515"/>
      <c r="D29" s="515"/>
      <c r="E29" s="834"/>
      <c r="F29" s="515"/>
      <c r="G29" s="516"/>
      <c r="H29" s="407" t="s">
        <v>440</v>
      </c>
      <c r="I29" s="411">
        <v>30</v>
      </c>
      <c r="J29" s="515"/>
      <c r="K29" s="545"/>
      <c r="L29" s="545"/>
      <c r="M29" s="837"/>
      <c r="N29" s="625"/>
      <c r="O29" s="837"/>
      <c r="P29" s="839"/>
      <c r="Q29" s="515"/>
      <c r="R29" s="515"/>
    </row>
    <row r="30" spans="1:18" ht="47.25" customHeight="1" x14ac:dyDescent="0.25">
      <c r="A30" s="515"/>
      <c r="B30" s="545"/>
      <c r="C30" s="515"/>
      <c r="D30" s="515"/>
      <c r="E30" s="834"/>
      <c r="F30" s="515"/>
      <c r="G30" s="407" t="s">
        <v>1654</v>
      </c>
      <c r="H30" s="407" t="s">
        <v>955</v>
      </c>
      <c r="I30" s="411">
        <v>500</v>
      </c>
      <c r="J30" s="515"/>
      <c r="K30" s="545"/>
      <c r="L30" s="545"/>
      <c r="M30" s="837"/>
      <c r="N30" s="625"/>
      <c r="O30" s="837"/>
      <c r="P30" s="839"/>
      <c r="Q30" s="515"/>
      <c r="R30" s="515"/>
    </row>
    <row r="31" spans="1:18" ht="61.5" customHeight="1" x14ac:dyDescent="0.25">
      <c r="A31" s="515"/>
      <c r="B31" s="545"/>
      <c r="C31" s="515"/>
      <c r="D31" s="515"/>
      <c r="E31" s="834"/>
      <c r="F31" s="515"/>
      <c r="G31" s="407" t="s">
        <v>1646</v>
      </c>
      <c r="H31" s="407" t="s">
        <v>1644</v>
      </c>
      <c r="I31" s="411">
        <v>1</v>
      </c>
      <c r="J31" s="515"/>
      <c r="K31" s="545"/>
      <c r="L31" s="545"/>
      <c r="M31" s="837"/>
      <c r="N31" s="625"/>
      <c r="O31" s="837"/>
      <c r="P31" s="839"/>
      <c r="Q31" s="515"/>
      <c r="R31" s="515"/>
    </row>
    <row r="32" spans="1:18" ht="37.5" customHeight="1" x14ac:dyDescent="0.25">
      <c r="A32" s="515"/>
      <c r="B32" s="545"/>
      <c r="C32" s="515"/>
      <c r="D32" s="515"/>
      <c r="E32" s="834"/>
      <c r="F32" s="515"/>
      <c r="G32" s="514" t="s">
        <v>1653</v>
      </c>
      <c r="H32" s="407" t="s">
        <v>1644</v>
      </c>
      <c r="I32" s="411">
        <v>1</v>
      </c>
      <c r="J32" s="515"/>
      <c r="K32" s="545"/>
      <c r="L32" s="545"/>
      <c r="M32" s="837"/>
      <c r="N32" s="625"/>
      <c r="O32" s="837"/>
      <c r="P32" s="839"/>
      <c r="Q32" s="515"/>
      <c r="R32" s="515"/>
    </row>
    <row r="33" spans="1:18" ht="48" customHeight="1" x14ac:dyDescent="0.25">
      <c r="A33" s="516"/>
      <c r="B33" s="546"/>
      <c r="C33" s="516"/>
      <c r="D33" s="516"/>
      <c r="E33" s="835"/>
      <c r="F33" s="516"/>
      <c r="G33" s="516"/>
      <c r="H33" s="407" t="s">
        <v>1652</v>
      </c>
      <c r="I33" s="411">
        <v>1</v>
      </c>
      <c r="J33" s="516"/>
      <c r="K33" s="546"/>
      <c r="L33" s="546"/>
      <c r="M33" s="838"/>
      <c r="N33" s="626"/>
      <c r="O33" s="838"/>
      <c r="P33" s="839"/>
      <c r="Q33" s="516"/>
      <c r="R33" s="516"/>
    </row>
    <row r="34" spans="1:18" ht="198" customHeight="1" x14ac:dyDescent="0.25">
      <c r="A34" s="407">
        <v>8</v>
      </c>
      <c r="B34" s="407">
        <v>1</v>
      </c>
      <c r="C34" s="407">
        <v>4</v>
      </c>
      <c r="D34" s="407">
        <v>2</v>
      </c>
      <c r="E34" s="442" t="s">
        <v>1651</v>
      </c>
      <c r="F34" s="423" t="s">
        <v>1650</v>
      </c>
      <c r="G34" s="407" t="s">
        <v>1161</v>
      </c>
      <c r="H34" s="407" t="s">
        <v>1649</v>
      </c>
      <c r="I34" s="411">
        <v>1</v>
      </c>
      <c r="J34" s="407" t="s">
        <v>1648</v>
      </c>
      <c r="K34" s="411" t="s">
        <v>39</v>
      </c>
      <c r="L34" s="411"/>
      <c r="M34" s="414">
        <v>5000</v>
      </c>
      <c r="N34" s="414"/>
      <c r="O34" s="414">
        <v>5000</v>
      </c>
      <c r="P34" s="414"/>
      <c r="Q34" s="407" t="s">
        <v>1638</v>
      </c>
      <c r="R34" s="407" t="s">
        <v>1637</v>
      </c>
    </row>
    <row r="35" spans="1:18" ht="58.5" customHeight="1" x14ac:dyDescent="0.25">
      <c r="A35" s="514">
        <v>9</v>
      </c>
      <c r="B35" s="514">
        <v>1</v>
      </c>
      <c r="C35" s="514">
        <v>4</v>
      </c>
      <c r="D35" s="514">
        <v>2</v>
      </c>
      <c r="E35" s="833" t="s">
        <v>1647</v>
      </c>
      <c r="F35" s="514" t="s">
        <v>1172</v>
      </c>
      <c r="G35" s="514" t="s">
        <v>1646</v>
      </c>
      <c r="H35" s="407" t="s">
        <v>1644</v>
      </c>
      <c r="I35" s="411">
        <v>1</v>
      </c>
      <c r="J35" s="514" t="s">
        <v>2001</v>
      </c>
      <c r="K35" s="544" t="s">
        <v>56</v>
      </c>
      <c r="L35" s="544"/>
      <c r="M35" s="624">
        <v>27000</v>
      </c>
      <c r="N35" s="624"/>
      <c r="O35" s="624">
        <v>27000</v>
      </c>
      <c r="P35" s="624"/>
      <c r="Q35" s="514" t="s">
        <v>1638</v>
      </c>
      <c r="R35" s="514" t="s">
        <v>1637</v>
      </c>
    </row>
    <row r="36" spans="1:18" ht="80.45" customHeight="1" x14ac:dyDescent="0.25">
      <c r="A36" s="515"/>
      <c r="B36" s="515"/>
      <c r="C36" s="515"/>
      <c r="D36" s="515"/>
      <c r="E36" s="834"/>
      <c r="F36" s="515"/>
      <c r="G36" s="516"/>
      <c r="H36" s="407" t="s">
        <v>1645</v>
      </c>
      <c r="I36" s="411">
        <v>42</v>
      </c>
      <c r="J36" s="515"/>
      <c r="K36" s="545"/>
      <c r="L36" s="545"/>
      <c r="M36" s="625"/>
      <c r="N36" s="625"/>
      <c r="O36" s="625"/>
      <c r="P36" s="625"/>
      <c r="Q36" s="515"/>
      <c r="R36" s="515"/>
    </row>
    <row r="37" spans="1:18" ht="84" customHeight="1" x14ac:dyDescent="0.25">
      <c r="A37" s="516"/>
      <c r="B37" s="516"/>
      <c r="C37" s="516"/>
      <c r="D37" s="516"/>
      <c r="E37" s="835"/>
      <c r="F37" s="516"/>
      <c r="G37" s="407" t="s">
        <v>1170</v>
      </c>
      <c r="H37" s="407" t="s">
        <v>1644</v>
      </c>
      <c r="I37" s="407">
        <v>1</v>
      </c>
      <c r="J37" s="516"/>
      <c r="K37" s="546"/>
      <c r="L37" s="546"/>
      <c r="M37" s="626"/>
      <c r="N37" s="626"/>
      <c r="O37" s="626"/>
      <c r="P37" s="626"/>
      <c r="Q37" s="516"/>
      <c r="R37" s="516"/>
    </row>
    <row r="38" spans="1:18" ht="132.75" customHeight="1" x14ac:dyDescent="0.25">
      <c r="A38" s="407">
        <v>10</v>
      </c>
      <c r="B38" s="407">
        <v>1</v>
      </c>
      <c r="C38" s="407">
        <v>4</v>
      </c>
      <c r="D38" s="407">
        <v>2</v>
      </c>
      <c r="E38" s="442" t="s">
        <v>1643</v>
      </c>
      <c r="F38" s="423" t="s">
        <v>1642</v>
      </c>
      <c r="G38" s="407" t="s">
        <v>1641</v>
      </c>
      <c r="H38" s="407" t="s">
        <v>1640</v>
      </c>
      <c r="I38" s="411">
        <v>1</v>
      </c>
      <c r="J38" s="407" t="s">
        <v>1639</v>
      </c>
      <c r="K38" s="411" t="s">
        <v>39</v>
      </c>
      <c r="L38" s="411"/>
      <c r="M38" s="414">
        <v>50000</v>
      </c>
      <c r="N38" s="414"/>
      <c r="O38" s="414">
        <v>50000</v>
      </c>
      <c r="P38" s="414"/>
      <c r="Q38" s="407" t="s">
        <v>1638</v>
      </c>
      <c r="R38" s="407" t="s">
        <v>1637</v>
      </c>
    </row>
    <row r="40" spans="1:18" ht="15.75" x14ac:dyDescent="0.25">
      <c r="M40" s="743"/>
      <c r="N40" s="684" t="s">
        <v>35</v>
      </c>
      <c r="O40" s="684"/>
      <c r="P40" s="684"/>
    </row>
    <row r="41" spans="1:18" x14ac:dyDescent="0.25">
      <c r="M41" s="743"/>
      <c r="N41" s="283" t="s">
        <v>36</v>
      </c>
      <c r="O41" s="743" t="s">
        <v>37</v>
      </c>
      <c r="P41" s="743"/>
    </row>
    <row r="42" spans="1:18" x14ac:dyDescent="0.25">
      <c r="M42" s="743"/>
      <c r="N42" s="283"/>
      <c r="O42" s="283">
        <v>2020</v>
      </c>
      <c r="P42" s="283">
        <v>2021</v>
      </c>
    </row>
    <row r="43" spans="1:18" x14ac:dyDescent="0.25">
      <c r="M43" s="187" t="s">
        <v>688</v>
      </c>
      <c r="N43" s="70">
        <v>10</v>
      </c>
      <c r="O43" s="23">
        <f>O7+O12+O15+O17+O22+O25+O28+O34+O35+O38</f>
        <v>509000</v>
      </c>
      <c r="P43" s="23">
        <f>P22</f>
        <v>47300</v>
      </c>
    </row>
    <row r="44" spans="1:18" x14ac:dyDescent="0.25">
      <c r="N44" s="9"/>
      <c r="O44" s="9"/>
      <c r="P44" s="9"/>
    </row>
    <row r="47" spans="1:18" x14ac:dyDescent="0.25">
      <c r="M47" s="51"/>
      <c r="N47" s="376"/>
    </row>
  </sheetData>
  <mergeCells count="144">
    <mergeCell ref="A4:A5"/>
    <mergeCell ref="B4:B5"/>
    <mergeCell ref="C4:C5"/>
    <mergeCell ref="D4:D5"/>
    <mergeCell ref="E4:E5"/>
    <mergeCell ref="F4:F5"/>
    <mergeCell ref="G4:G5"/>
    <mergeCell ref="H4:I4"/>
    <mergeCell ref="J4:J5"/>
    <mergeCell ref="N7:N11"/>
    <mergeCell ref="G10:G11"/>
    <mergeCell ref="P7:P11"/>
    <mergeCell ref="Q4:Q5"/>
    <mergeCell ref="R4:R5"/>
    <mergeCell ref="K4:L4"/>
    <mergeCell ref="M4:N4"/>
    <mergeCell ref="O4:P4"/>
    <mergeCell ref="O7:O11"/>
    <mergeCell ref="K7:K11"/>
    <mergeCell ref="L7:L11"/>
    <mergeCell ref="Q7:Q11"/>
    <mergeCell ref="R7:R11"/>
    <mergeCell ref="D7:D11"/>
    <mergeCell ref="E7:E11"/>
    <mergeCell ref="F7:F11"/>
    <mergeCell ref="G7:G8"/>
    <mergeCell ref="J7:J11"/>
    <mergeCell ref="A7:A11"/>
    <mergeCell ref="B7:B11"/>
    <mergeCell ref="C7:C11"/>
    <mergeCell ref="M7:M11"/>
    <mergeCell ref="P15:P16"/>
    <mergeCell ref="Q15:Q16"/>
    <mergeCell ref="R15:R16"/>
    <mergeCell ref="A15:A16"/>
    <mergeCell ref="B15:B16"/>
    <mergeCell ref="C15:C16"/>
    <mergeCell ref="A12:A14"/>
    <mergeCell ref="B12:B14"/>
    <mergeCell ref="C12:C14"/>
    <mergeCell ref="D12:D14"/>
    <mergeCell ref="E12:E14"/>
    <mergeCell ref="F12:F14"/>
    <mergeCell ref="J12:J14"/>
    <mergeCell ref="K12:K14"/>
    <mergeCell ref="R12:R14"/>
    <mergeCell ref="L12:L14"/>
    <mergeCell ref="M12:M14"/>
    <mergeCell ref="N12:N14"/>
    <mergeCell ref="O12:O14"/>
    <mergeCell ref="P12:P14"/>
    <mergeCell ref="Q12:Q14"/>
    <mergeCell ref="J15:J16"/>
    <mergeCell ref="D15:D16"/>
    <mergeCell ref="E15:E16"/>
    <mergeCell ref="F15:F16"/>
    <mergeCell ref="K15:K16"/>
    <mergeCell ref="L15:L16"/>
    <mergeCell ref="M15:M16"/>
    <mergeCell ref="N15:N16"/>
    <mergeCell ref="O15:O16"/>
    <mergeCell ref="G20:G21"/>
    <mergeCell ref="K17:K21"/>
    <mergeCell ref="A17:A21"/>
    <mergeCell ref="B17:B21"/>
    <mergeCell ref="C17:C21"/>
    <mergeCell ref="D17:D21"/>
    <mergeCell ref="E17:E21"/>
    <mergeCell ref="F17:F21"/>
    <mergeCell ref="J17:J21"/>
    <mergeCell ref="N17:N21"/>
    <mergeCell ref="R17:R21"/>
    <mergeCell ref="R22:R24"/>
    <mergeCell ref="L22:L24"/>
    <mergeCell ref="M22:M24"/>
    <mergeCell ref="N22:N24"/>
    <mergeCell ref="O22:O24"/>
    <mergeCell ref="P22:P24"/>
    <mergeCell ref="Q22:Q24"/>
    <mergeCell ref="O17:O21"/>
    <mergeCell ref="P17:P21"/>
    <mergeCell ref="Q17:Q21"/>
    <mergeCell ref="L17:L21"/>
    <mergeCell ref="M17:M21"/>
    <mergeCell ref="L25:L27"/>
    <mergeCell ref="M25:M27"/>
    <mergeCell ref="A22:A24"/>
    <mergeCell ref="B22:B24"/>
    <mergeCell ref="C22:C24"/>
    <mergeCell ref="D22:D24"/>
    <mergeCell ref="E22:E24"/>
    <mergeCell ref="F22:F24"/>
    <mergeCell ref="R25:R27"/>
    <mergeCell ref="G26:G27"/>
    <mergeCell ref="N25:N27"/>
    <mergeCell ref="O25:O27"/>
    <mergeCell ref="P25:P27"/>
    <mergeCell ref="Q25:Q27"/>
    <mergeCell ref="A25:A27"/>
    <mergeCell ref="B25:B27"/>
    <mergeCell ref="C25:C27"/>
    <mergeCell ref="D25:D27"/>
    <mergeCell ref="E25:E27"/>
    <mergeCell ref="F25:F27"/>
    <mergeCell ref="J25:J27"/>
    <mergeCell ref="K25:K27"/>
    <mergeCell ref="J22:J24"/>
    <mergeCell ref="K22:K24"/>
    <mergeCell ref="M40:M42"/>
    <mergeCell ref="N40:P40"/>
    <mergeCell ref="O41:P41"/>
    <mergeCell ref="K28:K33"/>
    <mergeCell ref="P35:P37"/>
    <mergeCell ref="Q35:Q37"/>
    <mergeCell ref="R35:R37"/>
    <mergeCell ref="G32:G33"/>
    <mergeCell ref="A28:A33"/>
    <mergeCell ref="B28:B33"/>
    <mergeCell ref="C28:C33"/>
    <mergeCell ref="D28:D33"/>
    <mergeCell ref="E28:E33"/>
    <mergeCell ref="F28:F33"/>
    <mergeCell ref="G28:G29"/>
    <mergeCell ref="J28:J33"/>
    <mergeCell ref="L28:L33"/>
    <mergeCell ref="M28:M33"/>
    <mergeCell ref="N28:N33"/>
    <mergeCell ref="O28:O33"/>
    <mergeCell ref="P28:P33"/>
    <mergeCell ref="Q28:Q33"/>
    <mergeCell ref="R28:R33"/>
    <mergeCell ref="A35:A37"/>
    <mergeCell ref="B35:B37"/>
    <mergeCell ref="C35:C37"/>
    <mergeCell ref="D35:D37"/>
    <mergeCell ref="E35:E37"/>
    <mergeCell ref="F35:F37"/>
    <mergeCell ref="O35:O37"/>
    <mergeCell ref="G35:G36"/>
    <mergeCell ref="J35:J37"/>
    <mergeCell ref="K35:K37"/>
    <mergeCell ref="L35:L37"/>
    <mergeCell ref="M35:M37"/>
    <mergeCell ref="N35:N37"/>
  </mergeCells>
  <conditionalFormatting sqref="G20">
    <cfRule type="duplicateValues" dxfId="0" priority="1"/>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S30"/>
  <sheetViews>
    <sheetView topLeftCell="A22" zoomScale="60" zoomScaleNormal="60" workbookViewId="0">
      <selection activeCell="P28" sqref="P28:Q28"/>
    </sheetView>
  </sheetViews>
  <sheetFormatPr defaultRowHeight="15" x14ac:dyDescent="0.25"/>
  <cols>
    <col min="1" max="1" width="4.7109375" style="72" customWidth="1"/>
    <col min="2" max="2" width="13.28515625" style="72" customWidth="1"/>
    <col min="3" max="3" width="11.42578125" style="72" customWidth="1"/>
    <col min="4" max="4" width="9.7109375" style="72" customWidth="1"/>
    <col min="5" max="5" width="45.7109375" style="72" customWidth="1"/>
    <col min="6" max="6" width="61.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26.285156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289" t="s">
        <v>2002</v>
      </c>
    </row>
    <row r="3" spans="1:19" x14ac:dyDescent="0.25">
      <c r="M3" s="2"/>
      <c r="N3" s="2"/>
      <c r="O3" s="2"/>
      <c r="P3" s="2"/>
    </row>
    <row r="4" spans="1:19" s="4" customFormat="1" ht="49.5" customHeight="1" x14ac:dyDescent="0.25">
      <c r="A4" s="867" t="s">
        <v>0</v>
      </c>
      <c r="B4" s="790" t="s">
        <v>1</v>
      </c>
      <c r="C4" s="790" t="s">
        <v>2</v>
      </c>
      <c r="D4" s="790" t="s">
        <v>3</v>
      </c>
      <c r="E4" s="867" t="s">
        <v>4</v>
      </c>
      <c r="F4" s="867" t="s">
        <v>5</v>
      </c>
      <c r="G4" s="867" t="s">
        <v>6</v>
      </c>
      <c r="H4" s="790" t="s">
        <v>7</v>
      </c>
      <c r="I4" s="790"/>
      <c r="J4" s="867" t="s">
        <v>8</v>
      </c>
      <c r="K4" s="790" t="s">
        <v>9</v>
      </c>
      <c r="L4" s="868"/>
      <c r="M4" s="789" t="s">
        <v>10</v>
      </c>
      <c r="N4" s="789"/>
      <c r="O4" s="789" t="s">
        <v>11</v>
      </c>
      <c r="P4" s="789"/>
      <c r="Q4" s="867" t="s">
        <v>12</v>
      </c>
      <c r="R4" s="790" t="s">
        <v>13</v>
      </c>
      <c r="S4" s="3"/>
    </row>
    <row r="5" spans="1:19" s="4" customFormat="1" ht="15.75" x14ac:dyDescent="0.2">
      <c r="A5" s="867"/>
      <c r="B5" s="790"/>
      <c r="C5" s="790"/>
      <c r="D5" s="790"/>
      <c r="E5" s="867"/>
      <c r="F5" s="867"/>
      <c r="G5" s="867"/>
      <c r="H5" s="326" t="s">
        <v>14</v>
      </c>
      <c r="I5" s="326" t="s">
        <v>15</v>
      </c>
      <c r="J5" s="867"/>
      <c r="K5" s="326">
        <v>2020</v>
      </c>
      <c r="L5" s="326">
        <v>2021</v>
      </c>
      <c r="M5" s="327">
        <v>2020</v>
      </c>
      <c r="N5" s="327">
        <v>2021</v>
      </c>
      <c r="O5" s="327">
        <v>2020</v>
      </c>
      <c r="P5" s="327">
        <v>2021</v>
      </c>
      <c r="Q5" s="867"/>
      <c r="R5" s="790"/>
      <c r="S5" s="3"/>
    </row>
    <row r="6" spans="1:19" s="4" customFormat="1" ht="15.75" x14ac:dyDescent="0.2">
      <c r="A6" s="382" t="s">
        <v>16</v>
      </c>
      <c r="B6" s="326" t="s">
        <v>17</v>
      </c>
      <c r="C6" s="326" t="s">
        <v>18</v>
      </c>
      <c r="D6" s="326" t="s">
        <v>19</v>
      </c>
      <c r="E6" s="382" t="s">
        <v>20</v>
      </c>
      <c r="F6" s="382" t="s">
        <v>21</v>
      </c>
      <c r="G6" s="382" t="s">
        <v>22</v>
      </c>
      <c r="H6" s="326" t="s">
        <v>23</v>
      </c>
      <c r="I6" s="326" t="s">
        <v>24</v>
      </c>
      <c r="J6" s="382" t="s">
        <v>25</v>
      </c>
      <c r="K6" s="326" t="s">
        <v>26</v>
      </c>
      <c r="L6" s="326" t="s">
        <v>27</v>
      </c>
      <c r="M6" s="325" t="s">
        <v>28</v>
      </c>
      <c r="N6" s="325" t="s">
        <v>29</v>
      </c>
      <c r="O6" s="325" t="s">
        <v>30</v>
      </c>
      <c r="P6" s="325" t="s">
        <v>31</v>
      </c>
      <c r="Q6" s="382" t="s">
        <v>32</v>
      </c>
      <c r="R6" s="326" t="s">
        <v>33</v>
      </c>
      <c r="S6" s="3"/>
    </row>
    <row r="7" spans="1:19" s="8" customFormat="1" ht="142.5" customHeight="1" x14ac:dyDescent="0.25">
      <c r="A7" s="443">
        <v>1</v>
      </c>
      <c r="B7" s="443">
        <v>1</v>
      </c>
      <c r="C7" s="443">
        <v>4</v>
      </c>
      <c r="D7" s="443">
        <v>2</v>
      </c>
      <c r="E7" s="448" t="s">
        <v>1737</v>
      </c>
      <c r="F7" s="448" t="s">
        <v>2003</v>
      </c>
      <c r="G7" s="443" t="s">
        <v>1729</v>
      </c>
      <c r="H7" s="448" t="s">
        <v>1728</v>
      </c>
      <c r="I7" s="443">
        <v>25</v>
      </c>
      <c r="J7" s="448" t="s">
        <v>1735</v>
      </c>
      <c r="K7" s="443" t="s">
        <v>39</v>
      </c>
      <c r="L7" s="443"/>
      <c r="M7" s="235">
        <v>5000</v>
      </c>
      <c r="N7" s="443"/>
      <c r="O7" s="235">
        <v>5000</v>
      </c>
      <c r="P7" s="443"/>
      <c r="Q7" s="448" t="s">
        <v>1679</v>
      </c>
      <c r="R7" s="448" t="s">
        <v>1705</v>
      </c>
      <c r="S7" s="13"/>
    </row>
    <row r="8" spans="1:19" ht="147" customHeight="1" x14ac:dyDescent="0.25">
      <c r="A8" s="448">
        <v>2</v>
      </c>
      <c r="B8" s="448">
        <v>1</v>
      </c>
      <c r="C8" s="448">
        <v>4</v>
      </c>
      <c r="D8" s="448">
        <v>2</v>
      </c>
      <c r="E8" s="448" t="s">
        <v>1736</v>
      </c>
      <c r="F8" s="448" t="s">
        <v>2004</v>
      </c>
      <c r="G8" s="448" t="s">
        <v>1729</v>
      </c>
      <c r="H8" s="448" t="s">
        <v>1728</v>
      </c>
      <c r="I8" s="443">
        <v>20</v>
      </c>
      <c r="J8" s="448" t="s">
        <v>1735</v>
      </c>
      <c r="K8" s="443" t="s">
        <v>39</v>
      </c>
      <c r="L8" s="228"/>
      <c r="M8" s="230">
        <v>4000</v>
      </c>
      <c r="N8" s="381"/>
      <c r="O8" s="230">
        <v>4000</v>
      </c>
      <c r="P8" s="381"/>
      <c r="Q8" s="448" t="s">
        <v>1679</v>
      </c>
      <c r="R8" s="448" t="s">
        <v>1678</v>
      </c>
      <c r="S8" s="14"/>
    </row>
    <row r="9" spans="1:19" ht="213" customHeight="1" x14ac:dyDescent="0.25">
      <c r="A9" s="443">
        <v>3</v>
      </c>
      <c r="B9" s="443">
        <v>1</v>
      </c>
      <c r="C9" s="443">
        <v>4</v>
      </c>
      <c r="D9" s="443">
        <v>5</v>
      </c>
      <c r="E9" s="448" t="s">
        <v>1734</v>
      </c>
      <c r="F9" s="448" t="s">
        <v>1733</v>
      </c>
      <c r="G9" s="443" t="s">
        <v>374</v>
      </c>
      <c r="H9" s="448" t="s">
        <v>54</v>
      </c>
      <c r="I9" s="443">
        <v>70</v>
      </c>
      <c r="J9" s="448" t="s">
        <v>1732</v>
      </c>
      <c r="K9" s="443" t="s">
        <v>39</v>
      </c>
      <c r="L9" s="379"/>
      <c r="M9" s="235">
        <v>6812</v>
      </c>
      <c r="N9" s="379"/>
      <c r="O9" s="235">
        <v>6812</v>
      </c>
      <c r="P9" s="379"/>
      <c r="Q9" s="448" t="s">
        <v>1679</v>
      </c>
      <c r="R9" s="448" t="s">
        <v>1678</v>
      </c>
    </row>
    <row r="10" spans="1:19" ht="220.5" x14ac:dyDescent="0.25">
      <c r="A10" s="443">
        <v>4</v>
      </c>
      <c r="B10" s="443">
        <v>1</v>
      </c>
      <c r="C10" s="443">
        <v>4</v>
      </c>
      <c r="D10" s="443">
        <v>2</v>
      </c>
      <c r="E10" s="448" t="s">
        <v>1730</v>
      </c>
      <c r="F10" s="448" t="s">
        <v>2005</v>
      </c>
      <c r="G10" s="443" t="s">
        <v>1729</v>
      </c>
      <c r="H10" s="448" t="s">
        <v>1728</v>
      </c>
      <c r="I10" s="443">
        <v>15</v>
      </c>
      <c r="J10" s="448" t="s">
        <v>1727</v>
      </c>
      <c r="K10" s="443" t="s">
        <v>46</v>
      </c>
      <c r="L10" s="379"/>
      <c r="M10" s="235">
        <v>3000</v>
      </c>
      <c r="N10" s="379"/>
      <c r="O10" s="235">
        <v>3000</v>
      </c>
      <c r="P10" s="379"/>
      <c r="Q10" s="448" t="s">
        <v>1679</v>
      </c>
      <c r="R10" s="448" t="s">
        <v>1678</v>
      </c>
    </row>
    <row r="11" spans="1:19" ht="146.25" customHeight="1" x14ac:dyDescent="0.25">
      <c r="A11" s="443">
        <v>5</v>
      </c>
      <c r="B11" s="443">
        <v>1</v>
      </c>
      <c r="C11" s="443">
        <v>4</v>
      </c>
      <c r="D11" s="443">
        <v>2</v>
      </c>
      <c r="E11" s="448" t="s">
        <v>2006</v>
      </c>
      <c r="F11" s="448" t="s">
        <v>1726</v>
      </c>
      <c r="G11" s="443" t="s">
        <v>1118</v>
      </c>
      <c r="H11" s="448" t="s">
        <v>931</v>
      </c>
      <c r="I11" s="443">
        <v>1</v>
      </c>
      <c r="J11" s="448" t="s">
        <v>2007</v>
      </c>
      <c r="K11" s="443" t="s">
        <v>39</v>
      </c>
      <c r="L11" s="379"/>
      <c r="M11" s="235">
        <v>19680</v>
      </c>
      <c r="N11" s="379"/>
      <c r="O11" s="235">
        <v>19680</v>
      </c>
      <c r="P11" s="379"/>
      <c r="Q11" s="448" t="s">
        <v>1679</v>
      </c>
      <c r="R11" s="448" t="s">
        <v>1705</v>
      </c>
    </row>
    <row r="12" spans="1:19" ht="176.25" customHeight="1" x14ac:dyDescent="0.25">
      <c r="A12" s="443">
        <v>6</v>
      </c>
      <c r="B12" s="443">
        <v>1</v>
      </c>
      <c r="C12" s="443">
        <v>4</v>
      </c>
      <c r="D12" s="443">
        <v>2</v>
      </c>
      <c r="E12" s="448" t="s">
        <v>1725</v>
      </c>
      <c r="F12" s="448" t="s">
        <v>2008</v>
      </c>
      <c r="G12" s="443" t="s">
        <v>1724</v>
      </c>
      <c r="H12" s="448" t="s">
        <v>1359</v>
      </c>
      <c r="I12" s="443">
        <v>24</v>
      </c>
      <c r="J12" s="448" t="s">
        <v>2007</v>
      </c>
      <c r="K12" s="443" t="s">
        <v>39</v>
      </c>
      <c r="L12" s="379"/>
      <c r="M12" s="235">
        <v>49600</v>
      </c>
      <c r="N12" s="379"/>
      <c r="O12" s="235">
        <v>49600</v>
      </c>
      <c r="P12" s="379"/>
      <c r="Q12" s="448" t="s">
        <v>1679</v>
      </c>
      <c r="R12" s="448" t="s">
        <v>1705</v>
      </c>
    </row>
    <row r="13" spans="1:19" ht="168.75" customHeight="1" x14ac:dyDescent="0.25">
      <c r="A13" s="443">
        <v>7</v>
      </c>
      <c r="B13" s="443">
        <v>1</v>
      </c>
      <c r="C13" s="443">
        <v>4</v>
      </c>
      <c r="D13" s="443">
        <v>2</v>
      </c>
      <c r="E13" s="448" t="s">
        <v>1723</v>
      </c>
      <c r="F13" s="448" t="s">
        <v>1722</v>
      </c>
      <c r="G13" s="443" t="s">
        <v>374</v>
      </c>
      <c r="H13" s="448" t="s">
        <v>54</v>
      </c>
      <c r="I13" s="443">
        <v>60</v>
      </c>
      <c r="J13" s="445" t="s">
        <v>1721</v>
      </c>
      <c r="K13" s="447" t="s">
        <v>39</v>
      </c>
      <c r="L13" s="380"/>
      <c r="M13" s="444">
        <v>28144.7</v>
      </c>
      <c r="N13" s="380"/>
      <c r="O13" s="444">
        <v>28144.7</v>
      </c>
      <c r="P13" s="380"/>
      <c r="Q13" s="445" t="s">
        <v>1679</v>
      </c>
      <c r="R13" s="445" t="s">
        <v>1678</v>
      </c>
    </row>
    <row r="14" spans="1:19" ht="223.5" customHeight="1" x14ac:dyDescent="0.25">
      <c r="A14" s="443">
        <v>8</v>
      </c>
      <c r="B14" s="443">
        <v>1</v>
      </c>
      <c r="C14" s="443">
        <v>4</v>
      </c>
      <c r="D14" s="443">
        <v>2</v>
      </c>
      <c r="E14" s="448" t="s">
        <v>1720</v>
      </c>
      <c r="F14" s="448" t="s">
        <v>1719</v>
      </c>
      <c r="G14" s="443" t="s">
        <v>1718</v>
      </c>
      <c r="H14" s="448" t="s">
        <v>2009</v>
      </c>
      <c r="I14" s="443" t="s">
        <v>2010</v>
      </c>
      <c r="J14" s="445" t="s">
        <v>1717</v>
      </c>
      <c r="K14" s="447" t="s">
        <v>39</v>
      </c>
      <c r="L14" s="447"/>
      <c r="M14" s="444">
        <v>55000</v>
      </c>
      <c r="N14" s="380"/>
      <c r="O14" s="444">
        <v>55000</v>
      </c>
      <c r="P14" s="380"/>
      <c r="Q14" s="445" t="s">
        <v>1679</v>
      </c>
      <c r="R14" s="445" t="s">
        <v>1705</v>
      </c>
    </row>
    <row r="15" spans="1:19" ht="235.5" customHeight="1" x14ac:dyDescent="0.25">
      <c r="A15" s="443">
        <v>9</v>
      </c>
      <c r="B15" s="443">
        <v>1</v>
      </c>
      <c r="C15" s="443">
        <v>4</v>
      </c>
      <c r="D15" s="443">
        <v>2</v>
      </c>
      <c r="E15" s="448" t="s">
        <v>1716</v>
      </c>
      <c r="F15" s="448" t="s">
        <v>1715</v>
      </c>
      <c r="G15" s="443" t="s">
        <v>1714</v>
      </c>
      <c r="H15" s="448" t="s">
        <v>1713</v>
      </c>
      <c r="I15" s="443" t="s">
        <v>1712</v>
      </c>
      <c r="J15" s="445" t="s">
        <v>1711</v>
      </c>
      <c r="K15" s="447" t="s">
        <v>39</v>
      </c>
      <c r="L15" s="447"/>
      <c r="M15" s="444">
        <v>57000</v>
      </c>
      <c r="N15" s="380"/>
      <c r="O15" s="444">
        <v>57000</v>
      </c>
      <c r="P15" s="380"/>
      <c r="Q15" s="445" t="s">
        <v>1679</v>
      </c>
      <c r="R15" s="445" t="s">
        <v>1705</v>
      </c>
    </row>
    <row r="16" spans="1:19" ht="205.5" customHeight="1" x14ac:dyDescent="0.25">
      <c r="A16" s="443">
        <v>10</v>
      </c>
      <c r="B16" s="443">
        <v>1</v>
      </c>
      <c r="C16" s="443">
        <v>4</v>
      </c>
      <c r="D16" s="443">
        <v>2</v>
      </c>
      <c r="E16" s="448" t="s">
        <v>1710</v>
      </c>
      <c r="F16" s="448" t="s">
        <v>1709</v>
      </c>
      <c r="G16" s="443" t="s">
        <v>1708</v>
      </c>
      <c r="H16" s="448" t="s">
        <v>2011</v>
      </c>
      <c r="I16" s="443" t="s">
        <v>1707</v>
      </c>
      <c r="J16" s="445" t="s">
        <v>1706</v>
      </c>
      <c r="K16" s="447" t="s">
        <v>39</v>
      </c>
      <c r="L16" s="447"/>
      <c r="M16" s="444">
        <v>18159.150000000001</v>
      </c>
      <c r="N16" s="380"/>
      <c r="O16" s="444">
        <v>18159.150000000001</v>
      </c>
      <c r="P16" s="380"/>
      <c r="Q16" s="445" t="s">
        <v>1679</v>
      </c>
      <c r="R16" s="445" t="s">
        <v>1705</v>
      </c>
      <c r="S16" s="2"/>
    </row>
    <row r="17" spans="1:19" ht="108.75" customHeight="1" x14ac:dyDescent="0.25">
      <c r="A17" s="859">
        <v>11</v>
      </c>
      <c r="B17" s="859">
        <v>1</v>
      </c>
      <c r="C17" s="859">
        <v>4</v>
      </c>
      <c r="D17" s="859">
        <v>5</v>
      </c>
      <c r="E17" s="866" t="s">
        <v>1704</v>
      </c>
      <c r="F17" s="866" t="s">
        <v>1703</v>
      </c>
      <c r="G17" s="443" t="s">
        <v>374</v>
      </c>
      <c r="H17" s="448" t="s">
        <v>54</v>
      </c>
      <c r="I17" s="443">
        <v>50</v>
      </c>
      <c r="J17" s="862" t="s">
        <v>1702</v>
      </c>
      <c r="K17" s="864"/>
      <c r="L17" s="862" t="s">
        <v>39</v>
      </c>
      <c r="M17" s="836"/>
      <c r="N17" s="860">
        <v>145000</v>
      </c>
      <c r="O17" s="836"/>
      <c r="P17" s="860">
        <v>145000</v>
      </c>
      <c r="Q17" s="862" t="s">
        <v>1679</v>
      </c>
      <c r="R17" s="862" t="s">
        <v>1678</v>
      </c>
      <c r="S17" s="2"/>
    </row>
    <row r="18" spans="1:19" ht="126" customHeight="1" x14ac:dyDescent="0.25">
      <c r="A18" s="859"/>
      <c r="B18" s="859"/>
      <c r="C18" s="859"/>
      <c r="D18" s="859"/>
      <c r="E18" s="866"/>
      <c r="F18" s="866"/>
      <c r="G18" s="448" t="s">
        <v>1701</v>
      </c>
      <c r="H18" s="448" t="s">
        <v>51</v>
      </c>
      <c r="I18" s="443">
        <v>35</v>
      </c>
      <c r="J18" s="863"/>
      <c r="K18" s="865"/>
      <c r="L18" s="863"/>
      <c r="M18" s="838"/>
      <c r="N18" s="861"/>
      <c r="O18" s="838"/>
      <c r="P18" s="861"/>
      <c r="Q18" s="863"/>
      <c r="R18" s="863"/>
    </row>
    <row r="19" spans="1:19" ht="198" customHeight="1" x14ac:dyDescent="0.25">
      <c r="A19" s="443">
        <v>12</v>
      </c>
      <c r="B19" s="443">
        <v>1</v>
      </c>
      <c r="C19" s="443">
        <v>4</v>
      </c>
      <c r="D19" s="443">
        <v>2</v>
      </c>
      <c r="E19" s="448" t="s">
        <v>1700</v>
      </c>
      <c r="F19" s="448" t="s">
        <v>1699</v>
      </c>
      <c r="G19" s="443" t="s">
        <v>1698</v>
      </c>
      <c r="H19" s="448" t="s">
        <v>51</v>
      </c>
      <c r="I19" s="443">
        <v>30</v>
      </c>
      <c r="J19" s="448" t="s">
        <v>1697</v>
      </c>
      <c r="K19" s="379"/>
      <c r="L19" s="443" t="s">
        <v>39</v>
      </c>
      <c r="M19" s="379"/>
      <c r="N19" s="235">
        <v>110000</v>
      </c>
      <c r="O19" s="379"/>
      <c r="P19" s="235">
        <v>110000</v>
      </c>
      <c r="Q19" s="448" t="s">
        <v>1679</v>
      </c>
      <c r="R19" s="448" t="s">
        <v>1678</v>
      </c>
    </row>
    <row r="20" spans="1:19" ht="236.25" x14ac:dyDescent="0.25">
      <c r="A20" s="443">
        <v>13</v>
      </c>
      <c r="B20" s="443">
        <v>1</v>
      </c>
      <c r="C20" s="443">
        <v>4</v>
      </c>
      <c r="D20" s="443">
        <v>5</v>
      </c>
      <c r="E20" s="448" t="s">
        <v>1696</v>
      </c>
      <c r="F20" s="448" t="s">
        <v>1695</v>
      </c>
      <c r="G20" s="443" t="s">
        <v>1694</v>
      </c>
      <c r="H20" s="448" t="s">
        <v>51</v>
      </c>
      <c r="I20" s="443">
        <v>25</v>
      </c>
      <c r="J20" s="448" t="s">
        <v>1693</v>
      </c>
      <c r="K20" s="379"/>
      <c r="L20" s="443" t="s">
        <v>40</v>
      </c>
      <c r="M20" s="379"/>
      <c r="N20" s="235">
        <v>165000</v>
      </c>
      <c r="O20" s="379"/>
      <c r="P20" s="235">
        <v>165000</v>
      </c>
      <c r="Q20" s="448" t="s">
        <v>1679</v>
      </c>
      <c r="R20" s="448" t="s">
        <v>1678</v>
      </c>
    </row>
    <row r="21" spans="1:19" ht="213" customHeight="1" x14ac:dyDescent="0.25">
      <c r="A21" s="443">
        <v>14</v>
      </c>
      <c r="B21" s="443">
        <v>1</v>
      </c>
      <c r="C21" s="443">
        <v>4</v>
      </c>
      <c r="D21" s="443">
        <v>2</v>
      </c>
      <c r="E21" s="448" t="s">
        <v>1692</v>
      </c>
      <c r="F21" s="448" t="s">
        <v>1691</v>
      </c>
      <c r="G21" s="448" t="s">
        <v>1690</v>
      </c>
      <c r="H21" s="448" t="s">
        <v>51</v>
      </c>
      <c r="I21" s="443">
        <v>25</v>
      </c>
      <c r="J21" s="448" t="s">
        <v>1689</v>
      </c>
      <c r="K21" s="379"/>
      <c r="L21" s="448" t="s">
        <v>39</v>
      </c>
      <c r="M21" s="379"/>
      <c r="N21" s="235">
        <v>40000</v>
      </c>
      <c r="O21" s="379"/>
      <c r="P21" s="235">
        <v>40000</v>
      </c>
      <c r="Q21" s="448" t="s">
        <v>1679</v>
      </c>
      <c r="R21" s="448" t="s">
        <v>1678</v>
      </c>
    </row>
    <row r="22" spans="1:19" ht="211.5" customHeight="1" x14ac:dyDescent="0.25">
      <c r="A22" s="443">
        <v>15</v>
      </c>
      <c r="B22" s="443">
        <v>1</v>
      </c>
      <c r="C22" s="443">
        <v>4</v>
      </c>
      <c r="D22" s="443">
        <v>2</v>
      </c>
      <c r="E22" s="448" t="s">
        <v>1688</v>
      </c>
      <c r="F22" s="448" t="s">
        <v>1687</v>
      </c>
      <c r="G22" s="443" t="s">
        <v>1686</v>
      </c>
      <c r="H22" s="448" t="s">
        <v>1685</v>
      </c>
      <c r="I22" s="443">
        <v>30</v>
      </c>
      <c r="J22" s="448" t="s">
        <v>1684</v>
      </c>
      <c r="K22" s="379"/>
      <c r="L22" s="443" t="s">
        <v>40</v>
      </c>
      <c r="M22" s="379"/>
      <c r="N22" s="235">
        <v>50000</v>
      </c>
      <c r="O22" s="379"/>
      <c r="P22" s="235">
        <v>50000</v>
      </c>
      <c r="Q22" s="448" t="s">
        <v>1679</v>
      </c>
      <c r="R22" s="448" t="s">
        <v>1678</v>
      </c>
    </row>
    <row r="23" spans="1:19" ht="269.25" customHeight="1" x14ac:dyDescent="0.25">
      <c r="A23" s="443">
        <v>16</v>
      </c>
      <c r="B23" s="443">
        <v>1</v>
      </c>
      <c r="C23" s="443">
        <v>4</v>
      </c>
      <c r="D23" s="443">
        <v>2</v>
      </c>
      <c r="E23" s="448" t="s">
        <v>1683</v>
      </c>
      <c r="F23" s="448" t="s">
        <v>1682</v>
      </c>
      <c r="G23" s="443" t="s">
        <v>1681</v>
      </c>
      <c r="H23" s="448" t="s">
        <v>51</v>
      </c>
      <c r="I23" s="443">
        <v>25</v>
      </c>
      <c r="J23" s="448" t="s">
        <v>1680</v>
      </c>
      <c r="K23" s="379"/>
      <c r="L23" s="443" t="s">
        <v>40</v>
      </c>
      <c r="M23" s="379"/>
      <c r="N23" s="235">
        <v>40000</v>
      </c>
      <c r="O23" s="379"/>
      <c r="P23" s="235">
        <v>40000</v>
      </c>
      <c r="Q23" s="448" t="s">
        <v>1679</v>
      </c>
      <c r="R23" s="448" t="s">
        <v>1678</v>
      </c>
    </row>
    <row r="25" spans="1:19" ht="15.75" x14ac:dyDescent="0.25">
      <c r="N25" s="743"/>
      <c r="O25" s="684" t="s">
        <v>35</v>
      </c>
      <c r="P25" s="684"/>
      <c r="Q25" s="684"/>
    </row>
    <row r="26" spans="1:19" x14ac:dyDescent="0.25">
      <c r="N26" s="743"/>
      <c r="O26" s="656" t="s">
        <v>36</v>
      </c>
      <c r="P26" s="743" t="s">
        <v>37</v>
      </c>
      <c r="Q26" s="743"/>
    </row>
    <row r="27" spans="1:19" x14ac:dyDescent="0.25">
      <c r="N27" s="743"/>
      <c r="O27" s="658"/>
      <c r="P27" s="283">
        <v>2020</v>
      </c>
      <c r="Q27" s="283">
        <v>2021</v>
      </c>
    </row>
    <row r="28" spans="1:19" x14ac:dyDescent="0.25">
      <c r="N28" s="187" t="s">
        <v>688</v>
      </c>
      <c r="O28" s="191">
        <v>16</v>
      </c>
      <c r="P28" s="23">
        <f>O7+O8+O9+O10+O11+O12+O29+O13+O14+O15+O16</f>
        <v>246395.85</v>
      </c>
      <c r="Q28" s="23">
        <f>SUM(P17:P23)</f>
        <v>550000</v>
      </c>
      <c r="R28" s="2"/>
    </row>
    <row r="30" spans="1:19" x14ac:dyDescent="0.25">
      <c r="R30" s="2"/>
    </row>
  </sheetData>
  <mergeCells count="33">
    <mergeCell ref="R4:R5"/>
    <mergeCell ref="O4:P4"/>
    <mergeCell ref="A4:A5"/>
    <mergeCell ref="B4:B5"/>
    <mergeCell ref="C4:C5"/>
    <mergeCell ref="D4:D5"/>
    <mergeCell ref="E4:E5"/>
    <mergeCell ref="F4:F5"/>
    <mergeCell ref="G4:G5"/>
    <mergeCell ref="H4:I4"/>
    <mergeCell ref="Q4:Q5"/>
    <mergeCell ref="J4:J5"/>
    <mergeCell ref="K4:L4"/>
    <mergeCell ref="M4:N4"/>
    <mergeCell ref="N25:N27"/>
    <mergeCell ref="O25:Q25"/>
    <mergeCell ref="O26:O27"/>
    <mergeCell ref="P26:Q26"/>
    <mergeCell ref="B17:B18"/>
    <mergeCell ref="C17:C18"/>
    <mergeCell ref="D17:D18"/>
    <mergeCell ref="E17:E18"/>
    <mergeCell ref="F17:F18"/>
    <mergeCell ref="A17:A18"/>
    <mergeCell ref="O17:O18"/>
    <mergeCell ref="P17:P18"/>
    <mergeCell ref="Q17:Q18"/>
    <mergeCell ref="R17:R18"/>
    <mergeCell ref="J17:J18"/>
    <mergeCell ref="K17:K18"/>
    <mergeCell ref="L17:L18"/>
    <mergeCell ref="M17:M18"/>
    <mergeCell ref="N17:N1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R40"/>
  <sheetViews>
    <sheetView topLeftCell="A37" zoomScale="60" zoomScaleNormal="60" workbookViewId="0">
      <selection activeCell="F7" sqref="F7:F19"/>
    </sheetView>
  </sheetViews>
  <sheetFormatPr defaultColWidth="9.140625"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1.42578125" style="72" customWidth="1"/>
    <col min="7" max="7" width="29.855468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23.5703125" style="72" customWidth="1"/>
    <col min="19" max="16384" width="9.140625" style="72"/>
  </cols>
  <sheetData>
    <row r="2" spans="1:18" x14ac:dyDescent="0.25">
      <c r="A2" s="188" t="s">
        <v>2012</v>
      </c>
    </row>
    <row r="3" spans="1:18" x14ac:dyDescent="0.25">
      <c r="M3" s="2"/>
      <c r="N3" s="2"/>
      <c r="O3" s="2"/>
      <c r="P3" s="2"/>
    </row>
    <row r="4" spans="1:18" s="4" customFormat="1" ht="47.2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row>
    <row r="5" spans="1:18" s="4" customFormat="1" x14ac:dyDescent="0.2">
      <c r="A5" s="509"/>
      <c r="B5" s="523"/>
      <c r="C5" s="523"/>
      <c r="D5" s="523"/>
      <c r="E5" s="509"/>
      <c r="F5" s="509"/>
      <c r="G5" s="509"/>
      <c r="H5" s="184" t="s">
        <v>14</v>
      </c>
      <c r="I5" s="184" t="s">
        <v>15</v>
      </c>
      <c r="J5" s="509"/>
      <c r="K5" s="185">
        <v>2020</v>
      </c>
      <c r="L5" s="185">
        <v>2021</v>
      </c>
      <c r="M5" s="5">
        <v>2020</v>
      </c>
      <c r="N5" s="5">
        <v>2021</v>
      </c>
      <c r="O5" s="5">
        <v>2020</v>
      </c>
      <c r="P5" s="5">
        <v>2021</v>
      </c>
      <c r="Q5" s="509"/>
      <c r="R5" s="523"/>
    </row>
    <row r="6" spans="1:18" s="4" customFormat="1" ht="15.75" customHeight="1" x14ac:dyDescent="0.2">
      <c r="A6" s="183" t="s">
        <v>16</v>
      </c>
      <c r="B6" s="184" t="s">
        <v>17</v>
      </c>
      <c r="C6" s="184" t="s">
        <v>18</v>
      </c>
      <c r="D6" s="184" t="s">
        <v>19</v>
      </c>
      <c r="E6" s="183" t="s">
        <v>20</v>
      </c>
      <c r="F6" s="183" t="s">
        <v>21</v>
      </c>
      <c r="G6" s="183" t="s">
        <v>22</v>
      </c>
      <c r="H6" s="184" t="s">
        <v>23</v>
      </c>
      <c r="I6" s="184" t="s">
        <v>24</v>
      </c>
      <c r="J6" s="183" t="s">
        <v>25</v>
      </c>
      <c r="K6" s="185" t="s">
        <v>26</v>
      </c>
      <c r="L6" s="185" t="s">
        <v>27</v>
      </c>
      <c r="M6" s="186" t="s">
        <v>28</v>
      </c>
      <c r="N6" s="186" t="s">
        <v>29</v>
      </c>
      <c r="O6" s="186" t="s">
        <v>30</v>
      </c>
      <c r="P6" s="186" t="s">
        <v>31</v>
      </c>
      <c r="Q6" s="183" t="s">
        <v>32</v>
      </c>
      <c r="R6" s="184" t="s">
        <v>33</v>
      </c>
    </row>
    <row r="7" spans="1:18" ht="57" customHeight="1" x14ac:dyDescent="0.25">
      <c r="A7" s="871">
        <v>1</v>
      </c>
      <c r="B7" s="577">
        <v>1</v>
      </c>
      <c r="C7" s="582">
        <v>4</v>
      </c>
      <c r="D7" s="577">
        <v>2</v>
      </c>
      <c r="E7" s="577" t="s">
        <v>1778</v>
      </c>
      <c r="F7" s="866" t="s">
        <v>1777</v>
      </c>
      <c r="G7" s="577" t="s">
        <v>418</v>
      </c>
      <c r="H7" s="411" t="s">
        <v>53</v>
      </c>
      <c r="I7" s="426" t="s">
        <v>42</v>
      </c>
      <c r="J7" s="514" t="s">
        <v>1776</v>
      </c>
      <c r="K7" s="640" t="s">
        <v>1775</v>
      </c>
      <c r="L7" s="640"/>
      <c r="M7" s="624">
        <v>72659.14</v>
      </c>
      <c r="N7" s="544"/>
      <c r="O7" s="624">
        <v>72659.14</v>
      </c>
      <c r="P7" s="624"/>
      <c r="Q7" s="514" t="s">
        <v>1740</v>
      </c>
      <c r="R7" s="514" t="s">
        <v>1739</v>
      </c>
    </row>
    <row r="8" spans="1:18" ht="70.5" customHeight="1" x14ac:dyDescent="0.25">
      <c r="A8" s="872"/>
      <c r="B8" s="577"/>
      <c r="C8" s="582"/>
      <c r="D8" s="577"/>
      <c r="E8" s="577"/>
      <c r="F8" s="866"/>
      <c r="G8" s="577"/>
      <c r="H8" s="407" t="s">
        <v>440</v>
      </c>
      <c r="I8" s="411">
        <v>30</v>
      </c>
      <c r="J8" s="515"/>
      <c r="K8" s="641"/>
      <c r="L8" s="641"/>
      <c r="M8" s="625"/>
      <c r="N8" s="545"/>
      <c r="O8" s="625"/>
      <c r="P8" s="625"/>
      <c r="Q8" s="515"/>
      <c r="R8" s="515"/>
    </row>
    <row r="9" spans="1:18" ht="60.75" customHeight="1" x14ac:dyDescent="0.25">
      <c r="A9" s="872"/>
      <c r="B9" s="577"/>
      <c r="C9" s="582"/>
      <c r="D9" s="577"/>
      <c r="E9" s="577"/>
      <c r="F9" s="866"/>
      <c r="G9" s="577" t="s">
        <v>45</v>
      </c>
      <c r="H9" s="407" t="s">
        <v>527</v>
      </c>
      <c r="I9" s="426" t="s">
        <v>42</v>
      </c>
      <c r="J9" s="515"/>
      <c r="K9" s="641"/>
      <c r="L9" s="641"/>
      <c r="M9" s="625"/>
      <c r="N9" s="545"/>
      <c r="O9" s="625"/>
      <c r="P9" s="625"/>
      <c r="Q9" s="515"/>
      <c r="R9" s="515"/>
    </row>
    <row r="10" spans="1:18" ht="62.25" customHeight="1" x14ac:dyDescent="0.25">
      <c r="A10" s="872"/>
      <c r="B10" s="577"/>
      <c r="C10" s="582"/>
      <c r="D10" s="577"/>
      <c r="E10" s="577"/>
      <c r="F10" s="866"/>
      <c r="G10" s="577"/>
      <c r="H10" s="407" t="s">
        <v>440</v>
      </c>
      <c r="I10" s="426" t="s">
        <v>1625</v>
      </c>
      <c r="J10" s="515"/>
      <c r="K10" s="641"/>
      <c r="L10" s="641"/>
      <c r="M10" s="625"/>
      <c r="N10" s="545"/>
      <c r="O10" s="625"/>
      <c r="P10" s="625"/>
      <c r="Q10" s="515"/>
      <c r="R10" s="515"/>
    </row>
    <row r="11" spans="1:18" ht="87" customHeight="1" x14ac:dyDescent="0.25">
      <c r="A11" s="872"/>
      <c r="B11" s="577"/>
      <c r="C11" s="582"/>
      <c r="D11" s="577"/>
      <c r="E11" s="577"/>
      <c r="F11" s="866"/>
      <c r="G11" s="577" t="s">
        <v>1774</v>
      </c>
      <c r="H11" s="407" t="s">
        <v>1773</v>
      </c>
      <c r="I11" s="426" t="s">
        <v>42</v>
      </c>
      <c r="J11" s="515"/>
      <c r="K11" s="641"/>
      <c r="L11" s="641"/>
      <c r="M11" s="625"/>
      <c r="N11" s="545"/>
      <c r="O11" s="625"/>
      <c r="P11" s="625"/>
      <c r="Q11" s="515"/>
      <c r="R11" s="515"/>
    </row>
    <row r="12" spans="1:18" ht="87" customHeight="1" x14ac:dyDescent="0.25">
      <c r="A12" s="872"/>
      <c r="B12" s="577"/>
      <c r="C12" s="582"/>
      <c r="D12" s="577"/>
      <c r="E12" s="577"/>
      <c r="F12" s="866"/>
      <c r="G12" s="577"/>
      <c r="H12" s="407" t="s">
        <v>1772</v>
      </c>
      <c r="I12" s="407">
        <v>24</v>
      </c>
      <c r="J12" s="515"/>
      <c r="K12" s="641"/>
      <c r="L12" s="641"/>
      <c r="M12" s="625"/>
      <c r="N12" s="545"/>
      <c r="O12" s="625"/>
      <c r="P12" s="625"/>
      <c r="Q12" s="515"/>
      <c r="R12" s="515"/>
    </row>
    <row r="13" spans="1:18" ht="87" customHeight="1" x14ac:dyDescent="0.25">
      <c r="A13" s="872"/>
      <c r="B13" s="577"/>
      <c r="C13" s="582"/>
      <c r="D13" s="577"/>
      <c r="E13" s="577"/>
      <c r="F13" s="866"/>
      <c r="G13" s="577"/>
      <c r="H13" s="407" t="s">
        <v>1771</v>
      </c>
      <c r="I13" s="407">
        <v>1</v>
      </c>
      <c r="J13" s="515"/>
      <c r="K13" s="641"/>
      <c r="L13" s="641"/>
      <c r="M13" s="625"/>
      <c r="N13" s="545"/>
      <c r="O13" s="625"/>
      <c r="P13" s="625"/>
      <c r="Q13" s="515"/>
      <c r="R13" s="515"/>
    </row>
    <row r="14" spans="1:18" ht="60" customHeight="1" x14ac:dyDescent="0.25">
      <c r="A14" s="872"/>
      <c r="B14" s="577"/>
      <c r="C14" s="582"/>
      <c r="D14" s="577"/>
      <c r="E14" s="577"/>
      <c r="F14" s="866"/>
      <c r="G14" s="577"/>
      <c r="H14" s="577" t="s">
        <v>1770</v>
      </c>
      <c r="I14" s="873" t="s">
        <v>1769</v>
      </c>
      <c r="J14" s="515"/>
      <c r="K14" s="641"/>
      <c r="L14" s="641"/>
      <c r="M14" s="625"/>
      <c r="N14" s="545"/>
      <c r="O14" s="625"/>
      <c r="P14" s="625"/>
      <c r="Q14" s="515"/>
      <c r="R14" s="515"/>
    </row>
    <row r="15" spans="1:18" ht="28.5" customHeight="1" x14ac:dyDescent="0.25">
      <c r="A15" s="872"/>
      <c r="B15" s="577"/>
      <c r="C15" s="582"/>
      <c r="D15" s="577"/>
      <c r="E15" s="577"/>
      <c r="F15" s="866"/>
      <c r="G15" s="577"/>
      <c r="H15" s="577"/>
      <c r="I15" s="873"/>
      <c r="J15" s="515"/>
      <c r="K15" s="641"/>
      <c r="L15" s="641"/>
      <c r="M15" s="625"/>
      <c r="N15" s="545"/>
      <c r="O15" s="625"/>
      <c r="P15" s="625"/>
      <c r="Q15" s="515"/>
      <c r="R15" s="515"/>
    </row>
    <row r="16" spans="1:18" ht="87" customHeight="1" x14ac:dyDescent="0.25">
      <c r="A16" s="872"/>
      <c r="B16" s="577"/>
      <c r="C16" s="582"/>
      <c r="D16" s="577"/>
      <c r="E16" s="577"/>
      <c r="F16" s="866"/>
      <c r="G16" s="577"/>
      <c r="H16" s="407" t="s">
        <v>1768</v>
      </c>
      <c r="I16" s="449">
        <v>2</v>
      </c>
      <c r="J16" s="515"/>
      <c r="K16" s="641"/>
      <c r="L16" s="641"/>
      <c r="M16" s="625"/>
      <c r="N16" s="545"/>
      <c r="O16" s="625"/>
      <c r="P16" s="625"/>
      <c r="Q16" s="515"/>
      <c r="R16" s="515"/>
    </row>
    <row r="17" spans="1:18" ht="87" customHeight="1" x14ac:dyDescent="0.25">
      <c r="A17" s="872"/>
      <c r="B17" s="577"/>
      <c r="C17" s="582"/>
      <c r="D17" s="577"/>
      <c r="E17" s="577"/>
      <c r="F17" s="866"/>
      <c r="G17" s="577"/>
      <c r="H17" s="407" t="s">
        <v>1767</v>
      </c>
      <c r="I17" s="449" t="s">
        <v>1766</v>
      </c>
      <c r="J17" s="515"/>
      <c r="K17" s="641"/>
      <c r="L17" s="641"/>
      <c r="M17" s="625"/>
      <c r="N17" s="545"/>
      <c r="O17" s="625"/>
      <c r="P17" s="625"/>
      <c r="Q17" s="515"/>
      <c r="R17" s="515"/>
    </row>
    <row r="18" spans="1:18" ht="87" customHeight="1" x14ac:dyDescent="0.25">
      <c r="A18" s="872"/>
      <c r="B18" s="577"/>
      <c r="C18" s="582"/>
      <c r="D18" s="577"/>
      <c r="E18" s="577"/>
      <c r="F18" s="866"/>
      <c r="G18" s="577"/>
      <c r="H18" s="407" t="s">
        <v>1765</v>
      </c>
      <c r="I18" s="449" t="s">
        <v>1764</v>
      </c>
      <c r="J18" s="515"/>
      <c r="K18" s="641"/>
      <c r="L18" s="641"/>
      <c r="M18" s="625"/>
      <c r="N18" s="545"/>
      <c r="O18" s="625"/>
      <c r="P18" s="625"/>
      <c r="Q18" s="515"/>
      <c r="R18" s="515"/>
    </row>
    <row r="19" spans="1:18" ht="87" customHeight="1" x14ac:dyDescent="0.25">
      <c r="A19" s="872"/>
      <c r="B19" s="514"/>
      <c r="C19" s="544"/>
      <c r="D19" s="514"/>
      <c r="E19" s="514"/>
      <c r="F19" s="862"/>
      <c r="G19" s="514"/>
      <c r="H19" s="403" t="s">
        <v>1763</v>
      </c>
      <c r="I19" s="503" t="s">
        <v>1762</v>
      </c>
      <c r="J19" s="515"/>
      <c r="K19" s="641"/>
      <c r="L19" s="641"/>
      <c r="M19" s="625"/>
      <c r="N19" s="545"/>
      <c r="O19" s="625"/>
      <c r="P19" s="625"/>
      <c r="Q19" s="515"/>
      <c r="R19" s="515"/>
    </row>
    <row r="20" spans="1:18" ht="120.75" customHeight="1" x14ac:dyDescent="0.25">
      <c r="A20" s="544">
        <v>2</v>
      </c>
      <c r="B20" s="514">
        <v>1</v>
      </c>
      <c r="C20" s="544">
        <v>4</v>
      </c>
      <c r="D20" s="514">
        <v>2</v>
      </c>
      <c r="E20" s="514" t="s">
        <v>1761</v>
      </c>
      <c r="F20" s="514" t="s">
        <v>1760</v>
      </c>
      <c r="G20" s="514" t="s">
        <v>45</v>
      </c>
      <c r="H20" s="407" t="s">
        <v>527</v>
      </c>
      <c r="I20" s="411">
        <v>1</v>
      </c>
      <c r="J20" s="514" t="s">
        <v>1759</v>
      </c>
      <c r="K20" s="640" t="s">
        <v>1749</v>
      </c>
      <c r="L20" s="640"/>
      <c r="M20" s="624">
        <v>37354</v>
      </c>
      <c r="N20" s="544"/>
      <c r="O20" s="624">
        <v>37354</v>
      </c>
      <c r="P20" s="624"/>
      <c r="Q20" s="514" t="s">
        <v>1740</v>
      </c>
      <c r="R20" s="514" t="s">
        <v>1739</v>
      </c>
    </row>
    <row r="21" spans="1:18" ht="144.75" customHeight="1" x14ac:dyDescent="0.25">
      <c r="A21" s="546"/>
      <c r="B21" s="516"/>
      <c r="C21" s="546"/>
      <c r="D21" s="516"/>
      <c r="E21" s="516"/>
      <c r="F21" s="516"/>
      <c r="G21" s="516"/>
      <c r="H21" s="407" t="s">
        <v>440</v>
      </c>
      <c r="I21" s="407">
        <v>32</v>
      </c>
      <c r="J21" s="516"/>
      <c r="K21" s="642"/>
      <c r="L21" s="642"/>
      <c r="M21" s="626"/>
      <c r="N21" s="546"/>
      <c r="O21" s="626"/>
      <c r="P21" s="626"/>
      <c r="Q21" s="516"/>
      <c r="R21" s="516"/>
    </row>
    <row r="22" spans="1:18" ht="133.5" customHeight="1" x14ac:dyDescent="0.25">
      <c r="A22" s="544">
        <v>3</v>
      </c>
      <c r="B22" s="514">
        <v>1</v>
      </c>
      <c r="C22" s="544">
        <v>4</v>
      </c>
      <c r="D22" s="514">
        <v>2</v>
      </c>
      <c r="E22" s="514" t="s">
        <v>1758</v>
      </c>
      <c r="F22" s="514" t="s">
        <v>1757</v>
      </c>
      <c r="G22" s="514" t="s">
        <v>45</v>
      </c>
      <c r="H22" s="407" t="s">
        <v>527</v>
      </c>
      <c r="I22" s="383">
        <v>1</v>
      </c>
      <c r="J22" s="514" t="s">
        <v>1752</v>
      </c>
      <c r="K22" s="640" t="s">
        <v>1749</v>
      </c>
      <c r="L22" s="640"/>
      <c r="M22" s="624">
        <v>22225</v>
      </c>
      <c r="N22" s="544"/>
      <c r="O22" s="624">
        <v>22225</v>
      </c>
      <c r="P22" s="624"/>
      <c r="Q22" s="514" t="s">
        <v>1740</v>
      </c>
      <c r="R22" s="514" t="s">
        <v>1739</v>
      </c>
    </row>
    <row r="23" spans="1:18" ht="127.5" customHeight="1" x14ac:dyDescent="0.25">
      <c r="A23" s="546"/>
      <c r="B23" s="516"/>
      <c r="C23" s="546"/>
      <c r="D23" s="516"/>
      <c r="E23" s="516"/>
      <c r="F23" s="516"/>
      <c r="G23" s="516"/>
      <c r="H23" s="426" t="s">
        <v>440</v>
      </c>
      <c r="I23" s="407">
        <v>25</v>
      </c>
      <c r="J23" s="516"/>
      <c r="K23" s="642"/>
      <c r="L23" s="642"/>
      <c r="M23" s="626"/>
      <c r="N23" s="546"/>
      <c r="O23" s="626"/>
      <c r="P23" s="626"/>
      <c r="Q23" s="516"/>
      <c r="R23" s="516"/>
    </row>
    <row r="24" spans="1:18" s="8" customFormat="1" ht="125.25" customHeight="1" x14ac:dyDescent="0.25">
      <c r="A24" s="544">
        <v>4</v>
      </c>
      <c r="B24" s="544">
        <v>1</v>
      </c>
      <c r="C24" s="544">
        <v>4</v>
      </c>
      <c r="D24" s="514">
        <v>2</v>
      </c>
      <c r="E24" s="514" t="s">
        <v>1756</v>
      </c>
      <c r="F24" s="514" t="s">
        <v>1755</v>
      </c>
      <c r="G24" s="514" t="s">
        <v>1754</v>
      </c>
      <c r="H24" s="407" t="s">
        <v>1753</v>
      </c>
      <c r="I24" s="426" t="s">
        <v>42</v>
      </c>
      <c r="J24" s="514" t="s">
        <v>1752</v>
      </c>
      <c r="K24" s="640" t="s">
        <v>1749</v>
      </c>
      <c r="L24" s="640"/>
      <c r="M24" s="624">
        <v>21933.75</v>
      </c>
      <c r="N24" s="544"/>
      <c r="O24" s="624">
        <v>21933.75</v>
      </c>
      <c r="P24" s="624"/>
      <c r="Q24" s="514" t="s">
        <v>1740</v>
      </c>
      <c r="R24" s="514" t="s">
        <v>1739</v>
      </c>
    </row>
    <row r="25" spans="1:18" s="8" customFormat="1" ht="171.75" customHeight="1" x14ac:dyDescent="0.25">
      <c r="A25" s="546"/>
      <c r="B25" s="546"/>
      <c r="C25" s="546"/>
      <c r="D25" s="516"/>
      <c r="E25" s="516"/>
      <c r="F25" s="516"/>
      <c r="G25" s="516"/>
      <c r="H25" s="426" t="s">
        <v>440</v>
      </c>
      <c r="I25" s="407">
        <v>25</v>
      </c>
      <c r="J25" s="516"/>
      <c r="K25" s="642"/>
      <c r="L25" s="642"/>
      <c r="M25" s="626"/>
      <c r="N25" s="546"/>
      <c r="O25" s="626"/>
      <c r="P25" s="626"/>
      <c r="Q25" s="516"/>
      <c r="R25" s="516"/>
    </row>
    <row r="26" spans="1:18" s="8" customFormat="1" ht="103.5" customHeight="1" x14ac:dyDescent="0.25">
      <c r="A26" s="514">
        <v>5</v>
      </c>
      <c r="B26" s="577">
        <v>1</v>
      </c>
      <c r="C26" s="582">
        <v>4</v>
      </c>
      <c r="D26" s="577">
        <v>2</v>
      </c>
      <c r="E26" s="577" t="s">
        <v>1751</v>
      </c>
      <c r="F26" s="577" t="s">
        <v>2013</v>
      </c>
      <c r="G26" s="869" t="s">
        <v>59</v>
      </c>
      <c r="H26" s="430" t="s">
        <v>896</v>
      </c>
      <c r="I26" s="430">
        <v>4</v>
      </c>
      <c r="J26" s="643" t="s">
        <v>1750</v>
      </c>
      <c r="K26" s="514" t="s">
        <v>1749</v>
      </c>
      <c r="L26" s="514"/>
      <c r="M26" s="580">
        <v>22750</v>
      </c>
      <c r="N26" s="580"/>
      <c r="O26" s="580">
        <v>22750</v>
      </c>
      <c r="P26" s="580"/>
      <c r="Q26" s="514" t="s">
        <v>1740</v>
      </c>
      <c r="R26" s="514" t="s">
        <v>1739</v>
      </c>
    </row>
    <row r="27" spans="1:18" s="8" customFormat="1" ht="78" customHeight="1" x14ac:dyDescent="0.25">
      <c r="A27" s="515"/>
      <c r="B27" s="577"/>
      <c r="C27" s="582"/>
      <c r="D27" s="577"/>
      <c r="E27" s="577"/>
      <c r="F27" s="577"/>
      <c r="G27" s="870"/>
      <c r="H27" s="430" t="s">
        <v>440</v>
      </c>
      <c r="I27" s="430">
        <v>100</v>
      </c>
      <c r="J27" s="644"/>
      <c r="K27" s="515"/>
      <c r="L27" s="515"/>
      <c r="M27" s="652"/>
      <c r="N27" s="652"/>
      <c r="O27" s="652"/>
      <c r="P27" s="652"/>
      <c r="Q27" s="515"/>
      <c r="R27" s="515"/>
    </row>
    <row r="28" spans="1:18" s="8" customFormat="1" ht="69" customHeight="1" x14ac:dyDescent="0.25">
      <c r="A28" s="515"/>
      <c r="B28" s="577"/>
      <c r="C28" s="582"/>
      <c r="D28" s="577"/>
      <c r="E28" s="577"/>
      <c r="F28" s="577"/>
      <c r="G28" s="514" t="s">
        <v>1170</v>
      </c>
      <c r="H28" s="430" t="s">
        <v>1795</v>
      </c>
      <c r="I28" s="430">
        <v>1</v>
      </c>
      <c r="J28" s="644"/>
      <c r="K28" s="515"/>
      <c r="L28" s="515"/>
      <c r="M28" s="652"/>
      <c r="N28" s="652"/>
      <c r="O28" s="652"/>
      <c r="P28" s="652"/>
      <c r="Q28" s="515"/>
      <c r="R28" s="515"/>
    </row>
    <row r="29" spans="1:18" s="8" customFormat="1" ht="119.25" customHeight="1" x14ac:dyDescent="0.25">
      <c r="A29" s="516"/>
      <c r="B29" s="577"/>
      <c r="C29" s="582"/>
      <c r="D29" s="577"/>
      <c r="E29" s="577"/>
      <c r="F29" s="577"/>
      <c r="G29" s="516"/>
      <c r="H29" s="430" t="s">
        <v>1748</v>
      </c>
      <c r="I29" s="430">
        <v>30</v>
      </c>
      <c r="J29" s="645"/>
      <c r="K29" s="516"/>
      <c r="L29" s="516"/>
      <c r="M29" s="651"/>
      <c r="N29" s="651"/>
      <c r="O29" s="651"/>
      <c r="P29" s="651"/>
      <c r="Q29" s="516"/>
      <c r="R29" s="516"/>
    </row>
    <row r="30" spans="1:18" s="8" customFormat="1" ht="150" customHeight="1" x14ac:dyDescent="0.25">
      <c r="A30" s="514">
        <v>6</v>
      </c>
      <c r="B30" s="544">
        <v>1</v>
      </c>
      <c r="C30" s="544">
        <v>4</v>
      </c>
      <c r="D30" s="514">
        <v>2</v>
      </c>
      <c r="E30" s="514" t="s">
        <v>1747</v>
      </c>
      <c r="F30" s="514" t="s">
        <v>1746</v>
      </c>
      <c r="G30" s="514" t="s">
        <v>1347</v>
      </c>
      <c r="H30" s="514" t="s">
        <v>931</v>
      </c>
      <c r="I30" s="637" t="s">
        <v>42</v>
      </c>
      <c r="J30" s="514" t="s">
        <v>1745</v>
      </c>
      <c r="K30" s="640" t="s">
        <v>1744</v>
      </c>
      <c r="L30" s="640"/>
      <c r="M30" s="624">
        <v>40000</v>
      </c>
      <c r="N30" s="544"/>
      <c r="O30" s="624">
        <v>40000</v>
      </c>
      <c r="P30" s="624"/>
      <c r="Q30" s="514" t="s">
        <v>1740</v>
      </c>
      <c r="R30" s="514" t="s">
        <v>1739</v>
      </c>
    </row>
    <row r="31" spans="1:18" s="8" customFormat="1" ht="123" customHeight="1" x14ac:dyDescent="0.25">
      <c r="A31" s="516"/>
      <c r="B31" s="546"/>
      <c r="C31" s="546"/>
      <c r="D31" s="516"/>
      <c r="E31" s="516"/>
      <c r="F31" s="516"/>
      <c r="G31" s="516"/>
      <c r="H31" s="516"/>
      <c r="I31" s="639"/>
      <c r="J31" s="516"/>
      <c r="K31" s="642"/>
      <c r="L31" s="642"/>
      <c r="M31" s="626"/>
      <c r="N31" s="546"/>
      <c r="O31" s="626"/>
      <c r="P31" s="626"/>
      <c r="Q31" s="516"/>
      <c r="R31" s="516"/>
    </row>
    <row r="32" spans="1:18" ht="53.25" customHeight="1" x14ac:dyDescent="0.25">
      <c r="A32" s="577">
        <v>7</v>
      </c>
      <c r="B32" s="577">
        <v>1</v>
      </c>
      <c r="C32" s="577">
        <v>4</v>
      </c>
      <c r="D32" s="577">
        <v>2</v>
      </c>
      <c r="E32" s="577" t="s">
        <v>1743</v>
      </c>
      <c r="F32" s="577" t="s">
        <v>1742</v>
      </c>
      <c r="G32" s="577" t="s">
        <v>126</v>
      </c>
      <c r="H32" s="407" t="s">
        <v>611</v>
      </c>
      <c r="I32" s="407">
        <v>1</v>
      </c>
      <c r="J32" s="577" t="s">
        <v>1741</v>
      </c>
      <c r="K32" s="582" t="s">
        <v>44</v>
      </c>
      <c r="L32" s="582"/>
      <c r="M32" s="612">
        <v>10900</v>
      </c>
      <c r="N32" s="612"/>
      <c r="O32" s="612">
        <v>10900</v>
      </c>
      <c r="P32" s="612"/>
      <c r="Q32" s="577" t="s">
        <v>1740</v>
      </c>
      <c r="R32" s="577" t="s">
        <v>1739</v>
      </c>
    </row>
    <row r="33" spans="1:18" ht="53.25" customHeight="1" x14ac:dyDescent="0.25">
      <c r="A33" s="577"/>
      <c r="B33" s="577"/>
      <c r="C33" s="577"/>
      <c r="D33" s="577"/>
      <c r="E33" s="577"/>
      <c r="F33" s="577"/>
      <c r="G33" s="577"/>
      <c r="H33" s="407" t="s">
        <v>1738</v>
      </c>
      <c r="I33" s="407">
        <v>10</v>
      </c>
      <c r="J33" s="577"/>
      <c r="K33" s="582"/>
      <c r="L33" s="582"/>
      <c r="M33" s="612"/>
      <c r="N33" s="612"/>
      <c r="O33" s="612"/>
      <c r="P33" s="612"/>
      <c r="Q33" s="577"/>
      <c r="R33" s="577"/>
    </row>
    <row r="34" spans="1:18" ht="53.25" customHeight="1" x14ac:dyDescent="0.25">
      <c r="A34" s="577"/>
      <c r="B34" s="577"/>
      <c r="C34" s="577"/>
      <c r="D34" s="577"/>
      <c r="E34" s="577"/>
      <c r="F34" s="577"/>
      <c r="G34" s="577" t="s">
        <v>418</v>
      </c>
      <c r="H34" s="407" t="s">
        <v>53</v>
      </c>
      <c r="I34" s="407">
        <v>1</v>
      </c>
      <c r="J34" s="577"/>
      <c r="K34" s="582"/>
      <c r="L34" s="582"/>
      <c r="M34" s="612"/>
      <c r="N34" s="612"/>
      <c r="O34" s="612"/>
      <c r="P34" s="612"/>
      <c r="Q34" s="577"/>
      <c r="R34" s="577"/>
    </row>
    <row r="35" spans="1:18" ht="76.5" customHeight="1" x14ac:dyDescent="0.25">
      <c r="A35" s="577"/>
      <c r="B35" s="577"/>
      <c r="C35" s="577"/>
      <c r="D35" s="577"/>
      <c r="E35" s="577"/>
      <c r="F35" s="577"/>
      <c r="G35" s="577"/>
      <c r="H35" s="407" t="s">
        <v>440</v>
      </c>
      <c r="I35" s="407">
        <v>40</v>
      </c>
      <c r="J35" s="577"/>
      <c r="K35" s="582"/>
      <c r="L35" s="582"/>
      <c r="M35" s="612"/>
      <c r="N35" s="612"/>
      <c r="O35" s="612"/>
      <c r="P35" s="612"/>
      <c r="Q35" s="577"/>
      <c r="R35" s="577"/>
    </row>
    <row r="37" spans="1:18" ht="15.75" x14ac:dyDescent="0.25">
      <c r="M37" s="743"/>
      <c r="N37" s="684" t="s">
        <v>35</v>
      </c>
      <c r="O37" s="684"/>
      <c r="P37" s="684"/>
    </row>
    <row r="38" spans="1:18" x14ac:dyDescent="0.25">
      <c r="M38" s="743"/>
      <c r="N38" s="283" t="s">
        <v>36</v>
      </c>
      <c r="O38" s="743" t="s">
        <v>37</v>
      </c>
      <c r="P38" s="743"/>
    </row>
    <row r="39" spans="1:18" x14ac:dyDescent="0.25">
      <c r="M39" s="743"/>
      <c r="N39" s="283"/>
      <c r="O39" s="283">
        <v>2020</v>
      </c>
      <c r="P39" s="283">
        <v>2021</v>
      </c>
    </row>
    <row r="40" spans="1:18" x14ac:dyDescent="0.25">
      <c r="M40" s="283" t="s">
        <v>688</v>
      </c>
      <c r="N40" s="282">
        <v>7</v>
      </c>
      <c r="O40" s="281">
        <f>SUM(O7,O20,O22,O24,O26,O30,O32)</f>
        <v>227821.89</v>
      </c>
      <c r="P40" s="281">
        <v>0</v>
      </c>
    </row>
  </sheetData>
  <mergeCells count="137">
    <mergeCell ref="O20:O21"/>
    <mergeCell ref="P20:P21"/>
    <mergeCell ref="Q20:Q21"/>
    <mergeCell ref="R20:R21"/>
    <mergeCell ref="F7:F19"/>
    <mergeCell ref="G7:G8"/>
    <mergeCell ref="R22:R23"/>
    <mergeCell ref="A22:A23"/>
    <mergeCell ref="O22:O23"/>
    <mergeCell ref="P22:P23"/>
    <mergeCell ref="Q22:Q23"/>
    <mergeCell ref="A20:A21"/>
    <mergeCell ref="B20:B21"/>
    <mergeCell ref="A7:A19"/>
    <mergeCell ref="B7:B19"/>
    <mergeCell ref="I14:I15"/>
    <mergeCell ref="L22:L23"/>
    <mergeCell ref="M22:M23"/>
    <mergeCell ref="N22:N23"/>
    <mergeCell ref="J22:J23"/>
    <mergeCell ref="K22:K23"/>
    <mergeCell ref="J20:J21"/>
    <mergeCell ref="K20:K21"/>
    <mergeCell ref="R4:R5"/>
    <mergeCell ref="G4:G5"/>
    <mergeCell ref="H4:I4"/>
    <mergeCell ref="J4:J5"/>
    <mergeCell ref="K4:L4"/>
    <mergeCell ref="Q7:Q19"/>
    <mergeCell ref="M4:N4"/>
    <mergeCell ref="C20:C21"/>
    <mergeCell ref="D20:D21"/>
    <mergeCell ref="E20:E21"/>
    <mergeCell ref="F20:F21"/>
    <mergeCell ref="J7:J19"/>
    <mergeCell ref="K7:K19"/>
    <mergeCell ref="G20:G21"/>
    <mergeCell ref="C7:C19"/>
    <mergeCell ref="D7:D19"/>
    <mergeCell ref="E7:E19"/>
    <mergeCell ref="R7:R19"/>
    <mergeCell ref="L20:L21"/>
    <mergeCell ref="M20:M21"/>
    <mergeCell ref="O7:O19"/>
    <mergeCell ref="P7:P19"/>
    <mergeCell ref="O4:P4"/>
    <mergeCell ref="Q4:Q5"/>
    <mergeCell ref="A4:A5"/>
    <mergeCell ref="B4:B5"/>
    <mergeCell ref="C4:C5"/>
    <mergeCell ref="D4:D5"/>
    <mergeCell ref="E4:E5"/>
    <mergeCell ref="F4:F5"/>
    <mergeCell ref="G9:G10"/>
    <mergeCell ref="G11:G19"/>
    <mergeCell ref="H14:H15"/>
    <mergeCell ref="L7:L19"/>
    <mergeCell ref="M7:M19"/>
    <mergeCell ref="N7:N19"/>
    <mergeCell ref="N20:N21"/>
    <mergeCell ref="B22:B23"/>
    <mergeCell ref="C22:C23"/>
    <mergeCell ref="D22:D23"/>
    <mergeCell ref="E22:E23"/>
    <mergeCell ref="F22:F23"/>
    <mergeCell ref="G22:G23"/>
    <mergeCell ref="O26:O29"/>
    <mergeCell ref="D24:D25"/>
    <mergeCell ref="E24:E25"/>
    <mergeCell ref="F24:F25"/>
    <mergeCell ref="J26:J29"/>
    <mergeCell ref="K26:K29"/>
    <mergeCell ref="L26:L29"/>
    <mergeCell ref="G28:G29"/>
    <mergeCell ref="G26:G27"/>
    <mergeCell ref="M24:M25"/>
    <mergeCell ref="N24:N25"/>
    <mergeCell ref="G24:G25"/>
    <mergeCell ref="J24:J25"/>
    <mergeCell ref="K24:K25"/>
    <mergeCell ref="L24:L25"/>
    <mergeCell ref="M26:M29"/>
    <mergeCell ref="N26:N29"/>
    <mergeCell ref="B26:B29"/>
    <mergeCell ref="C26:C29"/>
    <mergeCell ref="D26:D29"/>
    <mergeCell ref="A24:A25"/>
    <mergeCell ref="B24:B25"/>
    <mergeCell ref="R26:R29"/>
    <mergeCell ref="N30:N31"/>
    <mergeCell ref="O30:O31"/>
    <mergeCell ref="P30:P31"/>
    <mergeCell ref="Q30:Q31"/>
    <mergeCell ref="R30:R31"/>
    <mergeCell ref="Q24:Q25"/>
    <mergeCell ref="R24:R25"/>
    <mergeCell ref="O24:O25"/>
    <mergeCell ref="P24:P25"/>
    <mergeCell ref="A26:A29"/>
    <mergeCell ref="E26:E29"/>
    <mergeCell ref="F26:F29"/>
    <mergeCell ref="P26:P29"/>
    <mergeCell ref="Q26:Q29"/>
    <mergeCell ref="C24:C25"/>
    <mergeCell ref="A30:A31"/>
    <mergeCell ref="B30:B31"/>
    <mergeCell ref="C30:C31"/>
    <mergeCell ref="D30:D31"/>
    <mergeCell ref="F30:F31"/>
    <mergeCell ref="G30:G31"/>
    <mergeCell ref="Q32:Q35"/>
    <mergeCell ref="R32:R35"/>
    <mergeCell ref="G34:G35"/>
    <mergeCell ref="I30:I31"/>
    <mergeCell ref="J30:J31"/>
    <mergeCell ref="K30:K31"/>
    <mergeCell ref="L30:L31"/>
    <mergeCell ref="M30:M31"/>
    <mergeCell ref="H30:H31"/>
    <mergeCell ref="E30:E31"/>
    <mergeCell ref="M37:M39"/>
    <mergeCell ref="N37:P37"/>
    <mergeCell ref="O38:P38"/>
    <mergeCell ref="L32:L35"/>
    <mergeCell ref="M32:M35"/>
    <mergeCell ref="N32:N35"/>
    <mergeCell ref="O32:O35"/>
    <mergeCell ref="P32:P35"/>
    <mergeCell ref="A32:A35"/>
    <mergeCell ref="B32:B35"/>
    <mergeCell ref="C32:C35"/>
    <mergeCell ref="D32:D35"/>
    <mergeCell ref="E32:E35"/>
    <mergeCell ref="F32:F35"/>
    <mergeCell ref="G32:G33"/>
    <mergeCell ref="J32:J35"/>
    <mergeCell ref="K32:K3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S43"/>
  <sheetViews>
    <sheetView topLeftCell="A30" zoomScale="70" zoomScaleNormal="70" workbookViewId="0">
      <selection activeCell="O43" sqref="O43:P43"/>
    </sheetView>
  </sheetViews>
  <sheetFormatPr defaultRowHeight="15" x14ac:dyDescent="0.25"/>
  <cols>
    <col min="1" max="1" width="4.5703125" style="72" customWidth="1"/>
    <col min="2" max="2" width="8.85546875" style="72" customWidth="1"/>
    <col min="3" max="3" width="11.42578125" style="72" customWidth="1"/>
    <col min="4" max="4" width="9.5703125" style="72" customWidth="1"/>
    <col min="5" max="5" width="45.5703125" style="72" customWidth="1"/>
    <col min="6" max="6" width="61.42578125" style="9" customWidth="1"/>
    <col min="7" max="7" width="35.5703125" style="72" customWidth="1"/>
    <col min="8" max="8" width="20.42578125" style="9" customWidth="1"/>
    <col min="9" max="9" width="12.140625" style="72" customWidth="1"/>
    <col min="10" max="10" width="32.140625" style="72" customWidth="1"/>
    <col min="11" max="11" width="12.140625" style="72" customWidth="1"/>
    <col min="12" max="12" width="12.5703125" style="72" customWidth="1"/>
    <col min="13" max="13" width="17.85546875" style="72" customWidth="1"/>
    <col min="14" max="14" width="17.42578125" style="72" customWidth="1"/>
    <col min="15" max="16" width="18" style="72" customWidth="1"/>
    <col min="17" max="17" width="21.42578125" style="72" customWidth="1"/>
    <col min="18" max="18" width="23.5703125" style="72" customWidth="1"/>
    <col min="19" max="19" width="19.5703125" style="72" customWidth="1"/>
    <col min="20" max="258" width="9.140625" style="72"/>
    <col min="259" max="259" width="4.5703125" style="72" bestFit="1" customWidth="1"/>
    <col min="260" max="260" width="9.5703125" style="72" bestFit="1" customWidth="1"/>
    <col min="261" max="261" width="10" style="72" bestFit="1" customWidth="1"/>
    <col min="262" max="262" width="8.85546875" style="72" bestFit="1" customWidth="1"/>
    <col min="263" max="263" width="22.85546875" style="72" customWidth="1"/>
    <col min="264" max="264" width="59.5703125" style="72" bestFit="1" customWidth="1"/>
    <col min="265" max="265" width="57.85546875" style="72" bestFit="1" customWidth="1"/>
    <col min="266" max="266" width="35.425781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5703125" style="72" customWidth="1"/>
    <col min="274" max="274" width="9" style="72" bestFit="1" customWidth="1"/>
    <col min="275" max="514" width="9.140625" style="72"/>
    <col min="515" max="515" width="4.5703125" style="72" bestFit="1" customWidth="1"/>
    <col min="516" max="516" width="9.5703125" style="72" bestFit="1" customWidth="1"/>
    <col min="517" max="517" width="10" style="72" bestFit="1" customWidth="1"/>
    <col min="518" max="518" width="8.85546875" style="72" bestFit="1" customWidth="1"/>
    <col min="519" max="519" width="22.85546875" style="72" customWidth="1"/>
    <col min="520" max="520" width="59.5703125" style="72" bestFit="1" customWidth="1"/>
    <col min="521" max="521" width="57.85546875" style="72" bestFit="1" customWidth="1"/>
    <col min="522" max="522" width="35.425781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5703125" style="72" customWidth="1"/>
    <col min="530" max="530" width="9" style="72" bestFit="1" customWidth="1"/>
    <col min="531" max="770" width="9.140625" style="72"/>
    <col min="771" max="771" width="4.5703125" style="72" bestFit="1" customWidth="1"/>
    <col min="772" max="772" width="9.5703125" style="72" bestFit="1" customWidth="1"/>
    <col min="773" max="773" width="10" style="72" bestFit="1" customWidth="1"/>
    <col min="774" max="774" width="8.85546875" style="72" bestFit="1" customWidth="1"/>
    <col min="775" max="775" width="22.85546875" style="72" customWidth="1"/>
    <col min="776" max="776" width="59.5703125" style="72" bestFit="1" customWidth="1"/>
    <col min="777" max="777" width="57.85546875" style="72" bestFit="1" customWidth="1"/>
    <col min="778" max="778" width="35.425781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5703125" style="72" customWidth="1"/>
    <col min="786" max="786" width="9" style="72" bestFit="1" customWidth="1"/>
    <col min="787" max="1026" width="9.140625" style="72"/>
    <col min="1027" max="1027" width="4.5703125" style="72" bestFit="1" customWidth="1"/>
    <col min="1028" max="1028" width="9.5703125" style="72" bestFit="1" customWidth="1"/>
    <col min="1029" max="1029" width="10" style="72" bestFit="1" customWidth="1"/>
    <col min="1030" max="1030" width="8.85546875" style="72" bestFit="1" customWidth="1"/>
    <col min="1031" max="1031" width="22.85546875" style="72" customWidth="1"/>
    <col min="1032" max="1032" width="59.5703125" style="72" bestFit="1" customWidth="1"/>
    <col min="1033" max="1033" width="57.85546875" style="72" bestFit="1" customWidth="1"/>
    <col min="1034" max="1034" width="35.425781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5703125" style="72" customWidth="1"/>
    <col min="1042" max="1042" width="9" style="72" bestFit="1" customWidth="1"/>
    <col min="1043" max="1282" width="9.140625" style="72"/>
    <col min="1283" max="1283" width="4.5703125" style="72" bestFit="1" customWidth="1"/>
    <col min="1284" max="1284" width="9.5703125" style="72" bestFit="1" customWidth="1"/>
    <col min="1285" max="1285" width="10" style="72" bestFit="1" customWidth="1"/>
    <col min="1286" max="1286" width="8.85546875" style="72" bestFit="1" customWidth="1"/>
    <col min="1287" max="1287" width="22.85546875" style="72" customWidth="1"/>
    <col min="1288" max="1288" width="59.5703125" style="72" bestFit="1" customWidth="1"/>
    <col min="1289" max="1289" width="57.85546875" style="72" bestFit="1" customWidth="1"/>
    <col min="1290" max="1290" width="35.425781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5703125" style="72" customWidth="1"/>
    <col min="1298" max="1298" width="9" style="72" bestFit="1" customWidth="1"/>
    <col min="1299" max="1538" width="9.140625" style="72"/>
    <col min="1539" max="1539" width="4.5703125" style="72" bestFit="1" customWidth="1"/>
    <col min="1540" max="1540" width="9.5703125" style="72" bestFit="1" customWidth="1"/>
    <col min="1541" max="1541" width="10" style="72" bestFit="1" customWidth="1"/>
    <col min="1542" max="1542" width="8.85546875" style="72" bestFit="1" customWidth="1"/>
    <col min="1543" max="1543" width="22.85546875" style="72" customWidth="1"/>
    <col min="1544" max="1544" width="59.5703125" style="72" bestFit="1" customWidth="1"/>
    <col min="1545" max="1545" width="57.85546875" style="72" bestFit="1" customWidth="1"/>
    <col min="1546" max="1546" width="35.425781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5703125" style="72" customWidth="1"/>
    <col min="1554" max="1554" width="9" style="72" bestFit="1" customWidth="1"/>
    <col min="1555" max="1794" width="9.140625" style="72"/>
    <col min="1795" max="1795" width="4.5703125" style="72" bestFit="1" customWidth="1"/>
    <col min="1796" max="1796" width="9.5703125" style="72" bestFit="1" customWidth="1"/>
    <col min="1797" max="1797" width="10" style="72" bestFit="1" customWidth="1"/>
    <col min="1798" max="1798" width="8.85546875" style="72" bestFit="1" customWidth="1"/>
    <col min="1799" max="1799" width="22.85546875" style="72" customWidth="1"/>
    <col min="1800" max="1800" width="59.5703125" style="72" bestFit="1" customWidth="1"/>
    <col min="1801" max="1801" width="57.85546875" style="72" bestFit="1" customWidth="1"/>
    <col min="1802" max="1802" width="35.425781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5703125" style="72" customWidth="1"/>
    <col min="1810" max="1810" width="9" style="72" bestFit="1" customWidth="1"/>
    <col min="1811" max="2050" width="9.140625" style="72"/>
    <col min="2051" max="2051" width="4.5703125" style="72" bestFit="1" customWidth="1"/>
    <col min="2052" max="2052" width="9.5703125" style="72" bestFit="1" customWidth="1"/>
    <col min="2053" max="2053" width="10" style="72" bestFit="1" customWidth="1"/>
    <col min="2054" max="2054" width="8.85546875" style="72" bestFit="1" customWidth="1"/>
    <col min="2055" max="2055" width="22.85546875" style="72" customWidth="1"/>
    <col min="2056" max="2056" width="59.5703125" style="72" bestFit="1" customWidth="1"/>
    <col min="2057" max="2057" width="57.85546875" style="72" bestFit="1" customWidth="1"/>
    <col min="2058" max="2058" width="35.425781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5703125" style="72" customWidth="1"/>
    <col min="2066" max="2066" width="9" style="72" bestFit="1" customWidth="1"/>
    <col min="2067" max="2306" width="9.140625" style="72"/>
    <col min="2307" max="2307" width="4.5703125" style="72" bestFit="1" customWidth="1"/>
    <col min="2308" max="2308" width="9.5703125" style="72" bestFit="1" customWidth="1"/>
    <col min="2309" max="2309" width="10" style="72" bestFit="1" customWidth="1"/>
    <col min="2310" max="2310" width="8.85546875" style="72" bestFit="1" customWidth="1"/>
    <col min="2311" max="2311" width="22.85546875" style="72" customWidth="1"/>
    <col min="2312" max="2312" width="59.5703125" style="72" bestFit="1" customWidth="1"/>
    <col min="2313" max="2313" width="57.85546875" style="72" bestFit="1" customWidth="1"/>
    <col min="2314" max="2314" width="35.425781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5703125" style="72" customWidth="1"/>
    <col min="2322" max="2322" width="9" style="72" bestFit="1" customWidth="1"/>
    <col min="2323" max="2562" width="9.140625" style="72"/>
    <col min="2563" max="2563" width="4.5703125" style="72" bestFit="1" customWidth="1"/>
    <col min="2564" max="2564" width="9.5703125" style="72" bestFit="1" customWidth="1"/>
    <col min="2565" max="2565" width="10" style="72" bestFit="1" customWidth="1"/>
    <col min="2566" max="2566" width="8.85546875" style="72" bestFit="1" customWidth="1"/>
    <col min="2567" max="2567" width="22.85546875" style="72" customWidth="1"/>
    <col min="2568" max="2568" width="59.5703125" style="72" bestFit="1" customWidth="1"/>
    <col min="2569" max="2569" width="57.85546875" style="72" bestFit="1" customWidth="1"/>
    <col min="2570" max="2570" width="35.425781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5703125" style="72" customWidth="1"/>
    <col min="2578" max="2578" width="9" style="72" bestFit="1" customWidth="1"/>
    <col min="2579" max="2818" width="9.140625" style="72"/>
    <col min="2819" max="2819" width="4.5703125" style="72" bestFit="1" customWidth="1"/>
    <col min="2820" max="2820" width="9.5703125" style="72" bestFit="1" customWidth="1"/>
    <col min="2821" max="2821" width="10" style="72" bestFit="1" customWidth="1"/>
    <col min="2822" max="2822" width="8.85546875" style="72" bestFit="1" customWidth="1"/>
    <col min="2823" max="2823" width="22.85546875" style="72" customWidth="1"/>
    <col min="2824" max="2824" width="59.5703125" style="72" bestFit="1" customWidth="1"/>
    <col min="2825" max="2825" width="57.85546875" style="72" bestFit="1" customWidth="1"/>
    <col min="2826" max="2826" width="35.425781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5703125" style="72" customWidth="1"/>
    <col min="2834" max="2834" width="9" style="72" bestFit="1" customWidth="1"/>
    <col min="2835" max="3074" width="9.140625" style="72"/>
    <col min="3075" max="3075" width="4.5703125" style="72" bestFit="1" customWidth="1"/>
    <col min="3076" max="3076" width="9.5703125" style="72" bestFit="1" customWidth="1"/>
    <col min="3077" max="3077" width="10" style="72" bestFit="1" customWidth="1"/>
    <col min="3078" max="3078" width="8.85546875" style="72" bestFit="1" customWidth="1"/>
    <col min="3079" max="3079" width="22.85546875" style="72" customWidth="1"/>
    <col min="3080" max="3080" width="59.5703125" style="72" bestFit="1" customWidth="1"/>
    <col min="3081" max="3081" width="57.85546875" style="72" bestFit="1" customWidth="1"/>
    <col min="3082" max="3082" width="35.425781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5703125" style="72" customWidth="1"/>
    <col min="3090" max="3090" width="9" style="72" bestFit="1" customWidth="1"/>
    <col min="3091" max="3330" width="9.140625" style="72"/>
    <col min="3331" max="3331" width="4.5703125" style="72" bestFit="1" customWidth="1"/>
    <col min="3332" max="3332" width="9.5703125" style="72" bestFit="1" customWidth="1"/>
    <col min="3333" max="3333" width="10" style="72" bestFit="1" customWidth="1"/>
    <col min="3334" max="3334" width="8.85546875" style="72" bestFit="1" customWidth="1"/>
    <col min="3335" max="3335" width="22.85546875" style="72" customWidth="1"/>
    <col min="3336" max="3336" width="59.5703125" style="72" bestFit="1" customWidth="1"/>
    <col min="3337" max="3337" width="57.85546875" style="72" bestFit="1" customWidth="1"/>
    <col min="3338" max="3338" width="35.425781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5703125" style="72" customWidth="1"/>
    <col min="3346" max="3346" width="9" style="72" bestFit="1" customWidth="1"/>
    <col min="3347" max="3586" width="9.140625" style="72"/>
    <col min="3587" max="3587" width="4.5703125" style="72" bestFit="1" customWidth="1"/>
    <col min="3588" max="3588" width="9.5703125" style="72" bestFit="1" customWidth="1"/>
    <col min="3589" max="3589" width="10" style="72" bestFit="1" customWidth="1"/>
    <col min="3590" max="3590" width="8.85546875" style="72" bestFit="1" customWidth="1"/>
    <col min="3591" max="3591" width="22.85546875" style="72" customWidth="1"/>
    <col min="3592" max="3592" width="59.5703125" style="72" bestFit="1" customWidth="1"/>
    <col min="3593" max="3593" width="57.85546875" style="72" bestFit="1" customWidth="1"/>
    <col min="3594" max="3594" width="35.425781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5703125" style="72" customWidth="1"/>
    <col min="3602" max="3602" width="9" style="72" bestFit="1" customWidth="1"/>
    <col min="3603" max="3842" width="9.140625" style="72"/>
    <col min="3843" max="3843" width="4.5703125" style="72" bestFit="1" customWidth="1"/>
    <col min="3844" max="3844" width="9.5703125" style="72" bestFit="1" customWidth="1"/>
    <col min="3845" max="3845" width="10" style="72" bestFit="1" customWidth="1"/>
    <col min="3846" max="3846" width="8.85546875" style="72" bestFit="1" customWidth="1"/>
    <col min="3847" max="3847" width="22.85546875" style="72" customWidth="1"/>
    <col min="3848" max="3848" width="59.5703125" style="72" bestFit="1" customWidth="1"/>
    <col min="3849" max="3849" width="57.85546875" style="72" bestFit="1" customWidth="1"/>
    <col min="3850" max="3850" width="35.425781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5703125" style="72" customWidth="1"/>
    <col min="3858" max="3858" width="9" style="72" bestFit="1" customWidth="1"/>
    <col min="3859" max="4098" width="9.140625" style="72"/>
    <col min="4099" max="4099" width="4.5703125" style="72" bestFit="1" customWidth="1"/>
    <col min="4100" max="4100" width="9.5703125" style="72" bestFit="1" customWidth="1"/>
    <col min="4101" max="4101" width="10" style="72" bestFit="1" customWidth="1"/>
    <col min="4102" max="4102" width="8.85546875" style="72" bestFit="1" customWidth="1"/>
    <col min="4103" max="4103" width="22.85546875" style="72" customWidth="1"/>
    <col min="4104" max="4104" width="59.5703125" style="72" bestFit="1" customWidth="1"/>
    <col min="4105" max="4105" width="57.85546875" style="72" bestFit="1" customWidth="1"/>
    <col min="4106" max="4106" width="35.425781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5703125" style="72" customWidth="1"/>
    <col min="4114" max="4114" width="9" style="72" bestFit="1" customWidth="1"/>
    <col min="4115" max="4354" width="9.140625" style="72"/>
    <col min="4355" max="4355" width="4.5703125" style="72" bestFit="1" customWidth="1"/>
    <col min="4356" max="4356" width="9.5703125" style="72" bestFit="1" customWidth="1"/>
    <col min="4357" max="4357" width="10" style="72" bestFit="1" customWidth="1"/>
    <col min="4358" max="4358" width="8.85546875" style="72" bestFit="1" customWidth="1"/>
    <col min="4359" max="4359" width="22.85546875" style="72" customWidth="1"/>
    <col min="4360" max="4360" width="59.5703125" style="72" bestFit="1" customWidth="1"/>
    <col min="4361" max="4361" width="57.85546875" style="72" bestFit="1" customWidth="1"/>
    <col min="4362" max="4362" width="35.425781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5703125" style="72" customWidth="1"/>
    <col min="4370" max="4370" width="9" style="72" bestFit="1" customWidth="1"/>
    <col min="4371" max="4610" width="9.140625" style="72"/>
    <col min="4611" max="4611" width="4.5703125" style="72" bestFit="1" customWidth="1"/>
    <col min="4612" max="4612" width="9.5703125" style="72" bestFit="1" customWidth="1"/>
    <col min="4613" max="4613" width="10" style="72" bestFit="1" customWidth="1"/>
    <col min="4614" max="4614" width="8.85546875" style="72" bestFit="1" customWidth="1"/>
    <col min="4615" max="4615" width="22.85546875" style="72" customWidth="1"/>
    <col min="4616" max="4616" width="59.5703125" style="72" bestFit="1" customWidth="1"/>
    <col min="4617" max="4617" width="57.85546875" style="72" bestFit="1" customWidth="1"/>
    <col min="4618" max="4618" width="35.425781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5703125" style="72" customWidth="1"/>
    <col min="4626" max="4626" width="9" style="72" bestFit="1" customWidth="1"/>
    <col min="4627" max="4866" width="9.140625" style="72"/>
    <col min="4867" max="4867" width="4.5703125" style="72" bestFit="1" customWidth="1"/>
    <col min="4868" max="4868" width="9.5703125" style="72" bestFit="1" customWidth="1"/>
    <col min="4869" max="4869" width="10" style="72" bestFit="1" customWidth="1"/>
    <col min="4870" max="4870" width="8.85546875" style="72" bestFit="1" customWidth="1"/>
    <col min="4871" max="4871" width="22.85546875" style="72" customWidth="1"/>
    <col min="4872" max="4872" width="59.5703125" style="72" bestFit="1" customWidth="1"/>
    <col min="4873" max="4873" width="57.85546875" style="72" bestFit="1" customWidth="1"/>
    <col min="4874" max="4874" width="35.425781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5703125" style="72" customWidth="1"/>
    <col min="4882" max="4882" width="9" style="72" bestFit="1" customWidth="1"/>
    <col min="4883" max="5122" width="9.140625" style="72"/>
    <col min="5123" max="5123" width="4.5703125" style="72" bestFit="1" customWidth="1"/>
    <col min="5124" max="5124" width="9.5703125" style="72" bestFit="1" customWidth="1"/>
    <col min="5125" max="5125" width="10" style="72" bestFit="1" customWidth="1"/>
    <col min="5126" max="5126" width="8.85546875" style="72" bestFit="1" customWidth="1"/>
    <col min="5127" max="5127" width="22.85546875" style="72" customWidth="1"/>
    <col min="5128" max="5128" width="59.5703125" style="72" bestFit="1" customWidth="1"/>
    <col min="5129" max="5129" width="57.85546875" style="72" bestFit="1" customWidth="1"/>
    <col min="5130" max="5130" width="35.425781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5703125" style="72" customWidth="1"/>
    <col min="5138" max="5138" width="9" style="72" bestFit="1" customWidth="1"/>
    <col min="5139" max="5378" width="9.140625" style="72"/>
    <col min="5379" max="5379" width="4.5703125" style="72" bestFit="1" customWidth="1"/>
    <col min="5380" max="5380" width="9.5703125" style="72" bestFit="1" customWidth="1"/>
    <col min="5381" max="5381" width="10" style="72" bestFit="1" customWidth="1"/>
    <col min="5382" max="5382" width="8.85546875" style="72" bestFit="1" customWidth="1"/>
    <col min="5383" max="5383" width="22.85546875" style="72" customWidth="1"/>
    <col min="5384" max="5384" width="59.5703125" style="72" bestFit="1" customWidth="1"/>
    <col min="5385" max="5385" width="57.85546875" style="72" bestFit="1" customWidth="1"/>
    <col min="5386" max="5386" width="35.425781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5703125" style="72" customWidth="1"/>
    <col min="5394" max="5394" width="9" style="72" bestFit="1" customWidth="1"/>
    <col min="5395" max="5634" width="9.140625" style="72"/>
    <col min="5635" max="5635" width="4.5703125" style="72" bestFit="1" customWidth="1"/>
    <col min="5636" max="5636" width="9.5703125" style="72" bestFit="1" customWidth="1"/>
    <col min="5637" max="5637" width="10" style="72" bestFit="1" customWidth="1"/>
    <col min="5638" max="5638" width="8.85546875" style="72" bestFit="1" customWidth="1"/>
    <col min="5639" max="5639" width="22.85546875" style="72" customWidth="1"/>
    <col min="5640" max="5640" width="59.5703125" style="72" bestFit="1" customWidth="1"/>
    <col min="5641" max="5641" width="57.85546875" style="72" bestFit="1" customWidth="1"/>
    <col min="5642" max="5642" width="35.425781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5703125" style="72" customWidth="1"/>
    <col min="5650" max="5650" width="9" style="72" bestFit="1" customWidth="1"/>
    <col min="5651" max="5890" width="9.140625" style="72"/>
    <col min="5891" max="5891" width="4.5703125" style="72" bestFit="1" customWidth="1"/>
    <col min="5892" max="5892" width="9.5703125" style="72" bestFit="1" customWidth="1"/>
    <col min="5893" max="5893" width="10" style="72" bestFit="1" customWidth="1"/>
    <col min="5894" max="5894" width="8.85546875" style="72" bestFit="1" customWidth="1"/>
    <col min="5895" max="5895" width="22.85546875" style="72" customWidth="1"/>
    <col min="5896" max="5896" width="59.5703125" style="72" bestFit="1" customWidth="1"/>
    <col min="5897" max="5897" width="57.85546875" style="72" bestFit="1" customWidth="1"/>
    <col min="5898" max="5898" width="35.425781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5703125" style="72" customWidth="1"/>
    <col min="5906" max="5906" width="9" style="72" bestFit="1" customWidth="1"/>
    <col min="5907" max="6146" width="9.140625" style="72"/>
    <col min="6147" max="6147" width="4.5703125" style="72" bestFit="1" customWidth="1"/>
    <col min="6148" max="6148" width="9.5703125" style="72" bestFit="1" customWidth="1"/>
    <col min="6149" max="6149" width="10" style="72" bestFit="1" customWidth="1"/>
    <col min="6150" max="6150" width="8.85546875" style="72" bestFit="1" customWidth="1"/>
    <col min="6151" max="6151" width="22.85546875" style="72" customWidth="1"/>
    <col min="6152" max="6152" width="59.5703125" style="72" bestFit="1" customWidth="1"/>
    <col min="6153" max="6153" width="57.85546875" style="72" bestFit="1" customWidth="1"/>
    <col min="6154" max="6154" width="35.425781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5703125" style="72" customWidth="1"/>
    <col min="6162" max="6162" width="9" style="72" bestFit="1" customWidth="1"/>
    <col min="6163" max="6402" width="9.140625" style="72"/>
    <col min="6403" max="6403" width="4.5703125" style="72" bestFit="1" customWidth="1"/>
    <col min="6404" max="6404" width="9.5703125" style="72" bestFit="1" customWidth="1"/>
    <col min="6405" max="6405" width="10" style="72" bestFit="1" customWidth="1"/>
    <col min="6406" max="6406" width="8.85546875" style="72" bestFit="1" customWidth="1"/>
    <col min="6407" max="6407" width="22.85546875" style="72" customWidth="1"/>
    <col min="6408" max="6408" width="59.5703125" style="72" bestFit="1" customWidth="1"/>
    <col min="6409" max="6409" width="57.85546875" style="72" bestFit="1" customWidth="1"/>
    <col min="6410" max="6410" width="35.425781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5703125" style="72" customWidth="1"/>
    <col min="6418" max="6418" width="9" style="72" bestFit="1" customWidth="1"/>
    <col min="6419" max="6658" width="9.140625" style="72"/>
    <col min="6659" max="6659" width="4.5703125" style="72" bestFit="1" customWidth="1"/>
    <col min="6660" max="6660" width="9.5703125" style="72" bestFit="1" customWidth="1"/>
    <col min="6661" max="6661" width="10" style="72" bestFit="1" customWidth="1"/>
    <col min="6662" max="6662" width="8.85546875" style="72" bestFit="1" customWidth="1"/>
    <col min="6663" max="6663" width="22.85546875" style="72" customWidth="1"/>
    <col min="6664" max="6664" width="59.5703125" style="72" bestFit="1" customWidth="1"/>
    <col min="6665" max="6665" width="57.85546875" style="72" bestFit="1" customWidth="1"/>
    <col min="6666" max="6666" width="35.425781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5703125" style="72" customWidth="1"/>
    <col min="6674" max="6674" width="9" style="72" bestFit="1" customWidth="1"/>
    <col min="6675" max="6914" width="9.140625" style="72"/>
    <col min="6915" max="6915" width="4.5703125" style="72" bestFit="1" customWidth="1"/>
    <col min="6916" max="6916" width="9.5703125" style="72" bestFit="1" customWidth="1"/>
    <col min="6917" max="6917" width="10" style="72" bestFit="1" customWidth="1"/>
    <col min="6918" max="6918" width="8.85546875" style="72" bestFit="1" customWidth="1"/>
    <col min="6919" max="6919" width="22.85546875" style="72" customWidth="1"/>
    <col min="6920" max="6920" width="59.5703125" style="72" bestFit="1" customWidth="1"/>
    <col min="6921" max="6921" width="57.85546875" style="72" bestFit="1" customWidth="1"/>
    <col min="6922" max="6922" width="35.425781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5703125" style="72" customWidth="1"/>
    <col min="6930" max="6930" width="9" style="72" bestFit="1" customWidth="1"/>
    <col min="6931" max="7170" width="9.140625" style="72"/>
    <col min="7171" max="7171" width="4.5703125" style="72" bestFit="1" customWidth="1"/>
    <col min="7172" max="7172" width="9.5703125" style="72" bestFit="1" customWidth="1"/>
    <col min="7173" max="7173" width="10" style="72" bestFit="1" customWidth="1"/>
    <col min="7174" max="7174" width="8.85546875" style="72" bestFit="1" customWidth="1"/>
    <col min="7175" max="7175" width="22.85546875" style="72" customWidth="1"/>
    <col min="7176" max="7176" width="59.5703125" style="72" bestFit="1" customWidth="1"/>
    <col min="7177" max="7177" width="57.85546875" style="72" bestFit="1" customWidth="1"/>
    <col min="7178" max="7178" width="35.425781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5703125" style="72" customWidth="1"/>
    <col min="7186" max="7186" width="9" style="72" bestFit="1" customWidth="1"/>
    <col min="7187" max="7426" width="9.140625" style="72"/>
    <col min="7427" max="7427" width="4.5703125" style="72" bestFit="1" customWidth="1"/>
    <col min="7428" max="7428" width="9.5703125" style="72" bestFit="1" customWidth="1"/>
    <col min="7429" max="7429" width="10" style="72" bestFit="1" customWidth="1"/>
    <col min="7430" max="7430" width="8.85546875" style="72" bestFit="1" customWidth="1"/>
    <col min="7431" max="7431" width="22.85546875" style="72" customWidth="1"/>
    <col min="7432" max="7432" width="59.5703125" style="72" bestFit="1" customWidth="1"/>
    <col min="7433" max="7433" width="57.85546875" style="72" bestFit="1" customWidth="1"/>
    <col min="7434" max="7434" width="35.425781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5703125" style="72" customWidth="1"/>
    <col min="7442" max="7442" width="9" style="72" bestFit="1" customWidth="1"/>
    <col min="7443" max="7682" width="9.140625" style="72"/>
    <col min="7683" max="7683" width="4.5703125" style="72" bestFit="1" customWidth="1"/>
    <col min="7684" max="7684" width="9.5703125" style="72" bestFit="1" customWidth="1"/>
    <col min="7685" max="7685" width="10" style="72" bestFit="1" customWidth="1"/>
    <col min="7686" max="7686" width="8.85546875" style="72" bestFit="1" customWidth="1"/>
    <col min="7687" max="7687" width="22.85546875" style="72" customWidth="1"/>
    <col min="7688" max="7688" width="59.5703125" style="72" bestFit="1" customWidth="1"/>
    <col min="7689" max="7689" width="57.85546875" style="72" bestFit="1" customWidth="1"/>
    <col min="7690" max="7690" width="35.425781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5703125" style="72" customWidth="1"/>
    <col min="7698" max="7698" width="9" style="72" bestFit="1" customWidth="1"/>
    <col min="7699" max="7938" width="9.140625" style="72"/>
    <col min="7939" max="7939" width="4.5703125" style="72" bestFit="1" customWidth="1"/>
    <col min="7940" max="7940" width="9.5703125" style="72" bestFit="1" customWidth="1"/>
    <col min="7941" max="7941" width="10" style="72" bestFit="1" customWidth="1"/>
    <col min="7942" max="7942" width="8.85546875" style="72" bestFit="1" customWidth="1"/>
    <col min="7943" max="7943" width="22.85546875" style="72" customWidth="1"/>
    <col min="7944" max="7944" width="59.5703125" style="72" bestFit="1" customWidth="1"/>
    <col min="7945" max="7945" width="57.85546875" style="72" bestFit="1" customWidth="1"/>
    <col min="7946" max="7946" width="35.425781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5703125" style="72" customWidth="1"/>
    <col min="7954" max="7954" width="9" style="72" bestFit="1" customWidth="1"/>
    <col min="7955" max="8194" width="9.140625" style="72"/>
    <col min="8195" max="8195" width="4.5703125" style="72" bestFit="1" customWidth="1"/>
    <col min="8196" max="8196" width="9.5703125" style="72" bestFit="1" customWidth="1"/>
    <col min="8197" max="8197" width="10" style="72" bestFit="1" customWidth="1"/>
    <col min="8198" max="8198" width="8.85546875" style="72" bestFit="1" customWidth="1"/>
    <col min="8199" max="8199" width="22.85546875" style="72" customWidth="1"/>
    <col min="8200" max="8200" width="59.5703125" style="72" bestFit="1" customWidth="1"/>
    <col min="8201" max="8201" width="57.85546875" style="72" bestFit="1" customWidth="1"/>
    <col min="8202" max="8202" width="35.425781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5703125" style="72" customWidth="1"/>
    <col min="8210" max="8210" width="9" style="72" bestFit="1" customWidth="1"/>
    <col min="8211" max="8450" width="9.140625" style="72"/>
    <col min="8451" max="8451" width="4.5703125" style="72" bestFit="1" customWidth="1"/>
    <col min="8452" max="8452" width="9.5703125" style="72" bestFit="1" customWidth="1"/>
    <col min="8453" max="8453" width="10" style="72" bestFit="1" customWidth="1"/>
    <col min="8454" max="8454" width="8.85546875" style="72" bestFit="1" customWidth="1"/>
    <col min="8455" max="8455" width="22.85546875" style="72" customWidth="1"/>
    <col min="8456" max="8456" width="59.5703125" style="72" bestFit="1" customWidth="1"/>
    <col min="8457" max="8457" width="57.85546875" style="72" bestFit="1" customWidth="1"/>
    <col min="8458" max="8458" width="35.425781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5703125" style="72" customWidth="1"/>
    <col min="8466" max="8466" width="9" style="72" bestFit="1" customWidth="1"/>
    <col min="8467" max="8706" width="9.140625" style="72"/>
    <col min="8707" max="8707" width="4.5703125" style="72" bestFit="1" customWidth="1"/>
    <col min="8708" max="8708" width="9.5703125" style="72" bestFit="1" customWidth="1"/>
    <col min="8709" max="8709" width="10" style="72" bestFit="1" customWidth="1"/>
    <col min="8710" max="8710" width="8.85546875" style="72" bestFit="1" customWidth="1"/>
    <col min="8711" max="8711" width="22.85546875" style="72" customWidth="1"/>
    <col min="8712" max="8712" width="59.5703125" style="72" bestFit="1" customWidth="1"/>
    <col min="8713" max="8713" width="57.85546875" style="72" bestFit="1" customWidth="1"/>
    <col min="8714" max="8714" width="35.425781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5703125" style="72" customWidth="1"/>
    <col min="8722" max="8722" width="9" style="72" bestFit="1" customWidth="1"/>
    <col min="8723" max="8962" width="9.140625" style="72"/>
    <col min="8963" max="8963" width="4.5703125" style="72" bestFit="1" customWidth="1"/>
    <col min="8964" max="8964" width="9.5703125" style="72" bestFit="1" customWidth="1"/>
    <col min="8965" max="8965" width="10" style="72" bestFit="1" customWidth="1"/>
    <col min="8966" max="8966" width="8.85546875" style="72" bestFit="1" customWidth="1"/>
    <col min="8967" max="8967" width="22.85546875" style="72" customWidth="1"/>
    <col min="8968" max="8968" width="59.5703125" style="72" bestFit="1" customWidth="1"/>
    <col min="8969" max="8969" width="57.85546875" style="72" bestFit="1" customWidth="1"/>
    <col min="8970" max="8970" width="35.425781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5703125" style="72" customWidth="1"/>
    <col min="8978" max="8978" width="9" style="72" bestFit="1" customWidth="1"/>
    <col min="8979" max="9218" width="9.140625" style="72"/>
    <col min="9219" max="9219" width="4.5703125" style="72" bestFit="1" customWidth="1"/>
    <col min="9220" max="9220" width="9.5703125" style="72" bestFit="1" customWidth="1"/>
    <col min="9221" max="9221" width="10" style="72" bestFit="1" customWidth="1"/>
    <col min="9222" max="9222" width="8.85546875" style="72" bestFit="1" customWidth="1"/>
    <col min="9223" max="9223" width="22.85546875" style="72" customWidth="1"/>
    <col min="9224" max="9224" width="59.5703125" style="72" bestFit="1" customWidth="1"/>
    <col min="9225" max="9225" width="57.85546875" style="72" bestFit="1" customWidth="1"/>
    <col min="9226" max="9226" width="35.425781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5703125" style="72" customWidth="1"/>
    <col min="9234" max="9234" width="9" style="72" bestFit="1" customWidth="1"/>
    <col min="9235" max="9474" width="9.140625" style="72"/>
    <col min="9475" max="9475" width="4.5703125" style="72" bestFit="1" customWidth="1"/>
    <col min="9476" max="9476" width="9.5703125" style="72" bestFit="1" customWidth="1"/>
    <col min="9477" max="9477" width="10" style="72" bestFit="1" customWidth="1"/>
    <col min="9478" max="9478" width="8.85546875" style="72" bestFit="1" customWidth="1"/>
    <col min="9479" max="9479" width="22.85546875" style="72" customWidth="1"/>
    <col min="9480" max="9480" width="59.5703125" style="72" bestFit="1" customWidth="1"/>
    <col min="9481" max="9481" width="57.85546875" style="72" bestFit="1" customWidth="1"/>
    <col min="9482" max="9482" width="35.425781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5703125" style="72" customWidth="1"/>
    <col min="9490" max="9490" width="9" style="72" bestFit="1" customWidth="1"/>
    <col min="9491" max="9730" width="9.140625" style="72"/>
    <col min="9731" max="9731" width="4.5703125" style="72" bestFit="1" customWidth="1"/>
    <col min="9732" max="9732" width="9.5703125" style="72" bestFit="1" customWidth="1"/>
    <col min="9733" max="9733" width="10" style="72" bestFit="1" customWidth="1"/>
    <col min="9734" max="9734" width="8.85546875" style="72" bestFit="1" customWidth="1"/>
    <col min="9735" max="9735" width="22.85546875" style="72" customWidth="1"/>
    <col min="9736" max="9736" width="59.5703125" style="72" bestFit="1" customWidth="1"/>
    <col min="9737" max="9737" width="57.85546875" style="72" bestFit="1" customWidth="1"/>
    <col min="9738" max="9738" width="35.425781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5703125" style="72" customWidth="1"/>
    <col min="9746" max="9746" width="9" style="72" bestFit="1" customWidth="1"/>
    <col min="9747" max="9986" width="9.140625" style="72"/>
    <col min="9987" max="9987" width="4.5703125" style="72" bestFit="1" customWidth="1"/>
    <col min="9988" max="9988" width="9.5703125" style="72" bestFit="1" customWidth="1"/>
    <col min="9989" max="9989" width="10" style="72" bestFit="1" customWidth="1"/>
    <col min="9990" max="9990" width="8.85546875" style="72" bestFit="1" customWidth="1"/>
    <col min="9991" max="9991" width="22.85546875" style="72" customWidth="1"/>
    <col min="9992" max="9992" width="59.5703125" style="72" bestFit="1" customWidth="1"/>
    <col min="9993" max="9993" width="57.85546875" style="72" bestFit="1" customWidth="1"/>
    <col min="9994" max="9994" width="35.425781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5703125" style="72" customWidth="1"/>
    <col min="10002" max="10002" width="9" style="72" bestFit="1" customWidth="1"/>
    <col min="10003" max="10242" width="9.140625" style="72"/>
    <col min="10243" max="10243" width="4.5703125" style="72" bestFit="1" customWidth="1"/>
    <col min="10244" max="10244" width="9.5703125" style="72" bestFit="1" customWidth="1"/>
    <col min="10245" max="10245" width="10" style="72" bestFit="1" customWidth="1"/>
    <col min="10246" max="10246" width="8.85546875" style="72" bestFit="1" customWidth="1"/>
    <col min="10247" max="10247" width="22.85546875" style="72" customWidth="1"/>
    <col min="10248" max="10248" width="59.5703125" style="72" bestFit="1" customWidth="1"/>
    <col min="10249" max="10249" width="57.85546875" style="72" bestFit="1" customWidth="1"/>
    <col min="10250" max="10250" width="35.425781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5703125" style="72" customWidth="1"/>
    <col min="10258" max="10258" width="9" style="72" bestFit="1" customWidth="1"/>
    <col min="10259" max="10498" width="9.140625" style="72"/>
    <col min="10499" max="10499" width="4.5703125" style="72" bestFit="1" customWidth="1"/>
    <col min="10500" max="10500" width="9.5703125" style="72" bestFit="1" customWidth="1"/>
    <col min="10501" max="10501" width="10" style="72" bestFit="1" customWidth="1"/>
    <col min="10502" max="10502" width="8.85546875" style="72" bestFit="1" customWidth="1"/>
    <col min="10503" max="10503" width="22.85546875" style="72" customWidth="1"/>
    <col min="10504" max="10504" width="59.5703125" style="72" bestFit="1" customWidth="1"/>
    <col min="10505" max="10505" width="57.85546875" style="72" bestFit="1" customWidth="1"/>
    <col min="10506" max="10506" width="35.425781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5703125" style="72" customWidth="1"/>
    <col min="10514" max="10514" width="9" style="72" bestFit="1" customWidth="1"/>
    <col min="10515" max="10754" width="9.140625" style="72"/>
    <col min="10755" max="10755" width="4.5703125" style="72" bestFit="1" customWidth="1"/>
    <col min="10756" max="10756" width="9.5703125" style="72" bestFit="1" customWidth="1"/>
    <col min="10757" max="10757" width="10" style="72" bestFit="1" customWidth="1"/>
    <col min="10758" max="10758" width="8.85546875" style="72" bestFit="1" customWidth="1"/>
    <col min="10759" max="10759" width="22.85546875" style="72" customWidth="1"/>
    <col min="10760" max="10760" width="59.5703125" style="72" bestFit="1" customWidth="1"/>
    <col min="10761" max="10761" width="57.85546875" style="72" bestFit="1" customWidth="1"/>
    <col min="10762" max="10762" width="35.425781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5703125" style="72" customWidth="1"/>
    <col min="10770" max="10770" width="9" style="72" bestFit="1" customWidth="1"/>
    <col min="10771" max="11010" width="9.140625" style="72"/>
    <col min="11011" max="11011" width="4.5703125" style="72" bestFit="1" customWidth="1"/>
    <col min="11012" max="11012" width="9.5703125" style="72" bestFit="1" customWidth="1"/>
    <col min="11013" max="11013" width="10" style="72" bestFit="1" customWidth="1"/>
    <col min="11014" max="11014" width="8.85546875" style="72" bestFit="1" customWidth="1"/>
    <col min="11015" max="11015" width="22.85546875" style="72" customWidth="1"/>
    <col min="11016" max="11016" width="59.5703125" style="72" bestFit="1" customWidth="1"/>
    <col min="11017" max="11017" width="57.85546875" style="72" bestFit="1" customWidth="1"/>
    <col min="11018" max="11018" width="35.425781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5703125" style="72" customWidth="1"/>
    <col min="11026" max="11026" width="9" style="72" bestFit="1" customWidth="1"/>
    <col min="11027" max="11266" width="9.140625" style="72"/>
    <col min="11267" max="11267" width="4.5703125" style="72" bestFit="1" customWidth="1"/>
    <col min="11268" max="11268" width="9.5703125" style="72" bestFit="1" customWidth="1"/>
    <col min="11269" max="11269" width="10" style="72" bestFit="1" customWidth="1"/>
    <col min="11270" max="11270" width="8.85546875" style="72" bestFit="1" customWidth="1"/>
    <col min="11271" max="11271" width="22.85546875" style="72" customWidth="1"/>
    <col min="11272" max="11272" width="59.5703125" style="72" bestFit="1" customWidth="1"/>
    <col min="11273" max="11273" width="57.85546875" style="72" bestFit="1" customWidth="1"/>
    <col min="11274" max="11274" width="35.425781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5703125" style="72" customWidth="1"/>
    <col min="11282" max="11282" width="9" style="72" bestFit="1" customWidth="1"/>
    <col min="11283" max="11522" width="9.140625" style="72"/>
    <col min="11523" max="11523" width="4.5703125" style="72" bestFit="1" customWidth="1"/>
    <col min="11524" max="11524" width="9.5703125" style="72" bestFit="1" customWidth="1"/>
    <col min="11525" max="11525" width="10" style="72" bestFit="1" customWidth="1"/>
    <col min="11526" max="11526" width="8.85546875" style="72" bestFit="1" customWidth="1"/>
    <col min="11527" max="11527" width="22.85546875" style="72" customWidth="1"/>
    <col min="11528" max="11528" width="59.5703125" style="72" bestFit="1" customWidth="1"/>
    <col min="11529" max="11529" width="57.85546875" style="72" bestFit="1" customWidth="1"/>
    <col min="11530" max="11530" width="35.425781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5703125" style="72" customWidth="1"/>
    <col min="11538" max="11538" width="9" style="72" bestFit="1" customWidth="1"/>
    <col min="11539" max="11778" width="9.140625" style="72"/>
    <col min="11779" max="11779" width="4.5703125" style="72" bestFit="1" customWidth="1"/>
    <col min="11780" max="11780" width="9.5703125" style="72" bestFit="1" customWidth="1"/>
    <col min="11781" max="11781" width="10" style="72" bestFit="1" customWidth="1"/>
    <col min="11782" max="11782" width="8.85546875" style="72" bestFit="1" customWidth="1"/>
    <col min="11783" max="11783" width="22.85546875" style="72" customWidth="1"/>
    <col min="11784" max="11784" width="59.5703125" style="72" bestFit="1" customWidth="1"/>
    <col min="11785" max="11785" width="57.85546875" style="72" bestFit="1" customWidth="1"/>
    <col min="11786" max="11786" width="35.425781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5703125" style="72" customWidth="1"/>
    <col min="11794" max="11794" width="9" style="72" bestFit="1" customWidth="1"/>
    <col min="11795" max="12034" width="9.140625" style="72"/>
    <col min="12035" max="12035" width="4.5703125" style="72" bestFit="1" customWidth="1"/>
    <col min="12036" max="12036" width="9.5703125" style="72" bestFit="1" customWidth="1"/>
    <col min="12037" max="12037" width="10" style="72" bestFit="1" customWidth="1"/>
    <col min="12038" max="12038" width="8.85546875" style="72" bestFit="1" customWidth="1"/>
    <col min="12039" max="12039" width="22.85546875" style="72" customWidth="1"/>
    <col min="12040" max="12040" width="59.5703125" style="72" bestFit="1" customWidth="1"/>
    <col min="12041" max="12041" width="57.85546875" style="72" bestFit="1" customWidth="1"/>
    <col min="12042" max="12042" width="35.425781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5703125" style="72" customWidth="1"/>
    <col min="12050" max="12050" width="9" style="72" bestFit="1" customWidth="1"/>
    <col min="12051" max="12290" width="9.140625" style="72"/>
    <col min="12291" max="12291" width="4.5703125" style="72" bestFit="1" customWidth="1"/>
    <col min="12292" max="12292" width="9.5703125" style="72" bestFit="1" customWidth="1"/>
    <col min="12293" max="12293" width="10" style="72" bestFit="1" customWidth="1"/>
    <col min="12294" max="12294" width="8.85546875" style="72" bestFit="1" customWidth="1"/>
    <col min="12295" max="12295" width="22.85546875" style="72" customWidth="1"/>
    <col min="12296" max="12296" width="59.5703125" style="72" bestFit="1" customWidth="1"/>
    <col min="12297" max="12297" width="57.85546875" style="72" bestFit="1" customWidth="1"/>
    <col min="12298" max="12298" width="35.425781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5703125" style="72" customWidth="1"/>
    <col min="12306" max="12306" width="9" style="72" bestFit="1" customWidth="1"/>
    <col min="12307" max="12546" width="9.140625" style="72"/>
    <col min="12547" max="12547" width="4.5703125" style="72" bestFit="1" customWidth="1"/>
    <col min="12548" max="12548" width="9.5703125" style="72" bestFit="1" customWidth="1"/>
    <col min="12549" max="12549" width="10" style="72" bestFit="1" customWidth="1"/>
    <col min="12550" max="12550" width="8.85546875" style="72" bestFit="1" customWidth="1"/>
    <col min="12551" max="12551" width="22.85546875" style="72" customWidth="1"/>
    <col min="12552" max="12552" width="59.5703125" style="72" bestFit="1" customWidth="1"/>
    <col min="12553" max="12553" width="57.85546875" style="72" bestFit="1" customWidth="1"/>
    <col min="12554" max="12554" width="35.425781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5703125" style="72" customWidth="1"/>
    <col min="12562" max="12562" width="9" style="72" bestFit="1" customWidth="1"/>
    <col min="12563" max="12802" width="9.140625" style="72"/>
    <col min="12803" max="12803" width="4.5703125" style="72" bestFit="1" customWidth="1"/>
    <col min="12804" max="12804" width="9.5703125" style="72" bestFit="1" customWidth="1"/>
    <col min="12805" max="12805" width="10" style="72" bestFit="1" customWidth="1"/>
    <col min="12806" max="12806" width="8.85546875" style="72" bestFit="1" customWidth="1"/>
    <col min="12807" max="12807" width="22.85546875" style="72" customWidth="1"/>
    <col min="12808" max="12808" width="59.5703125" style="72" bestFit="1" customWidth="1"/>
    <col min="12809" max="12809" width="57.85546875" style="72" bestFit="1" customWidth="1"/>
    <col min="12810" max="12810" width="35.425781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5703125" style="72" customWidth="1"/>
    <col min="12818" max="12818" width="9" style="72" bestFit="1" customWidth="1"/>
    <col min="12819" max="13058" width="9.140625" style="72"/>
    <col min="13059" max="13059" width="4.5703125" style="72" bestFit="1" customWidth="1"/>
    <col min="13060" max="13060" width="9.5703125" style="72" bestFit="1" customWidth="1"/>
    <col min="13061" max="13061" width="10" style="72" bestFit="1" customWidth="1"/>
    <col min="13062" max="13062" width="8.85546875" style="72" bestFit="1" customWidth="1"/>
    <col min="13063" max="13063" width="22.85546875" style="72" customWidth="1"/>
    <col min="13064" max="13064" width="59.5703125" style="72" bestFit="1" customWidth="1"/>
    <col min="13065" max="13065" width="57.85546875" style="72" bestFit="1" customWidth="1"/>
    <col min="13066" max="13066" width="35.425781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5703125" style="72" customWidth="1"/>
    <col min="13074" max="13074" width="9" style="72" bestFit="1" customWidth="1"/>
    <col min="13075" max="13314" width="9.140625" style="72"/>
    <col min="13315" max="13315" width="4.5703125" style="72" bestFit="1" customWidth="1"/>
    <col min="13316" max="13316" width="9.5703125" style="72" bestFit="1" customWidth="1"/>
    <col min="13317" max="13317" width="10" style="72" bestFit="1" customWidth="1"/>
    <col min="13318" max="13318" width="8.85546875" style="72" bestFit="1" customWidth="1"/>
    <col min="13319" max="13319" width="22.85546875" style="72" customWidth="1"/>
    <col min="13320" max="13320" width="59.5703125" style="72" bestFit="1" customWidth="1"/>
    <col min="13321" max="13321" width="57.85546875" style="72" bestFit="1" customWidth="1"/>
    <col min="13322" max="13322" width="35.425781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5703125" style="72" customWidth="1"/>
    <col min="13330" max="13330" width="9" style="72" bestFit="1" customWidth="1"/>
    <col min="13331" max="13570" width="9.140625" style="72"/>
    <col min="13571" max="13571" width="4.5703125" style="72" bestFit="1" customWidth="1"/>
    <col min="13572" max="13572" width="9.5703125" style="72" bestFit="1" customWidth="1"/>
    <col min="13573" max="13573" width="10" style="72" bestFit="1" customWidth="1"/>
    <col min="13574" max="13574" width="8.85546875" style="72" bestFit="1" customWidth="1"/>
    <col min="13575" max="13575" width="22.85546875" style="72" customWidth="1"/>
    <col min="13576" max="13576" width="59.5703125" style="72" bestFit="1" customWidth="1"/>
    <col min="13577" max="13577" width="57.85546875" style="72" bestFit="1" customWidth="1"/>
    <col min="13578" max="13578" width="35.425781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5703125" style="72" customWidth="1"/>
    <col min="13586" max="13586" width="9" style="72" bestFit="1" customWidth="1"/>
    <col min="13587" max="13826" width="9.140625" style="72"/>
    <col min="13827" max="13827" width="4.5703125" style="72" bestFit="1" customWidth="1"/>
    <col min="13828" max="13828" width="9.5703125" style="72" bestFit="1" customWidth="1"/>
    <col min="13829" max="13829" width="10" style="72" bestFit="1" customWidth="1"/>
    <col min="13830" max="13830" width="8.85546875" style="72" bestFit="1" customWidth="1"/>
    <col min="13831" max="13831" width="22.85546875" style="72" customWidth="1"/>
    <col min="13832" max="13832" width="59.5703125" style="72" bestFit="1" customWidth="1"/>
    <col min="13833" max="13833" width="57.85546875" style="72" bestFit="1" customWidth="1"/>
    <col min="13834" max="13834" width="35.425781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5703125" style="72" customWidth="1"/>
    <col min="13842" max="13842" width="9" style="72" bestFit="1" customWidth="1"/>
    <col min="13843" max="14082" width="9.140625" style="72"/>
    <col min="14083" max="14083" width="4.5703125" style="72" bestFit="1" customWidth="1"/>
    <col min="14084" max="14084" width="9.5703125" style="72" bestFit="1" customWidth="1"/>
    <col min="14085" max="14085" width="10" style="72" bestFit="1" customWidth="1"/>
    <col min="14086" max="14086" width="8.85546875" style="72" bestFit="1" customWidth="1"/>
    <col min="14087" max="14087" width="22.85546875" style="72" customWidth="1"/>
    <col min="14088" max="14088" width="59.5703125" style="72" bestFit="1" customWidth="1"/>
    <col min="14089" max="14089" width="57.85546875" style="72" bestFit="1" customWidth="1"/>
    <col min="14090" max="14090" width="35.425781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5703125" style="72" customWidth="1"/>
    <col min="14098" max="14098" width="9" style="72" bestFit="1" customWidth="1"/>
    <col min="14099" max="14338" width="9.140625" style="72"/>
    <col min="14339" max="14339" width="4.5703125" style="72" bestFit="1" customWidth="1"/>
    <col min="14340" max="14340" width="9.5703125" style="72" bestFit="1" customWidth="1"/>
    <col min="14341" max="14341" width="10" style="72" bestFit="1" customWidth="1"/>
    <col min="14342" max="14342" width="8.85546875" style="72" bestFit="1" customWidth="1"/>
    <col min="14343" max="14343" width="22.85546875" style="72" customWidth="1"/>
    <col min="14344" max="14344" width="59.5703125" style="72" bestFit="1" customWidth="1"/>
    <col min="14345" max="14345" width="57.85546875" style="72" bestFit="1" customWidth="1"/>
    <col min="14346" max="14346" width="35.425781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5703125" style="72" customWidth="1"/>
    <col min="14354" max="14354" width="9" style="72" bestFit="1" customWidth="1"/>
    <col min="14355" max="14594" width="9.140625" style="72"/>
    <col min="14595" max="14595" width="4.5703125" style="72" bestFit="1" customWidth="1"/>
    <col min="14596" max="14596" width="9.5703125" style="72" bestFit="1" customWidth="1"/>
    <col min="14597" max="14597" width="10" style="72" bestFit="1" customWidth="1"/>
    <col min="14598" max="14598" width="8.85546875" style="72" bestFit="1" customWidth="1"/>
    <col min="14599" max="14599" width="22.85546875" style="72" customWidth="1"/>
    <col min="14600" max="14600" width="59.5703125" style="72" bestFit="1" customWidth="1"/>
    <col min="14601" max="14601" width="57.85546875" style="72" bestFit="1" customWidth="1"/>
    <col min="14602" max="14602" width="35.425781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5703125" style="72" customWidth="1"/>
    <col min="14610" max="14610" width="9" style="72" bestFit="1" customWidth="1"/>
    <col min="14611" max="14850" width="9.140625" style="72"/>
    <col min="14851" max="14851" width="4.5703125" style="72" bestFit="1" customWidth="1"/>
    <col min="14852" max="14852" width="9.5703125" style="72" bestFit="1" customWidth="1"/>
    <col min="14853" max="14853" width="10" style="72" bestFit="1" customWidth="1"/>
    <col min="14854" max="14854" width="8.85546875" style="72" bestFit="1" customWidth="1"/>
    <col min="14855" max="14855" width="22.85546875" style="72" customWidth="1"/>
    <col min="14856" max="14856" width="59.5703125" style="72" bestFit="1" customWidth="1"/>
    <col min="14857" max="14857" width="57.85546875" style="72" bestFit="1" customWidth="1"/>
    <col min="14858" max="14858" width="35.425781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5703125" style="72" customWidth="1"/>
    <col min="14866" max="14866" width="9" style="72" bestFit="1" customWidth="1"/>
    <col min="14867" max="15106" width="9.140625" style="72"/>
    <col min="15107" max="15107" width="4.5703125" style="72" bestFit="1" customWidth="1"/>
    <col min="15108" max="15108" width="9.5703125" style="72" bestFit="1" customWidth="1"/>
    <col min="15109" max="15109" width="10" style="72" bestFit="1" customWidth="1"/>
    <col min="15110" max="15110" width="8.85546875" style="72" bestFit="1" customWidth="1"/>
    <col min="15111" max="15111" width="22.85546875" style="72" customWidth="1"/>
    <col min="15112" max="15112" width="59.5703125" style="72" bestFit="1" customWidth="1"/>
    <col min="15113" max="15113" width="57.85546875" style="72" bestFit="1" customWidth="1"/>
    <col min="15114" max="15114" width="35.425781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5703125" style="72" customWidth="1"/>
    <col min="15122" max="15122" width="9" style="72" bestFit="1" customWidth="1"/>
    <col min="15123" max="15362" width="9.140625" style="72"/>
    <col min="15363" max="15363" width="4.5703125" style="72" bestFit="1" customWidth="1"/>
    <col min="15364" max="15364" width="9.5703125" style="72" bestFit="1" customWidth="1"/>
    <col min="15365" max="15365" width="10" style="72" bestFit="1" customWidth="1"/>
    <col min="15366" max="15366" width="8.85546875" style="72" bestFit="1" customWidth="1"/>
    <col min="15367" max="15367" width="22.85546875" style="72" customWidth="1"/>
    <col min="15368" max="15368" width="59.5703125" style="72" bestFit="1" customWidth="1"/>
    <col min="15369" max="15369" width="57.85546875" style="72" bestFit="1" customWidth="1"/>
    <col min="15370" max="15370" width="35.425781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5703125" style="72" customWidth="1"/>
    <col min="15378" max="15378" width="9" style="72" bestFit="1" customWidth="1"/>
    <col min="15379" max="15618" width="9.140625" style="72"/>
    <col min="15619" max="15619" width="4.5703125" style="72" bestFit="1" customWidth="1"/>
    <col min="15620" max="15620" width="9.5703125" style="72" bestFit="1" customWidth="1"/>
    <col min="15621" max="15621" width="10" style="72" bestFit="1" customWidth="1"/>
    <col min="15622" max="15622" width="8.85546875" style="72" bestFit="1" customWidth="1"/>
    <col min="15623" max="15623" width="22.85546875" style="72" customWidth="1"/>
    <col min="15624" max="15624" width="59.5703125" style="72" bestFit="1" customWidth="1"/>
    <col min="15625" max="15625" width="57.85546875" style="72" bestFit="1" customWidth="1"/>
    <col min="15626" max="15626" width="35.425781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5703125" style="72" customWidth="1"/>
    <col min="15634" max="15634" width="9" style="72" bestFit="1" customWidth="1"/>
    <col min="15635" max="15874" width="9.140625" style="72"/>
    <col min="15875" max="15875" width="4.5703125" style="72" bestFit="1" customWidth="1"/>
    <col min="15876" max="15876" width="9.5703125" style="72" bestFit="1" customWidth="1"/>
    <col min="15877" max="15877" width="10" style="72" bestFit="1" customWidth="1"/>
    <col min="15878" max="15878" width="8.85546875" style="72" bestFit="1" customWidth="1"/>
    <col min="15879" max="15879" width="22.85546875" style="72" customWidth="1"/>
    <col min="15880" max="15880" width="59.5703125" style="72" bestFit="1" customWidth="1"/>
    <col min="15881" max="15881" width="57.85546875" style="72" bestFit="1" customWidth="1"/>
    <col min="15882" max="15882" width="35.425781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5703125" style="72" customWidth="1"/>
    <col min="15890" max="15890" width="9" style="72" bestFit="1" customWidth="1"/>
    <col min="15891" max="16130" width="9.140625" style="72"/>
    <col min="16131" max="16131" width="4.5703125" style="72" bestFit="1" customWidth="1"/>
    <col min="16132" max="16132" width="9.5703125" style="72" bestFit="1" customWidth="1"/>
    <col min="16133" max="16133" width="10" style="72" bestFit="1" customWidth="1"/>
    <col min="16134" max="16134" width="8.85546875" style="72" bestFit="1" customWidth="1"/>
    <col min="16135" max="16135" width="22.85546875" style="72" customWidth="1"/>
    <col min="16136" max="16136" width="59.5703125" style="72" bestFit="1" customWidth="1"/>
    <col min="16137" max="16137" width="57.85546875" style="72" bestFit="1" customWidth="1"/>
    <col min="16138" max="16138" width="35.425781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5703125" style="72" customWidth="1"/>
    <col min="16146" max="16146" width="9" style="72" bestFit="1" customWidth="1"/>
    <col min="16147" max="16384" width="9.140625" style="72"/>
  </cols>
  <sheetData>
    <row r="2" spans="1:19" x14ac:dyDescent="0.25">
      <c r="A2" s="188" t="s">
        <v>2014</v>
      </c>
    </row>
    <row r="3" spans="1:19" x14ac:dyDescent="0.25">
      <c r="M3" s="2"/>
      <c r="N3" s="2"/>
      <c r="O3" s="2"/>
      <c r="P3" s="2"/>
    </row>
    <row r="4" spans="1:19" s="4" customFormat="1" ht="47.2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ht="35.25" customHeight="1" x14ac:dyDescent="0.2">
      <c r="A5" s="509"/>
      <c r="B5" s="523"/>
      <c r="C5" s="523"/>
      <c r="D5" s="523"/>
      <c r="E5" s="509"/>
      <c r="F5" s="509"/>
      <c r="G5" s="509"/>
      <c r="H5" s="184" t="s">
        <v>14</v>
      </c>
      <c r="I5" s="184" t="s">
        <v>15</v>
      </c>
      <c r="J5" s="509"/>
      <c r="K5" s="185">
        <v>2020</v>
      </c>
      <c r="L5" s="185">
        <v>2021</v>
      </c>
      <c r="M5" s="5">
        <v>2020</v>
      </c>
      <c r="N5" s="5">
        <v>2021</v>
      </c>
      <c r="O5" s="5">
        <v>2020</v>
      </c>
      <c r="P5" s="5">
        <v>2021</v>
      </c>
      <c r="Q5" s="509"/>
      <c r="R5" s="523"/>
      <c r="S5" s="3"/>
    </row>
    <row r="6" spans="1:19" s="4" customFormat="1" ht="15.75" customHeight="1" x14ac:dyDescent="0.2">
      <c r="A6" s="183" t="s">
        <v>16</v>
      </c>
      <c r="B6" s="184" t="s">
        <v>17</v>
      </c>
      <c r="C6" s="184" t="s">
        <v>18</v>
      </c>
      <c r="D6" s="184" t="s">
        <v>19</v>
      </c>
      <c r="E6" s="384" t="s">
        <v>20</v>
      </c>
      <c r="F6" s="183" t="s">
        <v>21</v>
      </c>
      <c r="G6" s="183" t="s">
        <v>22</v>
      </c>
      <c r="H6" s="184" t="s">
        <v>23</v>
      </c>
      <c r="I6" s="184" t="s">
        <v>24</v>
      </c>
      <c r="J6" s="183" t="s">
        <v>25</v>
      </c>
      <c r="K6" s="185" t="s">
        <v>26</v>
      </c>
      <c r="L6" s="185" t="s">
        <v>27</v>
      </c>
      <c r="M6" s="186" t="s">
        <v>28</v>
      </c>
      <c r="N6" s="186" t="s">
        <v>29</v>
      </c>
      <c r="O6" s="186" t="s">
        <v>30</v>
      </c>
      <c r="P6" s="186" t="s">
        <v>31</v>
      </c>
      <c r="Q6" s="183" t="s">
        <v>32</v>
      </c>
      <c r="R6" s="184" t="s">
        <v>33</v>
      </c>
      <c r="S6" s="3"/>
    </row>
    <row r="7" spans="1:19" s="126" customFormat="1" ht="207" customHeight="1" x14ac:dyDescent="0.25">
      <c r="A7" s="409">
        <v>1</v>
      </c>
      <c r="B7" s="403">
        <v>1</v>
      </c>
      <c r="C7" s="409">
        <v>4</v>
      </c>
      <c r="D7" s="403">
        <v>2</v>
      </c>
      <c r="E7" s="441" t="s">
        <v>1813</v>
      </c>
      <c r="F7" s="407" t="s">
        <v>1812</v>
      </c>
      <c r="G7" s="407" t="s">
        <v>1338</v>
      </c>
      <c r="H7" s="407" t="s">
        <v>1337</v>
      </c>
      <c r="I7" s="426" t="s">
        <v>483</v>
      </c>
      <c r="J7" s="407" t="s">
        <v>1639</v>
      </c>
      <c r="K7" s="425" t="s">
        <v>46</v>
      </c>
      <c r="L7" s="425"/>
      <c r="M7" s="414">
        <v>190000</v>
      </c>
      <c r="N7" s="411"/>
      <c r="O7" s="414">
        <v>190000</v>
      </c>
      <c r="P7" s="414"/>
      <c r="Q7" s="407" t="s">
        <v>1780</v>
      </c>
      <c r="R7" s="407" t="s">
        <v>1779</v>
      </c>
      <c r="S7" s="13"/>
    </row>
    <row r="8" spans="1:19" s="51" customFormat="1" ht="129" customHeight="1" x14ac:dyDescent="0.25">
      <c r="A8" s="544">
        <v>2</v>
      </c>
      <c r="B8" s="544">
        <v>1</v>
      </c>
      <c r="C8" s="544">
        <v>4</v>
      </c>
      <c r="D8" s="544">
        <v>2</v>
      </c>
      <c r="E8" s="833" t="s">
        <v>1811</v>
      </c>
      <c r="F8" s="514" t="s">
        <v>1810</v>
      </c>
      <c r="G8" s="514" t="s">
        <v>418</v>
      </c>
      <c r="H8" s="407" t="s">
        <v>53</v>
      </c>
      <c r="I8" s="426" t="s">
        <v>42</v>
      </c>
      <c r="J8" s="514" t="s">
        <v>1639</v>
      </c>
      <c r="K8" s="544" t="s">
        <v>1536</v>
      </c>
      <c r="L8" s="877"/>
      <c r="M8" s="874">
        <v>90220</v>
      </c>
      <c r="N8" s="877"/>
      <c r="O8" s="874">
        <v>90220</v>
      </c>
      <c r="P8" s="877"/>
      <c r="Q8" s="514" t="s">
        <v>1780</v>
      </c>
      <c r="R8" s="514" t="s">
        <v>1779</v>
      </c>
      <c r="S8" s="504"/>
    </row>
    <row r="9" spans="1:19" s="51" customFormat="1" ht="106.35" customHeight="1" x14ac:dyDescent="0.25">
      <c r="A9" s="546"/>
      <c r="B9" s="546"/>
      <c r="C9" s="546"/>
      <c r="D9" s="546"/>
      <c r="E9" s="835"/>
      <c r="F9" s="516"/>
      <c r="G9" s="516"/>
      <c r="H9" s="407" t="s">
        <v>440</v>
      </c>
      <c r="I9" s="426" t="s">
        <v>1809</v>
      </c>
      <c r="J9" s="516"/>
      <c r="K9" s="546"/>
      <c r="L9" s="882"/>
      <c r="M9" s="876"/>
      <c r="N9" s="882"/>
      <c r="O9" s="876"/>
      <c r="P9" s="882"/>
      <c r="Q9" s="516"/>
      <c r="R9" s="516"/>
      <c r="S9" s="504"/>
    </row>
    <row r="10" spans="1:19" ht="47.45" customHeight="1" x14ac:dyDescent="0.25">
      <c r="A10" s="577">
        <v>3</v>
      </c>
      <c r="B10" s="577">
        <v>1</v>
      </c>
      <c r="C10" s="577">
        <v>4</v>
      </c>
      <c r="D10" s="577">
        <v>2</v>
      </c>
      <c r="E10" s="828" t="s">
        <v>1808</v>
      </c>
      <c r="F10" s="577" t="s">
        <v>1807</v>
      </c>
      <c r="G10" s="577" t="s">
        <v>1806</v>
      </c>
      <c r="H10" s="407" t="s">
        <v>1805</v>
      </c>
      <c r="I10" s="407">
        <v>1</v>
      </c>
      <c r="J10" s="577" t="s">
        <v>1804</v>
      </c>
      <c r="K10" s="514" t="s">
        <v>44</v>
      </c>
      <c r="L10" s="514" t="s">
        <v>44</v>
      </c>
      <c r="M10" s="578">
        <v>3000</v>
      </c>
      <c r="N10" s="580">
        <v>20000</v>
      </c>
      <c r="O10" s="578">
        <v>3000</v>
      </c>
      <c r="P10" s="578">
        <v>20000</v>
      </c>
      <c r="Q10" s="577" t="s">
        <v>1780</v>
      </c>
      <c r="R10" s="577" t="s">
        <v>1779</v>
      </c>
    </row>
    <row r="11" spans="1:19" ht="42.6" customHeight="1" x14ac:dyDescent="0.25">
      <c r="A11" s="577"/>
      <c r="B11" s="577"/>
      <c r="C11" s="577"/>
      <c r="D11" s="577"/>
      <c r="E11" s="828"/>
      <c r="F11" s="577"/>
      <c r="G11" s="577"/>
      <c r="H11" s="407" t="s">
        <v>440</v>
      </c>
      <c r="I11" s="407">
        <v>60</v>
      </c>
      <c r="J11" s="577"/>
      <c r="K11" s="515"/>
      <c r="L11" s="515"/>
      <c r="M11" s="578"/>
      <c r="N11" s="652"/>
      <c r="O11" s="578"/>
      <c r="P11" s="578"/>
      <c r="Q11" s="577"/>
      <c r="R11" s="577"/>
    </row>
    <row r="12" spans="1:19" ht="53.45" customHeight="1" x14ac:dyDescent="0.25">
      <c r="A12" s="577"/>
      <c r="B12" s="577"/>
      <c r="C12" s="577"/>
      <c r="D12" s="577"/>
      <c r="E12" s="828"/>
      <c r="F12" s="577"/>
      <c r="G12" s="582" t="s">
        <v>45</v>
      </c>
      <c r="H12" s="407" t="s">
        <v>527</v>
      </c>
      <c r="I12" s="411">
        <v>1</v>
      </c>
      <c r="J12" s="577"/>
      <c r="K12" s="515"/>
      <c r="L12" s="515"/>
      <c r="M12" s="578"/>
      <c r="N12" s="652"/>
      <c r="O12" s="578"/>
      <c r="P12" s="578"/>
      <c r="Q12" s="577"/>
      <c r="R12" s="577"/>
    </row>
    <row r="13" spans="1:19" ht="38.1" customHeight="1" x14ac:dyDescent="0.25">
      <c r="A13" s="577"/>
      <c r="B13" s="577"/>
      <c r="C13" s="577"/>
      <c r="D13" s="577"/>
      <c r="E13" s="828"/>
      <c r="F13" s="577"/>
      <c r="G13" s="582"/>
      <c r="H13" s="407" t="s">
        <v>440</v>
      </c>
      <c r="I13" s="407">
        <v>25</v>
      </c>
      <c r="J13" s="577"/>
      <c r="K13" s="515"/>
      <c r="L13" s="515"/>
      <c r="M13" s="578"/>
      <c r="N13" s="652"/>
      <c r="O13" s="578"/>
      <c r="P13" s="578"/>
      <c r="Q13" s="577"/>
      <c r="R13" s="577"/>
    </row>
    <row r="14" spans="1:19" ht="47.45" customHeight="1" x14ac:dyDescent="0.25">
      <c r="A14" s="577"/>
      <c r="B14" s="577"/>
      <c r="C14" s="577"/>
      <c r="D14" s="577"/>
      <c r="E14" s="828"/>
      <c r="F14" s="577"/>
      <c r="G14" s="407" t="s">
        <v>58</v>
      </c>
      <c r="H14" s="407" t="s">
        <v>1781</v>
      </c>
      <c r="I14" s="407">
        <v>1</v>
      </c>
      <c r="J14" s="577"/>
      <c r="K14" s="515"/>
      <c r="L14" s="515"/>
      <c r="M14" s="578"/>
      <c r="N14" s="652"/>
      <c r="O14" s="578"/>
      <c r="P14" s="578"/>
      <c r="Q14" s="577"/>
      <c r="R14" s="577"/>
    </row>
    <row r="15" spans="1:19" x14ac:dyDescent="0.25">
      <c r="A15" s="577">
        <v>4</v>
      </c>
      <c r="B15" s="577">
        <v>1</v>
      </c>
      <c r="C15" s="577">
        <v>4</v>
      </c>
      <c r="D15" s="577">
        <v>2</v>
      </c>
      <c r="E15" s="828" t="s">
        <v>1803</v>
      </c>
      <c r="F15" s="577" t="s">
        <v>1802</v>
      </c>
      <c r="G15" s="577" t="s">
        <v>45</v>
      </c>
      <c r="H15" s="577" t="s">
        <v>918</v>
      </c>
      <c r="I15" s="659" t="s">
        <v>42</v>
      </c>
      <c r="J15" s="577" t="s">
        <v>1801</v>
      </c>
      <c r="K15" s="577" t="s">
        <v>46</v>
      </c>
      <c r="L15" s="577" t="s">
        <v>544</v>
      </c>
      <c r="M15" s="878">
        <v>3268.75</v>
      </c>
      <c r="N15" s="878">
        <v>36200</v>
      </c>
      <c r="O15" s="878">
        <v>3268.75</v>
      </c>
      <c r="P15" s="878">
        <v>36200</v>
      </c>
      <c r="Q15" s="578" t="s">
        <v>1798</v>
      </c>
      <c r="R15" s="578" t="s">
        <v>1779</v>
      </c>
    </row>
    <row r="16" spans="1:19" ht="14.45" hidden="1" customHeight="1" x14ac:dyDescent="0.25">
      <c r="A16" s="582"/>
      <c r="B16" s="582"/>
      <c r="C16" s="582"/>
      <c r="D16" s="582"/>
      <c r="E16" s="577"/>
      <c r="F16" s="577"/>
      <c r="G16" s="577"/>
      <c r="H16" s="577"/>
      <c r="I16" s="577"/>
      <c r="J16" s="577"/>
      <c r="K16" s="582"/>
      <c r="L16" s="582"/>
      <c r="M16" s="879"/>
      <c r="N16" s="879"/>
      <c r="O16" s="879"/>
      <c r="P16" s="879"/>
      <c r="Q16" s="578"/>
      <c r="R16" s="578"/>
    </row>
    <row r="17" spans="1:18" x14ac:dyDescent="0.25">
      <c r="A17" s="582"/>
      <c r="B17" s="582"/>
      <c r="C17" s="582"/>
      <c r="D17" s="582"/>
      <c r="E17" s="577"/>
      <c r="F17" s="577"/>
      <c r="G17" s="577"/>
      <c r="H17" s="577"/>
      <c r="I17" s="577"/>
      <c r="J17" s="577"/>
      <c r="K17" s="582"/>
      <c r="L17" s="582"/>
      <c r="M17" s="879"/>
      <c r="N17" s="879"/>
      <c r="O17" s="879"/>
      <c r="P17" s="879"/>
      <c r="Q17" s="578"/>
      <c r="R17" s="578"/>
    </row>
    <row r="18" spans="1:18" ht="47.1" customHeight="1" x14ac:dyDescent="0.25">
      <c r="A18" s="582"/>
      <c r="B18" s="582"/>
      <c r="C18" s="582"/>
      <c r="D18" s="582"/>
      <c r="E18" s="577"/>
      <c r="F18" s="577"/>
      <c r="G18" s="577"/>
      <c r="H18" s="407" t="s">
        <v>440</v>
      </c>
      <c r="I18" s="426" t="s">
        <v>1139</v>
      </c>
      <c r="J18" s="577"/>
      <c r="K18" s="582"/>
      <c r="L18" s="582"/>
      <c r="M18" s="879"/>
      <c r="N18" s="879"/>
      <c r="O18" s="879"/>
      <c r="P18" s="879"/>
      <c r="Q18" s="578"/>
      <c r="R18" s="578"/>
    </row>
    <row r="19" spans="1:18" ht="33" customHeight="1" x14ac:dyDescent="0.25">
      <c r="A19" s="582"/>
      <c r="B19" s="582"/>
      <c r="C19" s="582"/>
      <c r="D19" s="582"/>
      <c r="E19" s="577"/>
      <c r="F19" s="577"/>
      <c r="G19" s="577" t="s">
        <v>58</v>
      </c>
      <c r="H19" s="577" t="s">
        <v>1781</v>
      </c>
      <c r="I19" s="582">
        <v>1</v>
      </c>
      <c r="J19" s="577"/>
      <c r="K19" s="582"/>
      <c r="L19" s="582"/>
      <c r="M19" s="879"/>
      <c r="N19" s="879"/>
      <c r="O19" s="879"/>
      <c r="P19" s="879"/>
      <c r="Q19" s="578"/>
      <c r="R19" s="578"/>
    </row>
    <row r="20" spans="1:18" ht="14.1" customHeight="1" x14ac:dyDescent="0.25">
      <c r="A20" s="582"/>
      <c r="B20" s="582"/>
      <c r="C20" s="582"/>
      <c r="D20" s="582"/>
      <c r="E20" s="577"/>
      <c r="F20" s="577"/>
      <c r="G20" s="577"/>
      <c r="H20" s="577"/>
      <c r="I20" s="582"/>
      <c r="J20" s="577"/>
      <c r="K20" s="582"/>
      <c r="L20" s="582"/>
      <c r="M20" s="879"/>
      <c r="N20" s="879"/>
      <c r="O20" s="879"/>
      <c r="P20" s="879"/>
      <c r="Q20" s="578"/>
      <c r="R20" s="578"/>
    </row>
    <row r="21" spans="1:18" ht="35.1" customHeight="1" x14ac:dyDescent="0.25">
      <c r="A21" s="582"/>
      <c r="B21" s="582"/>
      <c r="C21" s="582"/>
      <c r="D21" s="582"/>
      <c r="E21" s="577"/>
      <c r="F21" s="577"/>
      <c r="G21" s="577"/>
      <c r="H21" s="577"/>
      <c r="I21" s="582"/>
      <c r="J21" s="577"/>
      <c r="K21" s="582"/>
      <c r="L21" s="582"/>
      <c r="M21" s="879"/>
      <c r="N21" s="879"/>
      <c r="O21" s="879"/>
      <c r="P21" s="879"/>
      <c r="Q21" s="578"/>
      <c r="R21" s="578"/>
    </row>
    <row r="22" spans="1:18" ht="35.450000000000003" hidden="1" customHeight="1" x14ac:dyDescent="0.25">
      <c r="A22" s="582"/>
      <c r="B22" s="582"/>
      <c r="C22" s="582"/>
      <c r="D22" s="582"/>
      <c r="E22" s="577"/>
      <c r="F22" s="577"/>
      <c r="G22" s="577"/>
      <c r="H22" s="577"/>
      <c r="I22" s="582"/>
      <c r="J22" s="577"/>
      <c r="K22" s="582"/>
      <c r="L22" s="582"/>
      <c r="M22" s="879"/>
      <c r="N22" s="879"/>
      <c r="O22" s="879"/>
      <c r="P22" s="879"/>
      <c r="Q22" s="578"/>
      <c r="R22" s="578"/>
    </row>
    <row r="23" spans="1:18" ht="41.1" hidden="1" customHeight="1" x14ac:dyDescent="0.25">
      <c r="A23" s="582"/>
      <c r="B23" s="582"/>
      <c r="C23" s="582"/>
      <c r="D23" s="582"/>
      <c r="E23" s="577"/>
      <c r="F23" s="577"/>
      <c r="G23" s="577"/>
      <c r="H23" s="577"/>
      <c r="I23" s="582"/>
      <c r="J23" s="577"/>
      <c r="K23" s="582"/>
      <c r="L23" s="582"/>
      <c r="M23" s="879"/>
      <c r="N23" s="879"/>
      <c r="O23" s="879"/>
      <c r="P23" s="879"/>
      <c r="Q23" s="578"/>
      <c r="R23" s="578"/>
    </row>
    <row r="24" spans="1:18" ht="28.35" customHeight="1" x14ac:dyDescent="0.25">
      <c r="A24" s="582"/>
      <c r="B24" s="582"/>
      <c r="C24" s="582"/>
      <c r="D24" s="582"/>
      <c r="E24" s="577"/>
      <c r="F24" s="577"/>
      <c r="G24" s="577"/>
      <c r="H24" s="577"/>
      <c r="I24" s="582"/>
      <c r="J24" s="577"/>
      <c r="K24" s="582"/>
      <c r="L24" s="582"/>
      <c r="M24" s="879"/>
      <c r="N24" s="879"/>
      <c r="O24" s="879"/>
      <c r="P24" s="879"/>
      <c r="Q24" s="578"/>
      <c r="R24" s="578"/>
    </row>
    <row r="25" spans="1:18" s="51" customFormat="1" ht="27" customHeight="1" x14ac:dyDescent="0.25">
      <c r="A25" s="544">
        <v>5</v>
      </c>
      <c r="B25" s="544">
        <v>1</v>
      </c>
      <c r="C25" s="544">
        <v>4</v>
      </c>
      <c r="D25" s="514">
        <v>2</v>
      </c>
      <c r="E25" s="833" t="s">
        <v>1221</v>
      </c>
      <c r="F25" s="514" t="s">
        <v>1800</v>
      </c>
      <c r="G25" s="850" t="s">
        <v>59</v>
      </c>
      <c r="H25" s="411" t="s">
        <v>896</v>
      </c>
      <c r="I25" s="407">
        <v>3</v>
      </c>
      <c r="J25" s="637" t="s">
        <v>1799</v>
      </c>
      <c r="K25" s="880" t="s">
        <v>39</v>
      </c>
      <c r="L25" s="640"/>
      <c r="M25" s="624">
        <v>22000</v>
      </c>
      <c r="N25" s="624"/>
      <c r="O25" s="624">
        <v>22000</v>
      </c>
      <c r="P25" s="624"/>
      <c r="Q25" s="514" t="s">
        <v>1798</v>
      </c>
      <c r="R25" s="514" t="s">
        <v>1779</v>
      </c>
    </row>
    <row r="26" spans="1:18" s="51" customFormat="1" ht="30" x14ac:dyDescent="0.25">
      <c r="A26" s="545"/>
      <c r="B26" s="545"/>
      <c r="C26" s="545"/>
      <c r="D26" s="515"/>
      <c r="E26" s="834"/>
      <c r="F26" s="515"/>
      <c r="G26" s="852"/>
      <c r="H26" s="403" t="s">
        <v>1797</v>
      </c>
      <c r="I26" s="403">
        <v>25</v>
      </c>
      <c r="J26" s="638"/>
      <c r="K26" s="881"/>
      <c r="L26" s="641"/>
      <c r="M26" s="625"/>
      <c r="N26" s="625"/>
      <c r="O26" s="625"/>
      <c r="P26" s="625"/>
      <c r="Q26" s="515"/>
      <c r="R26" s="515"/>
    </row>
    <row r="27" spans="1:18" s="51" customFormat="1" x14ac:dyDescent="0.25">
      <c r="A27" s="545"/>
      <c r="B27" s="545"/>
      <c r="C27" s="545"/>
      <c r="D27" s="515"/>
      <c r="E27" s="834"/>
      <c r="F27" s="515"/>
      <c r="G27" s="850" t="s">
        <v>1796</v>
      </c>
      <c r="H27" s="403" t="s">
        <v>608</v>
      </c>
      <c r="I27" s="403">
        <v>2</v>
      </c>
      <c r="J27" s="638"/>
      <c r="K27" s="881"/>
      <c r="L27" s="641"/>
      <c r="M27" s="625"/>
      <c r="N27" s="625"/>
      <c r="O27" s="625"/>
      <c r="P27" s="625"/>
      <c r="Q27" s="515"/>
      <c r="R27" s="515"/>
    </row>
    <row r="28" spans="1:18" s="51" customFormat="1" ht="30" x14ac:dyDescent="0.25">
      <c r="A28" s="545"/>
      <c r="B28" s="545"/>
      <c r="C28" s="545"/>
      <c r="D28" s="515"/>
      <c r="E28" s="834"/>
      <c r="F28" s="515"/>
      <c r="G28" s="852"/>
      <c r="H28" s="403" t="s">
        <v>610</v>
      </c>
      <c r="I28" s="403">
        <v>25</v>
      </c>
      <c r="J28" s="638"/>
      <c r="K28" s="881"/>
      <c r="L28" s="641"/>
      <c r="M28" s="625"/>
      <c r="N28" s="625"/>
      <c r="O28" s="625"/>
      <c r="P28" s="625"/>
      <c r="Q28" s="515"/>
      <c r="R28" s="515"/>
    </row>
    <row r="29" spans="1:18" s="51" customFormat="1" ht="166.35" customHeight="1" x14ac:dyDescent="0.25">
      <c r="A29" s="545"/>
      <c r="B29" s="545"/>
      <c r="C29" s="545"/>
      <c r="D29" s="515"/>
      <c r="E29" s="834"/>
      <c r="F29" s="515"/>
      <c r="G29" s="450" t="s">
        <v>1170</v>
      </c>
      <c r="H29" s="403" t="s">
        <v>1795</v>
      </c>
      <c r="I29" s="403">
        <v>1</v>
      </c>
      <c r="J29" s="638"/>
      <c r="K29" s="881"/>
      <c r="L29" s="641"/>
      <c r="M29" s="625"/>
      <c r="N29" s="625"/>
      <c r="O29" s="625"/>
      <c r="P29" s="625"/>
      <c r="Q29" s="515"/>
      <c r="R29" s="515"/>
    </row>
    <row r="30" spans="1:18" s="51" customFormat="1" ht="117" customHeight="1" x14ac:dyDescent="0.25">
      <c r="A30" s="544">
        <v>6</v>
      </c>
      <c r="B30" s="544">
        <v>1</v>
      </c>
      <c r="C30" s="544">
        <v>4</v>
      </c>
      <c r="D30" s="544">
        <v>2</v>
      </c>
      <c r="E30" s="833" t="s">
        <v>1794</v>
      </c>
      <c r="F30" s="514" t="s">
        <v>1793</v>
      </c>
      <c r="G30" s="514" t="s">
        <v>1783</v>
      </c>
      <c r="H30" s="407" t="s">
        <v>1792</v>
      </c>
      <c r="I30" s="426" t="s">
        <v>42</v>
      </c>
      <c r="J30" s="514" t="s">
        <v>1791</v>
      </c>
      <c r="K30" s="544" t="s">
        <v>39</v>
      </c>
      <c r="L30" s="877"/>
      <c r="M30" s="874">
        <v>6000</v>
      </c>
      <c r="N30" s="877"/>
      <c r="O30" s="874">
        <v>6000</v>
      </c>
      <c r="P30" s="877"/>
      <c r="Q30" s="514" t="s">
        <v>1780</v>
      </c>
      <c r="R30" s="514" t="s">
        <v>1779</v>
      </c>
    </row>
    <row r="31" spans="1:18" s="51" customFormat="1" ht="123" customHeight="1" x14ac:dyDescent="0.25">
      <c r="A31" s="546"/>
      <c r="B31" s="546"/>
      <c r="C31" s="546"/>
      <c r="D31" s="546"/>
      <c r="E31" s="835"/>
      <c r="F31" s="516"/>
      <c r="G31" s="516"/>
      <c r="H31" s="407" t="s">
        <v>440</v>
      </c>
      <c r="I31" s="426" t="s">
        <v>568</v>
      </c>
      <c r="J31" s="516"/>
      <c r="K31" s="546"/>
      <c r="L31" s="623"/>
      <c r="M31" s="876"/>
      <c r="N31" s="623"/>
      <c r="O31" s="876"/>
      <c r="P31" s="623"/>
      <c r="Q31" s="516"/>
      <c r="R31" s="516"/>
    </row>
    <row r="32" spans="1:18" s="51" customFormat="1" ht="35.25" customHeight="1" x14ac:dyDescent="0.25">
      <c r="A32" s="544">
        <v>7</v>
      </c>
      <c r="B32" s="544">
        <v>1</v>
      </c>
      <c r="C32" s="544">
        <v>4</v>
      </c>
      <c r="D32" s="544">
        <v>2</v>
      </c>
      <c r="E32" s="833" t="s">
        <v>1790</v>
      </c>
      <c r="F32" s="514" t="s">
        <v>1789</v>
      </c>
      <c r="G32" s="577" t="s">
        <v>1788</v>
      </c>
      <c r="H32" s="407" t="s">
        <v>1403</v>
      </c>
      <c r="I32" s="407">
        <v>1</v>
      </c>
      <c r="J32" s="514" t="s">
        <v>1787</v>
      </c>
      <c r="K32" s="544" t="s">
        <v>39</v>
      </c>
      <c r="L32" s="514"/>
      <c r="M32" s="874">
        <v>135000</v>
      </c>
      <c r="N32" s="514"/>
      <c r="O32" s="874">
        <v>135000</v>
      </c>
      <c r="P32" s="514"/>
      <c r="Q32" s="514" t="s">
        <v>1780</v>
      </c>
      <c r="R32" s="514" t="s">
        <v>1779</v>
      </c>
    </row>
    <row r="33" spans="1:18" s="51" customFormat="1" ht="42.75" customHeight="1" x14ac:dyDescent="0.25">
      <c r="A33" s="545"/>
      <c r="B33" s="545"/>
      <c r="C33" s="545"/>
      <c r="D33" s="545"/>
      <c r="E33" s="834"/>
      <c r="F33" s="515"/>
      <c r="G33" s="577"/>
      <c r="H33" s="407" t="s">
        <v>1786</v>
      </c>
      <c r="I33" s="407">
        <v>90</v>
      </c>
      <c r="J33" s="515"/>
      <c r="K33" s="545"/>
      <c r="L33" s="515"/>
      <c r="M33" s="875"/>
      <c r="N33" s="515"/>
      <c r="O33" s="875"/>
      <c r="P33" s="515"/>
      <c r="Q33" s="515"/>
      <c r="R33" s="515"/>
    </row>
    <row r="34" spans="1:18" s="51" customFormat="1" ht="33" customHeight="1" x14ac:dyDescent="0.25">
      <c r="A34" s="545"/>
      <c r="B34" s="545"/>
      <c r="C34" s="545"/>
      <c r="D34" s="545"/>
      <c r="E34" s="834"/>
      <c r="F34" s="515"/>
      <c r="G34" s="407" t="s">
        <v>1338</v>
      </c>
      <c r="H34" s="407" t="s">
        <v>1359</v>
      </c>
      <c r="I34" s="407">
        <v>5</v>
      </c>
      <c r="J34" s="515"/>
      <c r="K34" s="545"/>
      <c r="L34" s="515"/>
      <c r="M34" s="875"/>
      <c r="N34" s="515"/>
      <c r="O34" s="875"/>
      <c r="P34" s="515"/>
      <c r="Q34" s="515"/>
      <c r="R34" s="515"/>
    </row>
    <row r="35" spans="1:18" s="51" customFormat="1" ht="30" customHeight="1" x14ac:dyDescent="0.25">
      <c r="A35" s="545"/>
      <c r="B35" s="545"/>
      <c r="C35" s="545"/>
      <c r="D35" s="545"/>
      <c r="E35" s="834"/>
      <c r="F35" s="515"/>
      <c r="G35" s="407" t="s">
        <v>1785</v>
      </c>
      <c r="H35" s="407" t="s">
        <v>1784</v>
      </c>
      <c r="I35" s="426" t="s">
        <v>42</v>
      </c>
      <c r="J35" s="515"/>
      <c r="K35" s="545"/>
      <c r="L35" s="515"/>
      <c r="M35" s="875"/>
      <c r="N35" s="515"/>
      <c r="O35" s="875"/>
      <c r="P35" s="515"/>
      <c r="Q35" s="515"/>
      <c r="R35" s="515"/>
    </row>
    <row r="36" spans="1:18" s="51" customFormat="1" ht="31.5" customHeight="1" x14ac:dyDescent="0.25">
      <c r="A36" s="545"/>
      <c r="B36" s="545"/>
      <c r="C36" s="545"/>
      <c r="D36" s="545"/>
      <c r="E36" s="834"/>
      <c r="F36" s="515"/>
      <c r="G36" s="514" t="s">
        <v>1783</v>
      </c>
      <c r="H36" s="407" t="s">
        <v>1782</v>
      </c>
      <c r="I36" s="426" t="s">
        <v>42</v>
      </c>
      <c r="J36" s="515"/>
      <c r="K36" s="545"/>
      <c r="L36" s="515"/>
      <c r="M36" s="875"/>
      <c r="N36" s="515"/>
      <c r="O36" s="875"/>
      <c r="P36" s="515"/>
      <c r="Q36" s="515"/>
      <c r="R36" s="515"/>
    </row>
    <row r="37" spans="1:18" s="51" customFormat="1" ht="39" customHeight="1" x14ac:dyDescent="0.25">
      <c r="A37" s="545"/>
      <c r="B37" s="545"/>
      <c r="C37" s="545"/>
      <c r="D37" s="545"/>
      <c r="E37" s="834"/>
      <c r="F37" s="515"/>
      <c r="G37" s="516"/>
      <c r="H37" s="407" t="s">
        <v>440</v>
      </c>
      <c r="I37" s="426" t="s">
        <v>1636</v>
      </c>
      <c r="J37" s="515"/>
      <c r="K37" s="545"/>
      <c r="L37" s="515"/>
      <c r="M37" s="875"/>
      <c r="N37" s="515"/>
      <c r="O37" s="875"/>
      <c r="P37" s="515"/>
      <c r="Q37" s="515"/>
      <c r="R37" s="515"/>
    </row>
    <row r="38" spans="1:18" s="51" customFormat="1" ht="58.5" customHeight="1" x14ac:dyDescent="0.25">
      <c r="A38" s="546"/>
      <c r="B38" s="546"/>
      <c r="C38" s="546"/>
      <c r="D38" s="546"/>
      <c r="E38" s="835"/>
      <c r="F38" s="516"/>
      <c r="G38" s="407" t="s">
        <v>58</v>
      </c>
      <c r="H38" s="407" t="s">
        <v>1781</v>
      </c>
      <c r="I38" s="426" t="s">
        <v>42</v>
      </c>
      <c r="J38" s="516"/>
      <c r="K38" s="546"/>
      <c r="L38" s="516"/>
      <c r="M38" s="876"/>
      <c r="N38" s="516"/>
      <c r="O38" s="876"/>
      <c r="P38" s="516"/>
      <c r="Q38" s="516"/>
      <c r="R38" s="516"/>
    </row>
    <row r="40" spans="1:18" ht="15.75" x14ac:dyDescent="0.25">
      <c r="M40" s="743"/>
      <c r="N40" s="684" t="s">
        <v>35</v>
      </c>
      <c r="O40" s="684"/>
      <c r="P40" s="684"/>
    </row>
    <row r="41" spans="1:18" x14ac:dyDescent="0.25">
      <c r="M41" s="743"/>
      <c r="N41" s="283" t="s">
        <v>36</v>
      </c>
      <c r="O41" s="743" t="s">
        <v>37</v>
      </c>
      <c r="P41" s="743"/>
    </row>
    <row r="42" spans="1:18" x14ac:dyDescent="0.25">
      <c r="M42" s="743"/>
      <c r="N42" s="283"/>
      <c r="O42" s="283">
        <v>2020</v>
      </c>
      <c r="P42" s="283">
        <v>2021</v>
      </c>
    </row>
    <row r="43" spans="1:18" x14ac:dyDescent="0.25">
      <c r="M43" s="283" t="s">
        <v>688</v>
      </c>
      <c r="N43" s="282">
        <v>7</v>
      </c>
      <c r="O43" s="281">
        <f>O7+O8+O10+O15+O25+O30+O32</f>
        <v>449488.75</v>
      </c>
      <c r="P43" s="281">
        <f>P15+P10</f>
        <v>56200</v>
      </c>
      <c r="Q43" s="2"/>
    </row>
  </sheetData>
  <mergeCells count="121">
    <mergeCell ref="R8:R9"/>
    <mergeCell ref="Q4:Q5"/>
    <mergeCell ref="R4:R5"/>
    <mergeCell ref="M4:N4"/>
    <mergeCell ref="K4:L4"/>
    <mergeCell ref="O4:P4"/>
    <mergeCell ref="G25:G26"/>
    <mergeCell ref="J25:J29"/>
    <mergeCell ref="K25:K29"/>
    <mergeCell ref="L25:L29"/>
    <mergeCell ref="Q15:Q24"/>
    <mergeCell ref="R15:R24"/>
    <mergeCell ref="I19:I24"/>
    <mergeCell ref="G27:G28"/>
    <mergeCell ref="K15:K24"/>
    <mergeCell ref="L15:L24"/>
    <mergeCell ref="M15:M24"/>
    <mergeCell ref="N15:N24"/>
    <mergeCell ref="L8:L9"/>
    <mergeCell ref="M8:M9"/>
    <mergeCell ref="N8:N9"/>
    <mergeCell ref="O8:O9"/>
    <mergeCell ref="P8:P9"/>
    <mergeCell ref="Q8:Q9"/>
    <mergeCell ref="A4:A5"/>
    <mergeCell ref="B4:B5"/>
    <mergeCell ref="C4:C5"/>
    <mergeCell ref="D4:D5"/>
    <mergeCell ref="E4:E5"/>
    <mergeCell ref="F4:F5"/>
    <mergeCell ref="G4:G5"/>
    <mergeCell ref="H4:I4"/>
    <mergeCell ref="J4:J5"/>
    <mergeCell ref="A8:A9"/>
    <mergeCell ref="B8:B9"/>
    <mergeCell ref="C8:C9"/>
    <mergeCell ref="D8:D9"/>
    <mergeCell ref="E8:E9"/>
    <mergeCell ref="F8:F9"/>
    <mergeCell ref="G8:G9"/>
    <mergeCell ref="J8:J9"/>
    <mergeCell ref="K8:K9"/>
    <mergeCell ref="O10:O14"/>
    <mergeCell ref="P10:P14"/>
    <mergeCell ref="Q10:Q14"/>
    <mergeCell ref="R10:R14"/>
    <mergeCell ref="G12:G13"/>
    <mergeCell ref="A15:A24"/>
    <mergeCell ref="B15:B24"/>
    <mergeCell ref="C15:C24"/>
    <mergeCell ref="D15:D24"/>
    <mergeCell ref="E15:E24"/>
    <mergeCell ref="G10:G11"/>
    <mergeCell ref="J10:J14"/>
    <mergeCell ref="K10:K14"/>
    <mergeCell ref="L10:L14"/>
    <mergeCell ref="M10:M14"/>
    <mergeCell ref="N10:N14"/>
    <mergeCell ref="A10:A14"/>
    <mergeCell ref="B10:B14"/>
    <mergeCell ref="C10:C14"/>
    <mergeCell ref="D10:D14"/>
    <mergeCell ref="E10:E14"/>
    <mergeCell ref="F10:F14"/>
    <mergeCell ref="O15:O24"/>
    <mergeCell ref="P15:P24"/>
    <mergeCell ref="N25:N29"/>
    <mergeCell ref="O25:O29"/>
    <mergeCell ref="P25:P29"/>
    <mergeCell ref="Q25:Q29"/>
    <mergeCell ref="R25:R29"/>
    <mergeCell ref="F15:F24"/>
    <mergeCell ref="G15:G18"/>
    <mergeCell ref="H15:H17"/>
    <mergeCell ref="G19:G24"/>
    <mergeCell ref="H19:H24"/>
    <mergeCell ref="F25:F29"/>
    <mergeCell ref="A30:A31"/>
    <mergeCell ref="B30:B31"/>
    <mergeCell ref="C30:C31"/>
    <mergeCell ref="D30:D31"/>
    <mergeCell ref="E30:E31"/>
    <mergeCell ref="F30:F31"/>
    <mergeCell ref="I15:I17"/>
    <mergeCell ref="J15:J24"/>
    <mergeCell ref="M25:M29"/>
    <mergeCell ref="A25:A29"/>
    <mergeCell ref="B25:B29"/>
    <mergeCell ref="C25:C29"/>
    <mergeCell ref="D25:D29"/>
    <mergeCell ref="E25:E29"/>
    <mergeCell ref="O30:O31"/>
    <mergeCell ref="P30:P31"/>
    <mergeCell ref="Q30:Q31"/>
    <mergeCell ref="R30:R31"/>
    <mergeCell ref="G30:G31"/>
    <mergeCell ref="J30:J31"/>
    <mergeCell ref="K30:K31"/>
    <mergeCell ref="L30:L31"/>
    <mergeCell ref="M30:M31"/>
    <mergeCell ref="N30:N31"/>
    <mergeCell ref="M40:M42"/>
    <mergeCell ref="N40:P40"/>
    <mergeCell ref="O41:P41"/>
    <mergeCell ref="J32:J38"/>
    <mergeCell ref="K32:K38"/>
    <mergeCell ref="R32:R38"/>
    <mergeCell ref="G36:G37"/>
    <mergeCell ref="A32:A38"/>
    <mergeCell ref="B32:B38"/>
    <mergeCell ref="C32:C38"/>
    <mergeCell ref="D32:D38"/>
    <mergeCell ref="E32:E38"/>
    <mergeCell ref="F32:F38"/>
    <mergeCell ref="G32:G33"/>
    <mergeCell ref="L32:L38"/>
    <mergeCell ref="M32:M38"/>
    <mergeCell ref="N32:N38"/>
    <mergeCell ref="O32:O38"/>
    <mergeCell ref="P32:P38"/>
    <mergeCell ref="Q32:Q3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S36"/>
  <sheetViews>
    <sheetView topLeftCell="A27" zoomScale="60" zoomScaleNormal="60" workbookViewId="0">
      <selection activeCell="O36" sqref="O36:P36"/>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37.85546875" style="72" customWidth="1"/>
    <col min="6" max="6" width="80.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23.5703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188" t="s">
        <v>2015</v>
      </c>
    </row>
    <row r="3" spans="1:19" x14ac:dyDescent="0.25">
      <c r="M3" s="2"/>
      <c r="N3" s="2"/>
      <c r="O3" s="2"/>
      <c r="P3" s="2"/>
    </row>
    <row r="4" spans="1:19" s="4" customFormat="1" ht="48.7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x14ac:dyDescent="0.2">
      <c r="A5" s="509"/>
      <c r="B5" s="523"/>
      <c r="C5" s="523"/>
      <c r="D5" s="523"/>
      <c r="E5" s="509"/>
      <c r="F5" s="509"/>
      <c r="G5" s="509"/>
      <c r="H5" s="184" t="s">
        <v>14</v>
      </c>
      <c r="I5" s="184" t="s">
        <v>15</v>
      </c>
      <c r="J5" s="509"/>
      <c r="K5" s="185">
        <v>2020</v>
      </c>
      <c r="L5" s="185">
        <v>2021</v>
      </c>
      <c r="M5" s="5">
        <v>2020</v>
      </c>
      <c r="N5" s="5">
        <v>2021</v>
      </c>
      <c r="O5" s="5">
        <v>2020</v>
      </c>
      <c r="P5" s="5">
        <v>2021</v>
      </c>
      <c r="Q5" s="509"/>
      <c r="R5" s="523"/>
      <c r="S5" s="3"/>
    </row>
    <row r="6" spans="1:19" s="4" customFormat="1" x14ac:dyDescent="0.2">
      <c r="A6" s="183" t="s">
        <v>16</v>
      </c>
      <c r="B6" s="184" t="s">
        <v>17</v>
      </c>
      <c r="C6" s="184" t="s">
        <v>18</v>
      </c>
      <c r="D6" s="184" t="s">
        <v>19</v>
      </c>
      <c r="E6" s="183" t="s">
        <v>20</v>
      </c>
      <c r="F6" s="183" t="s">
        <v>21</v>
      </c>
      <c r="G6" s="183" t="s">
        <v>22</v>
      </c>
      <c r="H6" s="184" t="s">
        <v>23</v>
      </c>
      <c r="I6" s="184" t="s">
        <v>24</v>
      </c>
      <c r="J6" s="183" t="s">
        <v>25</v>
      </c>
      <c r="K6" s="185" t="s">
        <v>26</v>
      </c>
      <c r="L6" s="185" t="s">
        <v>27</v>
      </c>
      <c r="M6" s="186" t="s">
        <v>28</v>
      </c>
      <c r="N6" s="186" t="s">
        <v>29</v>
      </c>
      <c r="O6" s="186" t="s">
        <v>30</v>
      </c>
      <c r="P6" s="186" t="s">
        <v>31</v>
      </c>
      <c r="Q6" s="183" t="s">
        <v>32</v>
      </c>
      <c r="R6" s="184" t="s">
        <v>33</v>
      </c>
      <c r="S6" s="3"/>
    </row>
    <row r="7" spans="1:19" s="8" customFormat="1" ht="105" x14ac:dyDescent="0.25">
      <c r="A7" s="459">
        <v>1</v>
      </c>
      <c r="B7" s="459">
        <v>1</v>
      </c>
      <c r="C7" s="459">
        <v>4</v>
      </c>
      <c r="D7" s="459">
        <v>2</v>
      </c>
      <c r="E7" s="459" t="s">
        <v>1856</v>
      </c>
      <c r="F7" s="389" t="s">
        <v>1855</v>
      </c>
      <c r="G7" s="459" t="s">
        <v>45</v>
      </c>
      <c r="H7" s="459" t="s">
        <v>1606</v>
      </c>
      <c r="I7" s="397" t="s">
        <v>1625</v>
      </c>
      <c r="J7" s="459" t="s">
        <v>1852</v>
      </c>
      <c r="K7" s="458"/>
      <c r="L7" s="396" t="s">
        <v>46</v>
      </c>
      <c r="M7" s="395"/>
      <c r="N7" s="395">
        <v>27000</v>
      </c>
      <c r="O7" s="395"/>
      <c r="P7" s="394">
        <v>27000</v>
      </c>
      <c r="Q7" s="459" t="s">
        <v>1815</v>
      </c>
      <c r="R7" s="459" t="s">
        <v>1851</v>
      </c>
    </row>
    <row r="8" spans="1:19" s="8" customFormat="1" ht="150" x14ac:dyDescent="0.25">
      <c r="A8" s="458">
        <v>2</v>
      </c>
      <c r="B8" s="458">
        <v>1</v>
      </c>
      <c r="C8" s="458">
        <v>4</v>
      </c>
      <c r="D8" s="458">
        <v>2</v>
      </c>
      <c r="E8" s="459" t="s">
        <v>1854</v>
      </c>
      <c r="F8" s="389" t="s">
        <v>1853</v>
      </c>
      <c r="G8" s="459" t="s">
        <v>45</v>
      </c>
      <c r="H8" s="459" t="s">
        <v>1606</v>
      </c>
      <c r="I8" s="458">
        <v>25</v>
      </c>
      <c r="J8" s="459" t="s">
        <v>1852</v>
      </c>
      <c r="K8" s="458"/>
      <c r="L8" s="458" t="s">
        <v>46</v>
      </c>
      <c r="M8" s="387"/>
      <c r="N8" s="387">
        <v>33000</v>
      </c>
      <c r="O8" s="387"/>
      <c r="P8" s="387">
        <v>33000</v>
      </c>
      <c r="Q8" s="459" t="s">
        <v>1815</v>
      </c>
      <c r="R8" s="459" t="s">
        <v>1851</v>
      </c>
    </row>
    <row r="9" spans="1:19" ht="82.5" customHeight="1" x14ac:dyDescent="0.25">
      <c r="A9" s="698">
        <v>3</v>
      </c>
      <c r="B9" s="698">
        <v>1</v>
      </c>
      <c r="C9" s="698">
        <v>4</v>
      </c>
      <c r="D9" s="698">
        <v>2</v>
      </c>
      <c r="E9" s="698" t="s">
        <v>1850</v>
      </c>
      <c r="F9" s="897" t="s">
        <v>1849</v>
      </c>
      <c r="G9" s="456" t="s">
        <v>1847</v>
      </c>
      <c r="H9" s="456" t="s">
        <v>1848</v>
      </c>
      <c r="I9" s="456">
        <v>3</v>
      </c>
      <c r="J9" s="698" t="s">
        <v>1827</v>
      </c>
      <c r="K9" s="698" t="s">
        <v>46</v>
      </c>
      <c r="L9" s="698"/>
      <c r="M9" s="694">
        <v>91000</v>
      </c>
      <c r="N9" s="895"/>
      <c r="O9" s="694">
        <v>91000</v>
      </c>
      <c r="P9" s="895"/>
      <c r="Q9" s="698" t="s">
        <v>1815</v>
      </c>
      <c r="R9" s="698" t="s">
        <v>1814</v>
      </c>
    </row>
    <row r="10" spans="1:19" ht="103.5" customHeight="1" x14ac:dyDescent="0.25">
      <c r="A10" s="714"/>
      <c r="B10" s="714"/>
      <c r="C10" s="714"/>
      <c r="D10" s="714"/>
      <c r="E10" s="714"/>
      <c r="F10" s="898"/>
      <c r="G10" s="456" t="s">
        <v>1847</v>
      </c>
      <c r="H10" s="456" t="s">
        <v>1846</v>
      </c>
      <c r="I10" s="456">
        <v>360</v>
      </c>
      <c r="J10" s="714"/>
      <c r="K10" s="714"/>
      <c r="L10" s="714"/>
      <c r="M10" s="715"/>
      <c r="N10" s="896"/>
      <c r="O10" s="715"/>
      <c r="P10" s="896"/>
      <c r="Q10" s="714"/>
      <c r="R10" s="714"/>
    </row>
    <row r="11" spans="1:19" ht="73.5" customHeight="1" x14ac:dyDescent="0.25">
      <c r="A11" s="698">
        <v>4</v>
      </c>
      <c r="B11" s="698">
        <v>1</v>
      </c>
      <c r="C11" s="698">
        <v>4</v>
      </c>
      <c r="D11" s="698">
        <v>2</v>
      </c>
      <c r="E11" s="696" t="s">
        <v>1173</v>
      </c>
      <c r="F11" s="883" t="s">
        <v>1172</v>
      </c>
      <c r="G11" s="696" t="s">
        <v>1219</v>
      </c>
      <c r="H11" s="393" t="s">
        <v>896</v>
      </c>
      <c r="I11" s="459">
        <v>3</v>
      </c>
      <c r="J11" s="696" t="s">
        <v>1845</v>
      </c>
      <c r="K11" s="696" t="s">
        <v>39</v>
      </c>
      <c r="L11" s="696"/>
      <c r="M11" s="711">
        <v>31000</v>
      </c>
      <c r="N11" s="696"/>
      <c r="O11" s="711">
        <v>31000</v>
      </c>
      <c r="P11" s="696"/>
      <c r="Q11" s="698" t="s">
        <v>1815</v>
      </c>
      <c r="R11" s="698" t="s">
        <v>1814</v>
      </c>
    </row>
    <row r="12" spans="1:19" ht="78" customHeight="1" x14ac:dyDescent="0.25">
      <c r="A12" s="714"/>
      <c r="B12" s="714"/>
      <c r="C12" s="714"/>
      <c r="D12" s="714"/>
      <c r="E12" s="707"/>
      <c r="F12" s="884"/>
      <c r="G12" s="697"/>
      <c r="H12" s="393" t="s">
        <v>440</v>
      </c>
      <c r="I12" s="459">
        <v>120</v>
      </c>
      <c r="J12" s="707"/>
      <c r="K12" s="707"/>
      <c r="L12" s="707"/>
      <c r="M12" s="712"/>
      <c r="N12" s="707"/>
      <c r="O12" s="712"/>
      <c r="P12" s="707"/>
      <c r="Q12" s="714"/>
      <c r="R12" s="714"/>
    </row>
    <row r="13" spans="1:19" ht="56.25" customHeight="1" x14ac:dyDescent="0.25">
      <c r="A13" s="699"/>
      <c r="B13" s="699"/>
      <c r="C13" s="699"/>
      <c r="D13" s="699"/>
      <c r="E13" s="697"/>
      <c r="F13" s="885"/>
      <c r="G13" s="452" t="s">
        <v>1170</v>
      </c>
      <c r="H13" s="458" t="s">
        <v>557</v>
      </c>
      <c r="I13" s="392" t="s">
        <v>42</v>
      </c>
      <c r="J13" s="697"/>
      <c r="K13" s="697"/>
      <c r="L13" s="697"/>
      <c r="M13" s="713"/>
      <c r="N13" s="697"/>
      <c r="O13" s="713"/>
      <c r="P13" s="697"/>
      <c r="Q13" s="699"/>
      <c r="R13" s="699"/>
    </row>
    <row r="14" spans="1:19" ht="74.25" customHeight="1" x14ac:dyDescent="0.25">
      <c r="A14" s="696">
        <v>5</v>
      </c>
      <c r="B14" s="696">
        <v>1</v>
      </c>
      <c r="C14" s="696">
        <v>4</v>
      </c>
      <c r="D14" s="696">
        <v>2</v>
      </c>
      <c r="E14" s="696" t="s">
        <v>1844</v>
      </c>
      <c r="F14" s="883" t="s">
        <v>1843</v>
      </c>
      <c r="G14" s="459" t="s">
        <v>1842</v>
      </c>
      <c r="H14" s="459" t="s">
        <v>1771</v>
      </c>
      <c r="I14" s="391">
        <v>50000</v>
      </c>
      <c r="J14" s="696" t="s">
        <v>1841</v>
      </c>
      <c r="K14" s="700" t="s">
        <v>46</v>
      </c>
      <c r="L14" s="696"/>
      <c r="M14" s="711">
        <v>27000</v>
      </c>
      <c r="N14" s="696"/>
      <c r="O14" s="711">
        <v>27000</v>
      </c>
      <c r="P14" s="696"/>
      <c r="Q14" s="696" t="s">
        <v>1815</v>
      </c>
      <c r="R14" s="696" t="s">
        <v>1814</v>
      </c>
    </row>
    <row r="15" spans="1:19" ht="63.75" customHeight="1" x14ac:dyDescent="0.25">
      <c r="A15" s="707"/>
      <c r="B15" s="707"/>
      <c r="C15" s="707"/>
      <c r="D15" s="707"/>
      <c r="E15" s="707"/>
      <c r="F15" s="884"/>
      <c r="G15" s="459" t="s">
        <v>1840</v>
      </c>
      <c r="H15" s="458" t="s">
        <v>1839</v>
      </c>
      <c r="I15" s="390">
        <v>500</v>
      </c>
      <c r="J15" s="707"/>
      <c r="K15" s="706"/>
      <c r="L15" s="707"/>
      <c r="M15" s="712"/>
      <c r="N15" s="707"/>
      <c r="O15" s="712"/>
      <c r="P15" s="707"/>
      <c r="Q15" s="707"/>
      <c r="R15" s="707"/>
    </row>
    <row r="16" spans="1:19" ht="57" customHeight="1" x14ac:dyDescent="0.25">
      <c r="A16" s="707"/>
      <c r="B16" s="707"/>
      <c r="C16" s="707"/>
      <c r="D16" s="707"/>
      <c r="E16" s="707"/>
      <c r="F16" s="884"/>
      <c r="G16" s="458" t="s">
        <v>1838</v>
      </c>
      <c r="H16" s="458" t="s">
        <v>1837</v>
      </c>
      <c r="I16" s="458">
        <v>51</v>
      </c>
      <c r="J16" s="707"/>
      <c r="K16" s="706"/>
      <c r="L16" s="707"/>
      <c r="M16" s="712"/>
      <c r="N16" s="707"/>
      <c r="O16" s="712"/>
      <c r="P16" s="707"/>
      <c r="Q16" s="707"/>
      <c r="R16" s="707"/>
    </row>
    <row r="17" spans="1:18" ht="77.25" customHeight="1" x14ac:dyDescent="0.25">
      <c r="A17" s="697"/>
      <c r="B17" s="697"/>
      <c r="C17" s="697"/>
      <c r="D17" s="697"/>
      <c r="E17" s="697"/>
      <c r="F17" s="885"/>
      <c r="G17" s="458" t="s">
        <v>1836</v>
      </c>
      <c r="H17" s="458" t="s">
        <v>1771</v>
      </c>
      <c r="I17" s="390">
        <v>50000</v>
      </c>
      <c r="J17" s="697"/>
      <c r="K17" s="701"/>
      <c r="L17" s="697"/>
      <c r="M17" s="713"/>
      <c r="N17" s="697"/>
      <c r="O17" s="713"/>
      <c r="P17" s="697"/>
      <c r="Q17" s="697"/>
      <c r="R17" s="697"/>
    </row>
    <row r="18" spans="1:18" ht="52.5" customHeight="1" x14ac:dyDescent="0.25">
      <c r="A18" s="700">
        <v>6</v>
      </c>
      <c r="B18" s="700">
        <v>1</v>
      </c>
      <c r="C18" s="700">
        <v>4</v>
      </c>
      <c r="D18" s="700">
        <v>2</v>
      </c>
      <c r="E18" s="696" t="s">
        <v>1835</v>
      </c>
      <c r="F18" s="892" t="s">
        <v>1834</v>
      </c>
      <c r="G18" s="458" t="s">
        <v>1347</v>
      </c>
      <c r="H18" s="458" t="s">
        <v>931</v>
      </c>
      <c r="I18" s="458">
        <v>1</v>
      </c>
      <c r="J18" s="696" t="s">
        <v>1827</v>
      </c>
      <c r="K18" s="700" t="s">
        <v>39</v>
      </c>
      <c r="L18" s="888"/>
      <c r="M18" s="886">
        <v>45000</v>
      </c>
      <c r="N18" s="888"/>
      <c r="O18" s="886">
        <v>45000</v>
      </c>
      <c r="P18" s="888"/>
      <c r="Q18" s="696" t="s">
        <v>1815</v>
      </c>
      <c r="R18" s="696" t="s">
        <v>1814</v>
      </c>
    </row>
    <row r="19" spans="1:18" x14ac:dyDescent="0.25">
      <c r="A19" s="706"/>
      <c r="B19" s="706"/>
      <c r="C19" s="706"/>
      <c r="D19" s="706"/>
      <c r="E19" s="707"/>
      <c r="F19" s="893"/>
      <c r="G19" s="458" t="s">
        <v>58</v>
      </c>
      <c r="H19" s="458" t="s">
        <v>319</v>
      </c>
      <c r="I19" s="458">
        <v>1</v>
      </c>
      <c r="J19" s="707"/>
      <c r="K19" s="706"/>
      <c r="L19" s="889"/>
      <c r="M19" s="891"/>
      <c r="N19" s="889"/>
      <c r="O19" s="891"/>
      <c r="P19" s="889"/>
      <c r="Q19" s="707"/>
      <c r="R19" s="707"/>
    </row>
    <row r="20" spans="1:18" ht="45" x14ac:dyDescent="0.25">
      <c r="A20" s="706"/>
      <c r="B20" s="706"/>
      <c r="C20" s="706"/>
      <c r="D20" s="706"/>
      <c r="E20" s="707"/>
      <c r="F20" s="893"/>
      <c r="G20" s="458" t="s">
        <v>58</v>
      </c>
      <c r="H20" s="459" t="s">
        <v>1833</v>
      </c>
      <c r="I20" s="390">
        <v>1000</v>
      </c>
      <c r="J20" s="707"/>
      <c r="K20" s="706"/>
      <c r="L20" s="889"/>
      <c r="M20" s="891"/>
      <c r="N20" s="889"/>
      <c r="O20" s="891"/>
      <c r="P20" s="889"/>
      <c r="Q20" s="707"/>
      <c r="R20" s="707"/>
    </row>
    <row r="21" spans="1:18" x14ac:dyDescent="0.25">
      <c r="A21" s="706"/>
      <c r="B21" s="706"/>
      <c r="C21" s="706"/>
      <c r="D21" s="706"/>
      <c r="E21" s="707"/>
      <c r="F21" s="893"/>
      <c r="G21" s="458" t="s">
        <v>45</v>
      </c>
      <c r="H21" s="458" t="s">
        <v>440</v>
      </c>
      <c r="I21" s="458">
        <v>20</v>
      </c>
      <c r="J21" s="707"/>
      <c r="K21" s="706"/>
      <c r="L21" s="889"/>
      <c r="M21" s="891"/>
      <c r="N21" s="889"/>
      <c r="O21" s="891"/>
      <c r="P21" s="889"/>
      <c r="Q21" s="707"/>
      <c r="R21" s="707"/>
    </row>
    <row r="22" spans="1:18" x14ac:dyDescent="0.25">
      <c r="A22" s="706"/>
      <c r="B22" s="706"/>
      <c r="C22" s="706"/>
      <c r="D22" s="706"/>
      <c r="E22" s="707"/>
      <c r="F22" s="893"/>
      <c r="G22" s="458" t="s">
        <v>45</v>
      </c>
      <c r="H22" s="458" t="s">
        <v>440</v>
      </c>
      <c r="I22" s="458">
        <v>13</v>
      </c>
      <c r="J22" s="707"/>
      <c r="K22" s="706"/>
      <c r="L22" s="889"/>
      <c r="M22" s="891"/>
      <c r="N22" s="889"/>
      <c r="O22" s="891"/>
      <c r="P22" s="889"/>
      <c r="Q22" s="707"/>
      <c r="R22" s="707"/>
    </row>
    <row r="23" spans="1:18" x14ac:dyDescent="0.25">
      <c r="A23" s="701"/>
      <c r="B23" s="701"/>
      <c r="C23" s="701"/>
      <c r="D23" s="701"/>
      <c r="E23" s="697"/>
      <c r="F23" s="894"/>
      <c r="G23" s="458" t="s">
        <v>45</v>
      </c>
      <c r="H23" s="458" t="s">
        <v>440</v>
      </c>
      <c r="I23" s="458">
        <v>20</v>
      </c>
      <c r="J23" s="697"/>
      <c r="K23" s="701"/>
      <c r="L23" s="890"/>
      <c r="M23" s="887"/>
      <c r="N23" s="890"/>
      <c r="O23" s="887"/>
      <c r="P23" s="890"/>
      <c r="Q23" s="697"/>
      <c r="R23" s="697"/>
    </row>
    <row r="24" spans="1:18" ht="80.25" customHeight="1" x14ac:dyDescent="0.25">
      <c r="A24" s="700">
        <v>7</v>
      </c>
      <c r="B24" s="682">
        <v>1</v>
      </c>
      <c r="C24" s="682">
        <v>4</v>
      </c>
      <c r="D24" s="682">
        <v>2</v>
      </c>
      <c r="E24" s="680" t="s">
        <v>1832</v>
      </c>
      <c r="F24" s="883" t="s">
        <v>1831</v>
      </c>
      <c r="G24" s="458" t="s">
        <v>58</v>
      </c>
      <c r="H24" s="458" t="s">
        <v>319</v>
      </c>
      <c r="I24" s="458">
        <v>4</v>
      </c>
      <c r="J24" s="696" t="s">
        <v>1827</v>
      </c>
      <c r="K24" s="700" t="s">
        <v>39</v>
      </c>
      <c r="L24" s="696" t="s">
        <v>34</v>
      </c>
      <c r="M24" s="886">
        <v>28000</v>
      </c>
      <c r="N24" s="711">
        <v>13000</v>
      </c>
      <c r="O24" s="886">
        <v>28000</v>
      </c>
      <c r="P24" s="711">
        <v>13000</v>
      </c>
      <c r="Q24" s="696" t="s">
        <v>1815</v>
      </c>
      <c r="R24" s="696" t="s">
        <v>1814</v>
      </c>
    </row>
    <row r="25" spans="1:18" ht="81" customHeight="1" x14ac:dyDescent="0.25">
      <c r="A25" s="701"/>
      <c r="B25" s="682"/>
      <c r="C25" s="682"/>
      <c r="D25" s="682"/>
      <c r="E25" s="680"/>
      <c r="F25" s="885"/>
      <c r="G25" s="458" t="s">
        <v>58</v>
      </c>
      <c r="H25" s="459" t="s">
        <v>1830</v>
      </c>
      <c r="I25" s="390">
        <v>4000</v>
      </c>
      <c r="J25" s="697"/>
      <c r="K25" s="701"/>
      <c r="L25" s="697"/>
      <c r="M25" s="887"/>
      <c r="N25" s="713"/>
      <c r="O25" s="887"/>
      <c r="P25" s="713"/>
      <c r="Q25" s="697"/>
      <c r="R25" s="697"/>
    </row>
    <row r="26" spans="1:18" ht="225" x14ac:dyDescent="0.25">
      <c r="A26" s="458">
        <v>8</v>
      </c>
      <c r="B26" s="458">
        <v>1</v>
      </c>
      <c r="C26" s="458">
        <v>4</v>
      </c>
      <c r="D26" s="458">
        <v>5</v>
      </c>
      <c r="E26" s="459" t="s">
        <v>1829</v>
      </c>
      <c r="F26" s="389" t="s">
        <v>1828</v>
      </c>
      <c r="G26" s="459" t="s">
        <v>1347</v>
      </c>
      <c r="H26" s="459" t="s">
        <v>931</v>
      </c>
      <c r="I26" s="459">
        <v>5</v>
      </c>
      <c r="J26" s="459" t="s">
        <v>1827</v>
      </c>
      <c r="K26" s="458" t="s">
        <v>39</v>
      </c>
      <c r="L26" s="386"/>
      <c r="M26" s="387">
        <v>18000</v>
      </c>
      <c r="N26" s="386"/>
      <c r="O26" s="387">
        <v>18000</v>
      </c>
      <c r="P26" s="386"/>
      <c r="Q26" s="459" t="s">
        <v>1815</v>
      </c>
      <c r="R26" s="459" t="s">
        <v>1814</v>
      </c>
    </row>
    <row r="27" spans="1:18" ht="135" x14ac:dyDescent="0.25">
      <c r="A27" s="458">
        <v>9</v>
      </c>
      <c r="B27" s="458">
        <v>1</v>
      </c>
      <c r="C27" s="458">
        <v>4</v>
      </c>
      <c r="D27" s="458">
        <v>2</v>
      </c>
      <c r="E27" s="459" t="s">
        <v>1826</v>
      </c>
      <c r="F27" s="388" t="s">
        <v>1825</v>
      </c>
      <c r="G27" s="458" t="s">
        <v>50</v>
      </c>
      <c r="H27" s="459" t="s">
        <v>1731</v>
      </c>
      <c r="I27" s="458">
        <v>100</v>
      </c>
      <c r="J27" s="459" t="s">
        <v>1824</v>
      </c>
      <c r="K27" s="458" t="s">
        <v>39</v>
      </c>
      <c r="L27" s="386"/>
      <c r="M27" s="387">
        <v>12000</v>
      </c>
      <c r="N27" s="386"/>
      <c r="O27" s="387">
        <v>12000</v>
      </c>
      <c r="P27" s="386"/>
      <c r="Q27" s="459" t="s">
        <v>1815</v>
      </c>
      <c r="R27" s="459" t="s">
        <v>1814</v>
      </c>
    </row>
    <row r="28" spans="1:18" ht="63.75" customHeight="1" x14ac:dyDescent="0.25">
      <c r="A28" s="700">
        <v>10</v>
      </c>
      <c r="B28" s="696">
        <v>1</v>
      </c>
      <c r="C28" s="696">
        <v>4</v>
      </c>
      <c r="D28" s="696">
        <v>2</v>
      </c>
      <c r="E28" s="696" t="s">
        <v>1823</v>
      </c>
      <c r="F28" s="883" t="s">
        <v>1822</v>
      </c>
      <c r="G28" s="459" t="s">
        <v>61</v>
      </c>
      <c r="H28" s="459" t="s">
        <v>62</v>
      </c>
      <c r="I28" s="459">
        <v>2</v>
      </c>
      <c r="J28" s="696" t="s">
        <v>1821</v>
      </c>
      <c r="K28" s="696" t="s">
        <v>39</v>
      </c>
      <c r="L28" s="696"/>
      <c r="M28" s="711">
        <v>100000</v>
      </c>
      <c r="N28" s="696"/>
      <c r="O28" s="711">
        <v>100000</v>
      </c>
      <c r="P28" s="696"/>
      <c r="Q28" s="696" t="s">
        <v>1815</v>
      </c>
      <c r="R28" s="696" t="s">
        <v>1814</v>
      </c>
    </row>
    <row r="29" spans="1:18" ht="67.5" customHeight="1" x14ac:dyDescent="0.25">
      <c r="A29" s="706"/>
      <c r="B29" s="707"/>
      <c r="C29" s="707"/>
      <c r="D29" s="707"/>
      <c r="E29" s="707"/>
      <c r="F29" s="884"/>
      <c r="G29" s="459" t="s">
        <v>58</v>
      </c>
      <c r="H29" s="459" t="s">
        <v>319</v>
      </c>
      <c r="I29" s="459">
        <v>2</v>
      </c>
      <c r="J29" s="707"/>
      <c r="K29" s="707"/>
      <c r="L29" s="707"/>
      <c r="M29" s="712"/>
      <c r="N29" s="707"/>
      <c r="O29" s="712"/>
      <c r="P29" s="707"/>
      <c r="Q29" s="707"/>
      <c r="R29" s="707"/>
    </row>
    <row r="30" spans="1:18" ht="74.25" customHeight="1" x14ac:dyDescent="0.25">
      <c r="A30" s="701"/>
      <c r="B30" s="697"/>
      <c r="C30" s="697"/>
      <c r="D30" s="697"/>
      <c r="E30" s="697"/>
      <c r="F30" s="885"/>
      <c r="G30" s="459" t="s">
        <v>1820</v>
      </c>
      <c r="H30" s="459" t="s">
        <v>1819</v>
      </c>
      <c r="I30" s="459">
        <v>2</v>
      </c>
      <c r="J30" s="697"/>
      <c r="K30" s="697"/>
      <c r="L30" s="697"/>
      <c r="M30" s="713"/>
      <c r="N30" s="697"/>
      <c r="O30" s="713"/>
      <c r="P30" s="697"/>
      <c r="Q30" s="697"/>
      <c r="R30" s="697"/>
    </row>
    <row r="31" spans="1:18" ht="165" x14ac:dyDescent="0.25">
      <c r="A31" s="393">
        <v>11</v>
      </c>
      <c r="B31" s="393">
        <v>1</v>
      </c>
      <c r="C31" s="393">
        <v>4</v>
      </c>
      <c r="D31" s="393">
        <v>2</v>
      </c>
      <c r="E31" s="393" t="s">
        <v>1818</v>
      </c>
      <c r="F31" s="505" t="s">
        <v>1817</v>
      </c>
      <c r="G31" s="393" t="s">
        <v>1347</v>
      </c>
      <c r="H31" s="393" t="s">
        <v>931</v>
      </c>
      <c r="I31" s="393">
        <v>6</v>
      </c>
      <c r="J31" s="393" t="s">
        <v>1816</v>
      </c>
      <c r="K31" s="393" t="s">
        <v>56</v>
      </c>
      <c r="L31" s="393"/>
      <c r="M31" s="476">
        <v>48000</v>
      </c>
      <c r="N31" s="476"/>
      <c r="O31" s="476">
        <v>48000</v>
      </c>
      <c r="P31" s="506"/>
      <c r="Q31" s="393" t="s">
        <v>1815</v>
      </c>
      <c r="R31" s="393" t="s">
        <v>1814</v>
      </c>
    </row>
    <row r="32" spans="1:18" x14ac:dyDescent="0.25">
      <c r="A32" s="119"/>
      <c r="B32" s="385"/>
      <c r="C32" s="385"/>
      <c r="D32" s="385"/>
      <c r="E32" s="385"/>
      <c r="F32" s="385"/>
      <c r="G32" s="385"/>
      <c r="H32" s="385"/>
      <c r="I32" s="385"/>
      <c r="J32" s="385"/>
      <c r="K32" s="385"/>
      <c r="L32" s="385"/>
      <c r="M32" s="385"/>
      <c r="N32" s="385"/>
      <c r="O32" s="385"/>
      <c r="P32" s="385"/>
      <c r="Q32" s="385"/>
      <c r="R32" s="385"/>
    </row>
    <row r="33" spans="13:17" ht="15.75" x14ac:dyDescent="0.25">
      <c r="M33" s="743"/>
      <c r="N33" s="684" t="s">
        <v>35</v>
      </c>
      <c r="O33" s="684"/>
      <c r="P33" s="684"/>
    </row>
    <row r="34" spans="13:17" x14ac:dyDescent="0.25">
      <c r="M34" s="743"/>
      <c r="N34" s="283" t="s">
        <v>36</v>
      </c>
      <c r="O34" s="743" t="s">
        <v>37</v>
      </c>
      <c r="P34" s="743"/>
    </row>
    <row r="35" spans="13:17" x14ac:dyDescent="0.25">
      <c r="M35" s="743"/>
      <c r="N35" s="283"/>
      <c r="O35" s="283">
        <v>2020</v>
      </c>
      <c r="P35" s="283">
        <v>2021</v>
      </c>
    </row>
    <row r="36" spans="13:17" x14ac:dyDescent="0.25">
      <c r="M36" s="283" t="s">
        <v>688</v>
      </c>
      <c r="N36" s="282">
        <v>11</v>
      </c>
      <c r="O36" s="281">
        <f>O9+O11+O14+O18+O24+O26+O27+O28+O31</f>
        <v>400000</v>
      </c>
      <c r="P36" s="281">
        <f>P7+P8+P24</f>
        <v>73000</v>
      </c>
      <c r="Q36" s="2"/>
    </row>
  </sheetData>
  <mergeCells count="108">
    <mergeCell ref="M33:M35"/>
    <mergeCell ref="N33:P33"/>
    <mergeCell ref="O34:P34"/>
    <mergeCell ref="Q4:Q5"/>
    <mergeCell ref="R4:R5"/>
    <mergeCell ref="M4:N4"/>
    <mergeCell ref="O4:P4"/>
    <mergeCell ref="C4:C5"/>
    <mergeCell ref="D4:D5"/>
    <mergeCell ref="G4:G5"/>
    <mergeCell ref="H4:I4"/>
    <mergeCell ref="J4:J5"/>
    <mergeCell ref="K4:L4"/>
    <mergeCell ref="Q11:Q13"/>
    <mergeCell ref="R11:R13"/>
    <mergeCell ref="L9:L10"/>
    <mergeCell ref="M9:M10"/>
    <mergeCell ref="O14:O17"/>
    <mergeCell ref="P14:P17"/>
    <mergeCell ref="Q14:Q17"/>
    <mergeCell ref="R14:R17"/>
    <mergeCell ref="K11:K13"/>
    <mergeCell ref="L11:L13"/>
    <mergeCell ref="M11:M13"/>
    <mergeCell ref="A11:A13"/>
    <mergeCell ref="B11:B13"/>
    <mergeCell ref="C11:C13"/>
    <mergeCell ref="D11:D13"/>
    <mergeCell ref="E11:E13"/>
    <mergeCell ref="F11:F13"/>
    <mergeCell ref="G11:G12"/>
    <mergeCell ref="J11:J13"/>
    <mergeCell ref="F9:F10"/>
    <mergeCell ref="J9:J10"/>
    <mergeCell ref="A4:A5"/>
    <mergeCell ref="B4:B5"/>
    <mergeCell ref="E4:E5"/>
    <mergeCell ref="F4:F5"/>
    <mergeCell ref="A9:A10"/>
    <mergeCell ref="B9:B10"/>
    <mergeCell ref="C9:C10"/>
    <mergeCell ref="D9:D10"/>
    <mergeCell ref="E9:E10"/>
    <mergeCell ref="N11:N13"/>
    <mergeCell ref="O11:O13"/>
    <mergeCell ref="P11:P13"/>
    <mergeCell ref="Q9:Q10"/>
    <mergeCell ref="R9:R10"/>
    <mergeCell ref="K9:K10"/>
    <mergeCell ref="N9:N10"/>
    <mergeCell ref="O9:O10"/>
    <mergeCell ref="P9:P10"/>
    <mergeCell ref="L14:L17"/>
    <mergeCell ref="M14:M17"/>
    <mergeCell ref="A14:A17"/>
    <mergeCell ref="B14:B17"/>
    <mergeCell ref="C14:C17"/>
    <mergeCell ref="D14:D17"/>
    <mergeCell ref="E14:E17"/>
    <mergeCell ref="N14:N17"/>
    <mergeCell ref="F14:F17"/>
    <mergeCell ref="J14:J17"/>
    <mergeCell ref="K14:K17"/>
    <mergeCell ref="J18:J23"/>
    <mergeCell ref="K18:K23"/>
    <mergeCell ref="L18:L23"/>
    <mergeCell ref="M18:M23"/>
    <mergeCell ref="N18:N23"/>
    <mergeCell ref="A18:A23"/>
    <mergeCell ref="B18:B23"/>
    <mergeCell ref="C18:C23"/>
    <mergeCell ref="D18:D23"/>
    <mergeCell ref="E18:E23"/>
    <mergeCell ref="F18:F23"/>
    <mergeCell ref="P28:P30"/>
    <mergeCell ref="P18:P23"/>
    <mergeCell ref="Q18:Q23"/>
    <mergeCell ref="R18:R23"/>
    <mergeCell ref="O18:O23"/>
    <mergeCell ref="Q28:Q30"/>
    <mergeCell ref="R28:R30"/>
    <mergeCell ref="P24:P25"/>
    <mergeCell ref="Q24:Q25"/>
    <mergeCell ref="R24:R25"/>
    <mergeCell ref="A24:A25"/>
    <mergeCell ref="B24:B25"/>
    <mergeCell ref="C24:C25"/>
    <mergeCell ref="J28:J30"/>
    <mergeCell ref="K28:K30"/>
    <mergeCell ref="L28:L30"/>
    <mergeCell ref="M28:M30"/>
    <mergeCell ref="N28:N30"/>
    <mergeCell ref="O28:O30"/>
    <mergeCell ref="A28:A30"/>
    <mergeCell ref="B28:B30"/>
    <mergeCell ref="C28:C30"/>
    <mergeCell ref="D28:D30"/>
    <mergeCell ref="E28:E30"/>
    <mergeCell ref="F28:F30"/>
    <mergeCell ref="O24:O25"/>
    <mergeCell ref="M24:M25"/>
    <mergeCell ref="N24:N25"/>
    <mergeCell ref="D24:D25"/>
    <mergeCell ref="E24:E25"/>
    <mergeCell ref="F24:F25"/>
    <mergeCell ref="J24:J25"/>
    <mergeCell ref="K24:K25"/>
    <mergeCell ref="L24:L2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RDO30"/>
  <sheetViews>
    <sheetView topLeftCell="A22" zoomScale="70" zoomScaleNormal="70" workbookViewId="0">
      <selection activeCell="O41" sqref="O41"/>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2.285156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23.5703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1" spans="1:19" x14ac:dyDescent="0.25">
      <c r="B1" s="402"/>
    </row>
    <row r="2" spans="1:19" x14ac:dyDescent="0.25">
      <c r="A2" s="188" t="s">
        <v>2016</v>
      </c>
    </row>
    <row r="3" spans="1:19" x14ac:dyDescent="0.25">
      <c r="M3" s="2"/>
      <c r="N3" s="2"/>
      <c r="O3" s="2"/>
      <c r="P3" s="2"/>
    </row>
    <row r="4" spans="1:19" s="4" customFormat="1" ht="42.7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x14ac:dyDescent="0.2">
      <c r="A5" s="509"/>
      <c r="B5" s="523"/>
      <c r="C5" s="523"/>
      <c r="D5" s="523"/>
      <c r="E5" s="509"/>
      <c r="F5" s="509"/>
      <c r="G5" s="509"/>
      <c r="H5" s="184" t="s">
        <v>14</v>
      </c>
      <c r="I5" s="184" t="s">
        <v>15</v>
      </c>
      <c r="J5" s="509"/>
      <c r="K5" s="185">
        <v>2020</v>
      </c>
      <c r="L5" s="185">
        <v>2021</v>
      </c>
      <c r="M5" s="5">
        <v>2020</v>
      </c>
      <c r="N5" s="5">
        <v>2021</v>
      </c>
      <c r="O5" s="5">
        <v>2020</v>
      </c>
      <c r="P5" s="5">
        <v>2021</v>
      </c>
      <c r="Q5" s="509"/>
      <c r="R5" s="523"/>
      <c r="S5" s="3"/>
    </row>
    <row r="6" spans="1:19" s="4" customFormat="1" x14ac:dyDescent="0.2">
      <c r="A6" s="183" t="s">
        <v>16</v>
      </c>
      <c r="B6" s="184" t="s">
        <v>17</v>
      </c>
      <c r="C6" s="184" t="s">
        <v>18</v>
      </c>
      <c r="D6" s="184" t="s">
        <v>19</v>
      </c>
      <c r="E6" s="183" t="s">
        <v>20</v>
      </c>
      <c r="F6" s="183" t="s">
        <v>21</v>
      </c>
      <c r="G6" s="183" t="s">
        <v>22</v>
      </c>
      <c r="H6" s="184" t="s">
        <v>23</v>
      </c>
      <c r="I6" s="184" t="s">
        <v>24</v>
      </c>
      <c r="J6" s="183" t="s">
        <v>25</v>
      </c>
      <c r="K6" s="185" t="s">
        <v>26</v>
      </c>
      <c r="L6" s="185" t="s">
        <v>27</v>
      </c>
      <c r="M6" s="186" t="s">
        <v>28</v>
      </c>
      <c r="N6" s="186" t="s">
        <v>29</v>
      </c>
      <c r="O6" s="186" t="s">
        <v>30</v>
      </c>
      <c r="P6" s="186" t="s">
        <v>31</v>
      </c>
      <c r="Q6" s="183" t="s">
        <v>32</v>
      </c>
      <c r="R6" s="184" t="s">
        <v>33</v>
      </c>
      <c r="S6" s="3"/>
    </row>
    <row r="7" spans="1:19" ht="96" customHeight="1" x14ac:dyDescent="0.25">
      <c r="A7" s="700">
        <v>1</v>
      </c>
      <c r="B7" s="700">
        <v>1</v>
      </c>
      <c r="C7" s="700">
        <v>4</v>
      </c>
      <c r="D7" s="696">
        <v>2</v>
      </c>
      <c r="E7" s="696" t="s">
        <v>1908</v>
      </c>
      <c r="F7" s="696" t="s">
        <v>1907</v>
      </c>
      <c r="G7" s="899" t="s">
        <v>1906</v>
      </c>
      <c r="H7" s="459" t="s">
        <v>1905</v>
      </c>
      <c r="I7" s="459">
        <v>1</v>
      </c>
      <c r="J7" s="899" t="s">
        <v>1904</v>
      </c>
      <c r="K7" s="901" t="s">
        <v>39</v>
      </c>
      <c r="L7" s="696"/>
      <c r="M7" s="711">
        <v>70000</v>
      </c>
      <c r="N7" s="696"/>
      <c r="O7" s="711">
        <v>70000</v>
      </c>
      <c r="P7" s="696"/>
      <c r="Q7" s="696" t="s">
        <v>1858</v>
      </c>
      <c r="R7" s="696" t="s">
        <v>1903</v>
      </c>
      <c r="S7" s="14"/>
    </row>
    <row r="8" spans="1:19" ht="80.25" customHeight="1" x14ac:dyDescent="0.25">
      <c r="A8" s="701"/>
      <c r="B8" s="701"/>
      <c r="C8" s="701"/>
      <c r="D8" s="697"/>
      <c r="E8" s="697"/>
      <c r="F8" s="697"/>
      <c r="G8" s="900"/>
      <c r="H8" s="459" t="s">
        <v>1902</v>
      </c>
      <c r="I8" s="397" t="s">
        <v>1809</v>
      </c>
      <c r="J8" s="900"/>
      <c r="K8" s="902"/>
      <c r="L8" s="697"/>
      <c r="M8" s="697"/>
      <c r="N8" s="697"/>
      <c r="O8" s="697"/>
      <c r="P8" s="697"/>
      <c r="Q8" s="697"/>
      <c r="R8" s="697"/>
      <c r="S8" s="14"/>
    </row>
    <row r="9" spans="1:19" s="110" customFormat="1" ht="165" x14ac:dyDescent="0.25">
      <c r="A9" s="458">
        <v>2</v>
      </c>
      <c r="B9" s="458">
        <v>1</v>
      </c>
      <c r="C9" s="458">
        <v>4</v>
      </c>
      <c r="D9" s="458">
        <v>2</v>
      </c>
      <c r="E9" s="389" t="s">
        <v>1901</v>
      </c>
      <c r="F9" s="401" t="s">
        <v>1900</v>
      </c>
      <c r="G9" s="459" t="s">
        <v>919</v>
      </c>
      <c r="H9" s="389" t="s">
        <v>60</v>
      </c>
      <c r="I9" s="459">
        <v>30</v>
      </c>
      <c r="J9" s="389" t="s">
        <v>1899</v>
      </c>
      <c r="K9" s="458"/>
      <c r="L9" s="458" t="s">
        <v>39</v>
      </c>
      <c r="M9" s="387"/>
      <c r="N9" s="387">
        <v>30000</v>
      </c>
      <c r="O9" s="387"/>
      <c r="P9" s="387">
        <v>30000</v>
      </c>
      <c r="Q9" s="459" t="s">
        <v>1858</v>
      </c>
      <c r="R9" s="459" t="s">
        <v>1898</v>
      </c>
    </row>
    <row r="10" spans="1:19" s="8" customFormat="1" ht="216" customHeight="1" x14ac:dyDescent="0.25">
      <c r="A10" s="700">
        <v>3</v>
      </c>
      <c r="B10" s="700">
        <v>1</v>
      </c>
      <c r="C10" s="700">
        <v>4</v>
      </c>
      <c r="D10" s="700">
        <v>5</v>
      </c>
      <c r="E10" s="696" t="s">
        <v>1897</v>
      </c>
      <c r="F10" s="883" t="s">
        <v>1896</v>
      </c>
      <c r="G10" s="696" t="s">
        <v>1895</v>
      </c>
      <c r="H10" s="389" t="s">
        <v>1894</v>
      </c>
      <c r="I10" s="459">
        <v>1</v>
      </c>
      <c r="J10" s="696" t="s">
        <v>1893</v>
      </c>
      <c r="K10" s="696" t="s">
        <v>1892</v>
      </c>
      <c r="L10" s="696"/>
      <c r="M10" s="886">
        <v>50000</v>
      </c>
      <c r="N10" s="696"/>
      <c r="O10" s="886">
        <v>50000</v>
      </c>
      <c r="P10" s="899"/>
      <c r="Q10" s="696" t="s">
        <v>1858</v>
      </c>
      <c r="R10" s="696" t="s">
        <v>1862</v>
      </c>
    </row>
    <row r="11" spans="1:19" ht="168.75" customHeight="1" x14ac:dyDescent="0.25">
      <c r="A11" s="701"/>
      <c r="B11" s="701"/>
      <c r="C11" s="701"/>
      <c r="D11" s="701"/>
      <c r="E11" s="697"/>
      <c r="F11" s="885"/>
      <c r="G11" s="697"/>
      <c r="H11" s="389" t="s">
        <v>916</v>
      </c>
      <c r="I11" s="458">
        <v>2</v>
      </c>
      <c r="J11" s="697"/>
      <c r="K11" s="697"/>
      <c r="L11" s="697"/>
      <c r="M11" s="887"/>
      <c r="N11" s="697"/>
      <c r="O11" s="887"/>
      <c r="P11" s="900"/>
      <c r="Q11" s="697"/>
      <c r="R11" s="697"/>
    </row>
    <row r="12" spans="1:19" ht="135" x14ac:dyDescent="0.25">
      <c r="A12" s="459">
        <v>4</v>
      </c>
      <c r="B12" s="459">
        <v>1</v>
      </c>
      <c r="C12" s="459">
        <v>4</v>
      </c>
      <c r="D12" s="459">
        <v>2</v>
      </c>
      <c r="E12" s="389" t="s">
        <v>1891</v>
      </c>
      <c r="F12" s="389" t="s">
        <v>1890</v>
      </c>
      <c r="G12" s="459" t="s">
        <v>919</v>
      </c>
      <c r="H12" s="459" t="s">
        <v>60</v>
      </c>
      <c r="I12" s="459">
        <v>35</v>
      </c>
      <c r="J12" s="459" t="s">
        <v>1859</v>
      </c>
      <c r="K12" s="459" t="s">
        <v>39</v>
      </c>
      <c r="L12" s="388"/>
      <c r="M12" s="395">
        <v>43000</v>
      </c>
      <c r="N12" s="388"/>
      <c r="O12" s="395">
        <v>43000</v>
      </c>
      <c r="P12" s="400"/>
      <c r="Q12" s="459" t="s">
        <v>1858</v>
      </c>
      <c r="R12" s="459" t="s">
        <v>1857</v>
      </c>
    </row>
    <row r="13" spans="1:19" ht="210" x14ac:dyDescent="0.25">
      <c r="A13" s="459">
        <v>5</v>
      </c>
      <c r="B13" s="459">
        <v>1</v>
      </c>
      <c r="C13" s="459">
        <v>4</v>
      </c>
      <c r="D13" s="459">
        <v>2</v>
      </c>
      <c r="E13" s="459" t="s">
        <v>1889</v>
      </c>
      <c r="F13" s="389" t="s">
        <v>1888</v>
      </c>
      <c r="G13" s="459" t="s">
        <v>1886</v>
      </c>
      <c r="H13" s="459" t="s">
        <v>555</v>
      </c>
      <c r="I13" s="458">
        <v>1</v>
      </c>
      <c r="J13" s="459" t="s">
        <v>1887</v>
      </c>
      <c r="K13" s="459"/>
      <c r="L13" s="396" t="s">
        <v>39</v>
      </c>
      <c r="M13" s="395"/>
      <c r="N13" s="395">
        <v>20000</v>
      </c>
      <c r="O13" s="395"/>
      <c r="P13" s="395">
        <v>20000</v>
      </c>
      <c r="Q13" s="459" t="s">
        <v>1858</v>
      </c>
      <c r="R13" s="459" t="s">
        <v>1857</v>
      </c>
    </row>
    <row r="14" spans="1:19" ht="300" x14ac:dyDescent="0.25">
      <c r="A14" s="459">
        <v>6</v>
      </c>
      <c r="B14" s="459">
        <v>1</v>
      </c>
      <c r="C14" s="459">
        <v>4</v>
      </c>
      <c r="D14" s="459">
        <v>2</v>
      </c>
      <c r="E14" s="459" t="s">
        <v>1885</v>
      </c>
      <c r="F14" s="389" t="s">
        <v>1884</v>
      </c>
      <c r="G14" s="459" t="s">
        <v>1878</v>
      </c>
      <c r="H14" s="459" t="s">
        <v>916</v>
      </c>
      <c r="I14" s="458">
        <v>2</v>
      </c>
      <c r="J14" s="459" t="s">
        <v>1883</v>
      </c>
      <c r="K14" s="459" t="s">
        <v>1882</v>
      </c>
      <c r="L14" s="396"/>
      <c r="M14" s="395">
        <v>20000</v>
      </c>
      <c r="N14" s="394"/>
      <c r="O14" s="395">
        <v>20000</v>
      </c>
      <c r="P14" s="394"/>
      <c r="Q14" s="459" t="s">
        <v>1858</v>
      </c>
      <c r="R14" s="459" t="s">
        <v>1881</v>
      </c>
    </row>
    <row r="15" spans="1:19" ht="150" x14ac:dyDescent="0.25">
      <c r="A15" s="459">
        <v>7</v>
      </c>
      <c r="B15" s="459">
        <v>1</v>
      </c>
      <c r="C15" s="459">
        <v>4</v>
      </c>
      <c r="D15" s="459">
        <v>2</v>
      </c>
      <c r="E15" s="459" t="s">
        <v>1880</v>
      </c>
      <c r="F15" s="389" t="s">
        <v>1879</v>
      </c>
      <c r="G15" s="459" t="s">
        <v>1878</v>
      </c>
      <c r="H15" s="459" t="s">
        <v>916</v>
      </c>
      <c r="I15" s="458">
        <v>1</v>
      </c>
      <c r="J15" s="459" t="s">
        <v>1877</v>
      </c>
      <c r="K15" s="458" t="s">
        <v>34</v>
      </c>
      <c r="L15" s="396"/>
      <c r="M15" s="395"/>
      <c r="N15" s="395">
        <v>20000</v>
      </c>
      <c r="O15" s="395"/>
      <c r="P15" s="395">
        <v>20000</v>
      </c>
      <c r="Q15" s="459" t="s">
        <v>1858</v>
      </c>
      <c r="R15" s="459" t="s">
        <v>1867</v>
      </c>
    </row>
    <row r="16" spans="1:19" ht="270" x14ac:dyDescent="0.25">
      <c r="A16" s="451">
        <v>8</v>
      </c>
      <c r="B16" s="451">
        <v>1</v>
      </c>
      <c r="C16" s="451">
        <v>4</v>
      </c>
      <c r="D16" s="451">
        <v>2</v>
      </c>
      <c r="E16" s="451" t="s">
        <v>1876</v>
      </c>
      <c r="F16" s="399" t="s">
        <v>1875</v>
      </c>
      <c r="G16" s="451" t="s">
        <v>919</v>
      </c>
      <c r="H16" s="459" t="s">
        <v>60</v>
      </c>
      <c r="I16" s="458">
        <v>15</v>
      </c>
      <c r="J16" s="451" t="s">
        <v>1874</v>
      </c>
      <c r="K16" s="454" t="s">
        <v>39</v>
      </c>
      <c r="L16" s="461"/>
      <c r="M16" s="453">
        <v>36100</v>
      </c>
      <c r="N16" s="398"/>
      <c r="O16" s="453">
        <v>36100</v>
      </c>
      <c r="P16" s="398"/>
      <c r="Q16" s="451" t="s">
        <v>1858</v>
      </c>
      <c r="R16" s="451" t="s">
        <v>1873</v>
      </c>
    </row>
    <row r="17" spans="1:12287" ht="67.5" customHeight="1" x14ac:dyDescent="0.25">
      <c r="A17" s="696">
        <v>9</v>
      </c>
      <c r="B17" s="696">
        <v>1</v>
      </c>
      <c r="C17" s="700">
        <v>4</v>
      </c>
      <c r="D17" s="696">
        <v>2</v>
      </c>
      <c r="E17" s="696" t="s">
        <v>1173</v>
      </c>
      <c r="F17" s="696" t="s">
        <v>1136</v>
      </c>
      <c r="G17" s="696" t="s">
        <v>59</v>
      </c>
      <c r="H17" s="393" t="s">
        <v>896</v>
      </c>
      <c r="I17" s="393">
        <v>2</v>
      </c>
      <c r="J17" s="698" t="s">
        <v>1872</v>
      </c>
      <c r="K17" s="698" t="s">
        <v>39</v>
      </c>
      <c r="L17" s="698"/>
      <c r="M17" s="694">
        <v>40000</v>
      </c>
      <c r="N17" s="694"/>
      <c r="O17" s="694">
        <v>40000</v>
      </c>
      <c r="P17" s="694"/>
      <c r="Q17" s="698" t="s">
        <v>1858</v>
      </c>
      <c r="R17" s="698" t="s">
        <v>1867</v>
      </c>
    </row>
    <row r="18" spans="1:12287" ht="69.75" customHeight="1" x14ac:dyDescent="0.25">
      <c r="A18" s="707"/>
      <c r="B18" s="707"/>
      <c r="C18" s="706"/>
      <c r="D18" s="707"/>
      <c r="E18" s="707"/>
      <c r="F18" s="707"/>
      <c r="G18" s="697"/>
      <c r="H18" s="393" t="s">
        <v>440</v>
      </c>
      <c r="I18" s="393">
        <v>80</v>
      </c>
      <c r="J18" s="903"/>
      <c r="K18" s="714"/>
      <c r="L18" s="714"/>
      <c r="M18" s="715"/>
      <c r="N18" s="715"/>
      <c r="O18" s="715"/>
      <c r="P18" s="715"/>
      <c r="Q18" s="714"/>
      <c r="R18" s="714"/>
    </row>
    <row r="19" spans="1:12287" ht="80.25" customHeight="1" x14ac:dyDescent="0.25">
      <c r="A19" s="697"/>
      <c r="B19" s="697"/>
      <c r="C19" s="701"/>
      <c r="D19" s="697"/>
      <c r="E19" s="697"/>
      <c r="F19" s="697"/>
      <c r="G19" s="458" t="s">
        <v>1170</v>
      </c>
      <c r="H19" s="458" t="s">
        <v>557</v>
      </c>
      <c r="I19" s="458">
        <v>1</v>
      </c>
      <c r="J19" s="904"/>
      <c r="K19" s="699"/>
      <c r="L19" s="699"/>
      <c r="M19" s="695"/>
      <c r="N19" s="695"/>
      <c r="O19" s="695"/>
      <c r="P19" s="695"/>
      <c r="Q19" s="699"/>
      <c r="R19" s="699"/>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460"/>
      <c r="BD19" s="460"/>
      <c r="BE19" s="460"/>
      <c r="BF19" s="460"/>
      <c r="BG19" s="460"/>
      <c r="BH19" s="460"/>
      <c r="BI19" s="460"/>
      <c r="BJ19" s="460"/>
      <c r="BK19" s="460"/>
      <c r="BL19" s="460"/>
      <c r="BM19" s="460"/>
      <c r="BN19" s="460"/>
      <c r="BO19" s="460"/>
      <c r="BP19" s="460"/>
      <c r="BQ19" s="460"/>
      <c r="BR19" s="460"/>
      <c r="BS19" s="460"/>
      <c r="BT19" s="460"/>
      <c r="BU19" s="460"/>
      <c r="BV19" s="460"/>
      <c r="BW19" s="460"/>
      <c r="BX19" s="460"/>
      <c r="BY19" s="460"/>
      <c r="BZ19" s="460"/>
      <c r="CA19" s="460"/>
      <c r="CB19" s="460"/>
      <c r="CC19" s="460"/>
      <c r="CD19" s="460"/>
      <c r="CE19" s="460"/>
      <c r="CF19" s="460"/>
      <c r="CG19" s="460"/>
      <c r="CH19" s="460"/>
      <c r="CI19" s="460"/>
      <c r="CJ19" s="460"/>
      <c r="CK19" s="460"/>
      <c r="CL19" s="460"/>
      <c r="CM19" s="460"/>
      <c r="CN19" s="460"/>
      <c r="CO19" s="460"/>
      <c r="CP19" s="460"/>
      <c r="CQ19" s="460"/>
      <c r="CR19" s="460"/>
      <c r="CS19" s="460"/>
      <c r="CT19" s="460"/>
      <c r="CU19" s="460"/>
      <c r="CV19" s="460"/>
      <c r="CW19" s="460"/>
      <c r="CX19" s="460"/>
      <c r="CY19" s="460"/>
      <c r="CZ19" s="460"/>
      <c r="DA19" s="460"/>
      <c r="DB19" s="460"/>
      <c r="DC19" s="460"/>
      <c r="DD19" s="460"/>
      <c r="DE19" s="460"/>
      <c r="DF19" s="460"/>
      <c r="DG19" s="460"/>
      <c r="DH19" s="460"/>
      <c r="DI19" s="460"/>
      <c r="DJ19" s="460"/>
      <c r="DK19" s="460"/>
      <c r="DL19" s="460"/>
      <c r="DM19" s="460"/>
      <c r="DN19" s="460"/>
      <c r="DO19" s="460"/>
      <c r="DP19" s="460"/>
      <c r="DQ19" s="460"/>
      <c r="DR19" s="460"/>
      <c r="DS19" s="460"/>
      <c r="DT19" s="460"/>
      <c r="DU19" s="460"/>
      <c r="DV19" s="460"/>
      <c r="DW19" s="460"/>
      <c r="DX19" s="460"/>
      <c r="DY19" s="460"/>
      <c r="DZ19" s="460"/>
      <c r="EA19" s="460"/>
      <c r="EB19" s="460"/>
      <c r="EC19" s="460"/>
      <c r="ED19" s="460"/>
      <c r="EE19" s="460"/>
      <c r="EF19" s="460"/>
      <c r="EG19" s="460"/>
      <c r="EH19" s="460"/>
      <c r="EI19" s="460"/>
      <c r="EJ19" s="460"/>
      <c r="EK19" s="460"/>
      <c r="EL19" s="460"/>
      <c r="EM19" s="460"/>
      <c r="EN19" s="460"/>
      <c r="EO19" s="460"/>
      <c r="EP19" s="460"/>
      <c r="EQ19" s="460"/>
      <c r="ER19" s="460"/>
      <c r="ES19" s="460"/>
      <c r="ET19" s="460"/>
      <c r="EU19" s="460"/>
      <c r="EV19" s="460"/>
      <c r="EW19" s="460"/>
      <c r="EX19" s="460"/>
      <c r="EY19" s="460"/>
      <c r="EZ19" s="460"/>
      <c r="FA19" s="460"/>
      <c r="FB19" s="460"/>
      <c r="FC19" s="460"/>
      <c r="FD19" s="460"/>
      <c r="FE19" s="460"/>
      <c r="FF19" s="460"/>
      <c r="FG19" s="460"/>
      <c r="FH19" s="460"/>
      <c r="FI19" s="460"/>
      <c r="FJ19" s="460"/>
      <c r="FK19" s="460"/>
      <c r="FL19" s="460"/>
      <c r="FM19" s="460"/>
      <c r="FN19" s="460"/>
      <c r="FO19" s="460"/>
      <c r="FP19" s="460"/>
      <c r="FQ19" s="460"/>
      <c r="FR19" s="460"/>
      <c r="FS19" s="460"/>
      <c r="FT19" s="460"/>
      <c r="FU19" s="460"/>
      <c r="FV19" s="460"/>
      <c r="FW19" s="460"/>
      <c r="FX19" s="460"/>
      <c r="FY19" s="460"/>
      <c r="FZ19" s="460"/>
      <c r="GA19" s="460"/>
      <c r="GB19" s="460"/>
      <c r="GC19" s="460"/>
      <c r="GD19" s="460"/>
      <c r="GE19" s="460"/>
      <c r="GF19" s="460"/>
      <c r="GG19" s="460"/>
      <c r="GH19" s="460"/>
      <c r="GI19" s="460"/>
      <c r="GJ19" s="460"/>
      <c r="GK19" s="460"/>
      <c r="GL19" s="460"/>
      <c r="GM19" s="460"/>
      <c r="GN19" s="460"/>
      <c r="GO19" s="460"/>
      <c r="GP19" s="460"/>
      <c r="GQ19" s="460"/>
      <c r="GR19" s="460"/>
      <c r="GS19" s="460"/>
      <c r="GT19" s="460"/>
      <c r="GU19" s="460"/>
      <c r="GV19" s="460"/>
      <c r="GW19" s="460"/>
      <c r="GX19" s="460"/>
      <c r="GY19" s="460"/>
      <c r="GZ19" s="460"/>
      <c r="HA19" s="460"/>
      <c r="HB19" s="460"/>
      <c r="HC19" s="460"/>
      <c r="HD19" s="460"/>
      <c r="HE19" s="460"/>
      <c r="HF19" s="460"/>
      <c r="HG19" s="460"/>
      <c r="HH19" s="460"/>
      <c r="HI19" s="460"/>
      <c r="HJ19" s="460"/>
      <c r="HK19" s="460"/>
      <c r="HL19" s="460"/>
      <c r="HM19" s="460"/>
      <c r="HN19" s="460"/>
      <c r="HO19" s="460"/>
      <c r="HP19" s="460"/>
      <c r="HQ19" s="460"/>
      <c r="HR19" s="460"/>
      <c r="HS19" s="460"/>
      <c r="HT19" s="460"/>
      <c r="HU19" s="460"/>
      <c r="HV19" s="460"/>
      <c r="HW19" s="460"/>
      <c r="HX19" s="460"/>
      <c r="HY19" s="460"/>
      <c r="HZ19" s="460"/>
      <c r="IA19" s="460"/>
      <c r="IB19" s="460"/>
      <c r="IC19" s="460"/>
      <c r="ID19" s="460"/>
      <c r="IE19" s="460"/>
      <c r="IF19" s="460"/>
      <c r="IG19" s="460"/>
      <c r="IH19" s="460"/>
      <c r="II19" s="460"/>
      <c r="IJ19" s="460"/>
      <c r="IK19" s="460"/>
      <c r="IL19" s="460"/>
      <c r="IM19" s="460"/>
      <c r="IN19" s="460"/>
      <c r="IO19" s="460"/>
      <c r="IP19" s="460"/>
      <c r="IQ19" s="460"/>
      <c r="IR19" s="460"/>
      <c r="IS19" s="460"/>
      <c r="IT19" s="460"/>
      <c r="IU19" s="460"/>
      <c r="IV19" s="460"/>
      <c r="IW19" s="460"/>
      <c r="IX19" s="460"/>
      <c r="IY19" s="460"/>
      <c r="IZ19" s="460"/>
      <c r="JA19" s="460"/>
      <c r="JB19" s="460"/>
      <c r="JC19" s="460"/>
      <c r="JD19" s="460"/>
      <c r="JE19" s="460"/>
      <c r="JF19" s="460"/>
      <c r="JG19" s="460"/>
      <c r="JH19" s="460"/>
      <c r="JI19" s="460"/>
      <c r="JJ19" s="460"/>
      <c r="JK19" s="460"/>
      <c r="JL19" s="460"/>
      <c r="JM19" s="460"/>
      <c r="JN19" s="460"/>
      <c r="JO19" s="460"/>
      <c r="JP19" s="460"/>
      <c r="JQ19" s="460"/>
      <c r="JR19" s="460"/>
      <c r="JS19" s="460"/>
      <c r="JT19" s="460"/>
      <c r="JU19" s="460"/>
      <c r="JV19" s="460"/>
      <c r="JW19" s="460"/>
      <c r="JX19" s="460"/>
      <c r="JY19" s="460"/>
      <c r="JZ19" s="460"/>
      <c r="KA19" s="460"/>
      <c r="KB19" s="460"/>
      <c r="KC19" s="460"/>
      <c r="KD19" s="460"/>
      <c r="KE19" s="460"/>
      <c r="KF19" s="460"/>
      <c r="KG19" s="460"/>
      <c r="KH19" s="460"/>
      <c r="KI19" s="460"/>
      <c r="KJ19" s="460"/>
      <c r="KK19" s="460"/>
      <c r="KL19" s="460"/>
      <c r="KM19" s="460"/>
      <c r="KN19" s="460"/>
      <c r="KO19" s="460"/>
      <c r="KP19" s="460"/>
      <c r="KQ19" s="460"/>
      <c r="KR19" s="460"/>
      <c r="KS19" s="460"/>
      <c r="KT19" s="460"/>
      <c r="KU19" s="460"/>
      <c r="KV19" s="460"/>
      <c r="KW19" s="460"/>
      <c r="KX19" s="460"/>
      <c r="KY19" s="460"/>
      <c r="KZ19" s="460"/>
      <c r="LA19" s="460"/>
      <c r="LB19" s="460"/>
      <c r="LC19" s="460"/>
      <c r="LD19" s="460"/>
      <c r="LE19" s="460"/>
      <c r="LF19" s="460"/>
      <c r="LG19" s="460"/>
      <c r="LH19" s="460"/>
      <c r="LI19" s="460"/>
      <c r="LJ19" s="460"/>
      <c r="LK19" s="460"/>
      <c r="LL19" s="460"/>
      <c r="LM19" s="460"/>
      <c r="LN19" s="460"/>
      <c r="LO19" s="460"/>
      <c r="LP19" s="460"/>
      <c r="LQ19" s="460"/>
      <c r="LR19" s="460"/>
      <c r="LS19" s="460"/>
      <c r="LT19" s="460"/>
      <c r="LU19" s="460"/>
      <c r="LV19" s="460"/>
      <c r="LW19" s="460"/>
      <c r="LX19" s="460"/>
      <c r="LY19" s="460"/>
      <c r="LZ19" s="460"/>
      <c r="MA19" s="460"/>
      <c r="MB19" s="460"/>
      <c r="MC19" s="460"/>
      <c r="MD19" s="460"/>
      <c r="ME19" s="460"/>
      <c r="MF19" s="460"/>
      <c r="MG19" s="460"/>
      <c r="MH19" s="460"/>
      <c r="MI19" s="460"/>
      <c r="MJ19" s="460"/>
      <c r="MK19" s="460"/>
      <c r="ML19" s="460"/>
      <c r="MM19" s="460"/>
      <c r="MN19" s="460"/>
      <c r="MO19" s="460"/>
      <c r="MP19" s="460"/>
      <c r="MQ19" s="460"/>
      <c r="MR19" s="460"/>
      <c r="MS19" s="460"/>
      <c r="MT19" s="460"/>
      <c r="MU19" s="460"/>
      <c r="MV19" s="460"/>
      <c r="MW19" s="460"/>
      <c r="MX19" s="460"/>
      <c r="MY19" s="460"/>
      <c r="MZ19" s="460"/>
      <c r="NA19" s="460"/>
      <c r="NB19" s="460"/>
      <c r="NC19" s="460"/>
      <c r="ND19" s="460"/>
      <c r="NE19" s="460"/>
      <c r="NF19" s="460"/>
      <c r="NG19" s="460"/>
      <c r="NH19" s="460"/>
      <c r="NI19" s="460"/>
      <c r="NJ19" s="460"/>
      <c r="NK19" s="460"/>
      <c r="NL19" s="460"/>
      <c r="NM19" s="460"/>
      <c r="NN19" s="460"/>
      <c r="NO19" s="460"/>
      <c r="NP19" s="460"/>
      <c r="NQ19" s="460"/>
      <c r="NR19" s="460"/>
      <c r="NS19" s="460"/>
      <c r="NT19" s="460"/>
      <c r="NU19" s="460"/>
      <c r="NV19" s="460"/>
      <c r="NW19" s="460"/>
      <c r="NX19" s="460"/>
      <c r="NY19" s="460"/>
      <c r="NZ19" s="460"/>
      <c r="OA19" s="460"/>
      <c r="OB19" s="460"/>
      <c r="OC19" s="460"/>
      <c r="OD19" s="460"/>
      <c r="OE19" s="460"/>
      <c r="OF19" s="460"/>
      <c r="OG19" s="460"/>
      <c r="OH19" s="460"/>
      <c r="OI19" s="460"/>
      <c r="OJ19" s="460"/>
      <c r="OK19" s="460"/>
      <c r="OL19" s="460"/>
      <c r="OM19" s="460"/>
      <c r="ON19" s="460"/>
      <c r="OO19" s="460"/>
      <c r="OP19" s="460"/>
      <c r="OQ19" s="460"/>
      <c r="OR19" s="460"/>
      <c r="OS19" s="460"/>
      <c r="OT19" s="460"/>
      <c r="OU19" s="460"/>
      <c r="OV19" s="460"/>
      <c r="OW19" s="460"/>
      <c r="OX19" s="460"/>
      <c r="OY19" s="460"/>
      <c r="OZ19" s="460"/>
      <c r="PA19" s="460"/>
      <c r="PB19" s="460"/>
      <c r="PC19" s="460"/>
      <c r="PD19" s="460"/>
      <c r="PE19" s="460"/>
      <c r="PF19" s="460"/>
      <c r="PG19" s="460"/>
      <c r="PH19" s="460"/>
      <c r="PI19" s="460"/>
      <c r="PJ19" s="460"/>
      <c r="PK19" s="460"/>
      <c r="PL19" s="460"/>
      <c r="PM19" s="460"/>
      <c r="PN19" s="460"/>
      <c r="PO19" s="460"/>
      <c r="PP19" s="460"/>
      <c r="PQ19" s="460"/>
      <c r="PR19" s="460"/>
      <c r="PS19" s="460"/>
      <c r="PT19" s="460"/>
      <c r="PU19" s="460"/>
      <c r="PV19" s="460"/>
      <c r="PW19" s="460"/>
      <c r="PX19" s="460"/>
      <c r="PY19" s="460"/>
      <c r="PZ19" s="460"/>
      <c r="QA19" s="460"/>
      <c r="QB19" s="460"/>
      <c r="QC19" s="460"/>
      <c r="QD19" s="460"/>
      <c r="QE19" s="460"/>
      <c r="QF19" s="460"/>
      <c r="QG19" s="460"/>
      <c r="QH19" s="460"/>
      <c r="QI19" s="460"/>
      <c r="QJ19" s="460"/>
      <c r="QK19" s="460"/>
      <c r="QL19" s="460"/>
      <c r="QM19" s="460"/>
      <c r="QN19" s="460"/>
      <c r="QO19" s="460"/>
      <c r="QP19" s="460"/>
      <c r="QQ19" s="460"/>
      <c r="QR19" s="460"/>
      <c r="QS19" s="460"/>
      <c r="QT19" s="460"/>
      <c r="QU19" s="460"/>
      <c r="QV19" s="460"/>
      <c r="QW19" s="460"/>
      <c r="QX19" s="460"/>
      <c r="QY19" s="460"/>
      <c r="QZ19" s="460"/>
      <c r="RA19" s="460"/>
      <c r="RB19" s="460"/>
      <c r="RC19" s="460"/>
      <c r="RD19" s="460"/>
      <c r="RE19" s="460"/>
      <c r="RF19" s="460"/>
      <c r="RG19" s="460"/>
      <c r="RH19" s="460"/>
      <c r="RI19" s="460"/>
      <c r="RJ19" s="460"/>
      <c r="RK19" s="460"/>
      <c r="RL19" s="460"/>
      <c r="RM19" s="460"/>
      <c r="RN19" s="460"/>
      <c r="RO19" s="460"/>
      <c r="RP19" s="460"/>
      <c r="RQ19" s="460"/>
      <c r="RR19" s="460"/>
      <c r="RS19" s="460"/>
      <c r="RT19" s="460"/>
      <c r="RU19" s="460"/>
      <c r="RV19" s="460"/>
      <c r="RW19" s="460"/>
      <c r="RX19" s="460"/>
      <c r="RY19" s="460"/>
      <c r="RZ19" s="460"/>
      <c r="SA19" s="460"/>
      <c r="SB19" s="460"/>
      <c r="SC19" s="460"/>
      <c r="SD19" s="460"/>
      <c r="SE19" s="460"/>
      <c r="SF19" s="460"/>
      <c r="SG19" s="460"/>
      <c r="SH19" s="460"/>
      <c r="SI19" s="460"/>
      <c r="SJ19" s="460"/>
      <c r="SK19" s="460"/>
      <c r="SL19" s="460"/>
      <c r="SM19" s="460"/>
      <c r="SN19" s="460"/>
      <c r="SO19" s="460"/>
      <c r="SP19" s="460"/>
      <c r="SQ19" s="460"/>
      <c r="SR19" s="460"/>
      <c r="SS19" s="460"/>
      <c r="ST19" s="460"/>
      <c r="SU19" s="460"/>
      <c r="SV19" s="460"/>
      <c r="SW19" s="460"/>
      <c r="SX19" s="460"/>
      <c r="SY19" s="460"/>
      <c r="SZ19" s="460"/>
      <c r="TA19" s="460"/>
      <c r="TB19" s="460"/>
      <c r="TC19" s="460"/>
      <c r="TD19" s="460"/>
      <c r="TE19" s="460"/>
      <c r="TF19" s="460"/>
      <c r="TG19" s="460"/>
      <c r="TH19" s="460"/>
      <c r="TI19" s="460"/>
      <c r="TJ19" s="460"/>
      <c r="TK19" s="460"/>
      <c r="TL19" s="460"/>
      <c r="TM19" s="460"/>
      <c r="TN19" s="460"/>
      <c r="TO19" s="460"/>
      <c r="TP19" s="460"/>
      <c r="TQ19" s="460"/>
      <c r="TR19" s="460"/>
      <c r="TS19" s="460"/>
      <c r="TT19" s="460"/>
      <c r="TU19" s="460"/>
      <c r="TV19" s="460"/>
      <c r="TW19" s="460"/>
      <c r="TX19" s="460"/>
      <c r="TY19" s="460"/>
      <c r="TZ19" s="460"/>
      <c r="UA19" s="460"/>
      <c r="UB19" s="460"/>
      <c r="UC19" s="460"/>
      <c r="UD19" s="460"/>
      <c r="UE19" s="460"/>
      <c r="UF19" s="460"/>
      <c r="UG19" s="460"/>
      <c r="UH19" s="460"/>
      <c r="UI19" s="460"/>
      <c r="UJ19" s="460"/>
      <c r="UK19" s="460"/>
      <c r="UL19" s="460"/>
      <c r="UM19" s="460"/>
      <c r="UN19" s="460"/>
      <c r="UO19" s="460"/>
      <c r="UP19" s="460"/>
      <c r="UQ19" s="460"/>
      <c r="UR19" s="460"/>
      <c r="US19" s="460"/>
      <c r="UT19" s="460"/>
      <c r="UU19" s="460"/>
      <c r="UV19" s="460"/>
      <c r="UW19" s="460"/>
      <c r="UX19" s="460"/>
      <c r="UY19" s="460"/>
      <c r="UZ19" s="460"/>
      <c r="VA19" s="460"/>
      <c r="VB19" s="460"/>
      <c r="VC19" s="460"/>
      <c r="VD19" s="460"/>
      <c r="VE19" s="460"/>
      <c r="VF19" s="460"/>
      <c r="VG19" s="460"/>
      <c r="VH19" s="460"/>
      <c r="VI19" s="460"/>
      <c r="VJ19" s="460"/>
      <c r="VK19" s="460"/>
      <c r="VL19" s="460"/>
      <c r="VM19" s="460"/>
      <c r="VN19" s="460"/>
      <c r="VO19" s="460"/>
      <c r="VP19" s="460"/>
      <c r="VQ19" s="460"/>
      <c r="VR19" s="460"/>
      <c r="VS19" s="460"/>
      <c r="VT19" s="460"/>
      <c r="VU19" s="460"/>
      <c r="VV19" s="460"/>
      <c r="VW19" s="460"/>
      <c r="VX19" s="460"/>
      <c r="VY19" s="460"/>
      <c r="VZ19" s="460"/>
      <c r="WA19" s="460"/>
      <c r="WB19" s="460"/>
      <c r="WC19" s="460"/>
      <c r="WD19" s="460"/>
      <c r="WE19" s="460"/>
      <c r="WF19" s="460"/>
      <c r="WG19" s="460"/>
      <c r="WH19" s="460"/>
      <c r="WI19" s="460"/>
      <c r="WJ19" s="460"/>
      <c r="WK19" s="460"/>
      <c r="WL19" s="460"/>
      <c r="WM19" s="460"/>
      <c r="WN19" s="460"/>
      <c r="WO19" s="460"/>
      <c r="WP19" s="460"/>
      <c r="WQ19" s="460"/>
      <c r="WR19" s="460"/>
      <c r="WS19" s="460"/>
      <c r="WT19" s="460"/>
      <c r="WU19" s="460"/>
      <c r="WV19" s="460"/>
      <c r="WW19" s="460"/>
      <c r="WX19" s="460"/>
      <c r="WY19" s="460"/>
      <c r="WZ19" s="460"/>
      <c r="XA19" s="460"/>
      <c r="XB19" s="460"/>
      <c r="XC19" s="460"/>
      <c r="XD19" s="460"/>
      <c r="XE19" s="460"/>
      <c r="XF19" s="460"/>
      <c r="XG19" s="460"/>
      <c r="XH19" s="460"/>
      <c r="XI19" s="460"/>
      <c r="XJ19" s="460"/>
      <c r="XK19" s="460"/>
      <c r="XL19" s="460"/>
      <c r="XM19" s="460"/>
      <c r="XN19" s="460"/>
      <c r="XO19" s="460"/>
      <c r="XP19" s="460"/>
      <c r="XQ19" s="460"/>
      <c r="XR19" s="460"/>
      <c r="XS19" s="460"/>
      <c r="XT19" s="460"/>
      <c r="XU19" s="460"/>
      <c r="XV19" s="460"/>
      <c r="XW19" s="460"/>
      <c r="XX19" s="460"/>
      <c r="XY19" s="460"/>
      <c r="XZ19" s="460"/>
      <c r="YA19" s="460"/>
      <c r="YB19" s="460"/>
      <c r="YC19" s="460"/>
      <c r="YD19" s="460"/>
      <c r="YE19" s="460"/>
      <c r="YF19" s="460"/>
      <c r="YG19" s="460"/>
      <c r="YH19" s="460"/>
      <c r="YI19" s="460"/>
      <c r="YJ19" s="460"/>
      <c r="YK19" s="460"/>
      <c r="YL19" s="460"/>
      <c r="YM19" s="460"/>
      <c r="YN19" s="460"/>
      <c r="YO19" s="460"/>
      <c r="YP19" s="460"/>
      <c r="YQ19" s="460"/>
      <c r="YR19" s="460"/>
      <c r="YS19" s="460"/>
      <c r="YT19" s="460"/>
      <c r="YU19" s="460"/>
      <c r="YV19" s="460"/>
      <c r="YW19" s="460"/>
      <c r="YX19" s="460"/>
      <c r="YY19" s="460"/>
      <c r="YZ19" s="460"/>
      <c r="ZA19" s="460"/>
      <c r="ZB19" s="460"/>
      <c r="ZC19" s="460"/>
      <c r="ZD19" s="460"/>
      <c r="ZE19" s="460"/>
      <c r="ZF19" s="460"/>
      <c r="ZG19" s="460"/>
      <c r="ZH19" s="460"/>
      <c r="ZI19" s="460"/>
      <c r="ZJ19" s="460"/>
      <c r="ZK19" s="460"/>
      <c r="ZL19" s="460"/>
      <c r="ZM19" s="460"/>
      <c r="ZN19" s="460"/>
      <c r="ZO19" s="460"/>
      <c r="ZP19" s="460"/>
      <c r="ZQ19" s="460"/>
      <c r="ZR19" s="460"/>
      <c r="ZS19" s="460"/>
      <c r="ZT19" s="460"/>
      <c r="ZU19" s="460"/>
      <c r="ZV19" s="460"/>
      <c r="ZW19" s="460"/>
      <c r="ZX19" s="460"/>
      <c r="ZY19" s="460"/>
      <c r="ZZ19" s="460"/>
      <c r="AAA19" s="460"/>
      <c r="AAB19" s="460"/>
      <c r="AAC19" s="460"/>
      <c r="AAD19" s="460"/>
      <c r="AAE19" s="460"/>
      <c r="AAF19" s="460"/>
      <c r="AAG19" s="460"/>
      <c r="AAH19" s="460"/>
      <c r="AAI19" s="460"/>
      <c r="AAJ19" s="460"/>
      <c r="AAK19" s="460"/>
      <c r="AAL19" s="460"/>
      <c r="AAM19" s="460"/>
      <c r="AAN19" s="460"/>
      <c r="AAO19" s="460"/>
      <c r="AAP19" s="460"/>
      <c r="AAQ19" s="460"/>
      <c r="AAR19" s="460"/>
      <c r="AAS19" s="460"/>
      <c r="AAT19" s="460"/>
      <c r="AAU19" s="460"/>
      <c r="AAV19" s="460"/>
      <c r="AAW19" s="460"/>
      <c r="AAX19" s="460"/>
      <c r="AAY19" s="460"/>
      <c r="AAZ19" s="460"/>
      <c r="ABA19" s="460"/>
      <c r="ABB19" s="460"/>
      <c r="ABC19" s="460"/>
      <c r="ABD19" s="460"/>
      <c r="ABE19" s="460"/>
      <c r="ABF19" s="460"/>
      <c r="ABG19" s="460"/>
      <c r="ABH19" s="460"/>
      <c r="ABI19" s="460"/>
      <c r="ABJ19" s="460"/>
      <c r="ABK19" s="460"/>
      <c r="ABL19" s="460"/>
      <c r="ABM19" s="460"/>
      <c r="ABN19" s="460"/>
      <c r="ABO19" s="460"/>
      <c r="ABP19" s="460"/>
      <c r="ABQ19" s="460"/>
      <c r="ABR19" s="460"/>
      <c r="ABS19" s="460"/>
      <c r="ABT19" s="460"/>
      <c r="ABU19" s="460"/>
      <c r="ABV19" s="460"/>
      <c r="ABW19" s="460"/>
      <c r="ABX19" s="460"/>
      <c r="ABY19" s="460"/>
      <c r="ABZ19" s="460"/>
      <c r="ACA19" s="460"/>
      <c r="ACB19" s="460"/>
      <c r="ACC19" s="460"/>
      <c r="ACD19" s="460"/>
      <c r="ACE19" s="460"/>
      <c r="ACF19" s="460"/>
      <c r="ACG19" s="460"/>
      <c r="ACH19" s="460"/>
      <c r="ACI19" s="460"/>
      <c r="ACJ19" s="460"/>
      <c r="ACK19" s="460"/>
      <c r="ACL19" s="460"/>
      <c r="ACM19" s="460"/>
      <c r="ACN19" s="460"/>
      <c r="ACO19" s="460"/>
      <c r="ACP19" s="460"/>
      <c r="ACQ19" s="460"/>
      <c r="ACR19" s="460"/>
      <c r="ACS19" s="460"/>
      <c r="ACT19" s="460"/>
      <c r="ACU19" s="460"/>
      <c r="ACV19" s="460"/>
      <c r="ACW19" s="460"/>
      <c r="ACX19" s="460"/>
      <c r="ACY19" s="460"/>
      <c r="ACZ19" s="460"/>
      <c r="ADA19" s="460"/>
      <c r="ADB19" s="460"/>
      <c r="ADC19" s="460"/>
      <c r="ADD19" s="460"/>
      <c r="ADE19" s="460"/>
      <c r="ADF19" s="460"/>
      <c r="ADG19" s="460"/>
      <c r="ADH19" s="460"/>
      <c r="ADI19" s="460"/>
      <c r="ADJ19" s="460"/>
      <c r="ADK19" s="460"/>
      <c r="ADL19" s="460"/>
      <c r="ADM19" s="460"/>
      <c r="ADN19" s="460"/>
      <c r="ADO19" s="460"/>
      <c r="ADP19" s="460"/>
      <c r="ADQ19" s="460"/>
      <c r="ADR19" s="460"/>
      <c r="ADS19" s="460"/>
      <c r="ADT19" s="460"/>
      <c r="ADU19" s="460"/>
      <c r="ADV19" s="460"/>
      <c r="ADW19" s="460"/>
      <c r="ADX19" s="460"/>
      <c r="ADY19" s="460"/>
      <c r="ADZ19" s="460"/>
      <c r="AEA19" s="460"/>
      <c r="AEB19" s="460"/>
      <c r="AEC19" s="460"/>
      <c r="AED19" s="460"/>
      <c r="AEE19" s="460"/>
      <c r="AEF19" s="460"/>
      <c r="AEG19" s="460"/>
      <c r="AEH19" s="460"/>
      <c r="AEI19" s="460"/>
      <c r="AEJ19" s="460"/>
      <c r="AEK19" s="460"/>
      <c r="AEL19" s="460"/>
      <c r="AEM19" s="460"/>
      <c r="AEN19" s="460"/>
      <c r="AEO19" s="460"/>
      <c r="AEP19" s="460"/>
      <c r="AEQ19" s="460"/>
      <c r="AER19" s="460"/>
      <c r="AES19" s="460"/>
      <c r="AET19" s="460"/>
      <c r="AEU19" s="460"/>
      <c r="AEV19" s="460"/>
      <c r="AEW19" s="460"/>
      <c r="AEX19" s="460"/>
      <c r="AEY19" s="460"/>
      <c r="AEZ19" s="460"/>
      <c r="AFA19" s="460"/>
      <c r="AFB19" s="460"/>
      <c r="AFC19" s="460"/>
      <c r="AFD19" s="460"/>
      <c r="AFE19" s="460"/>
      <c r="AFF19" s="460"/>
      <c r="AFG19" s="460"/>
      <c r="AFH19" s="460"/>
      <c r="AFI19" s="460"/>
      <c r="AFJ19" s="460"/>
      <c r="AFK19" s="460"/>
      <c r="AFL19" s="460"/>
      <c r="AFM19" s="460"/>
      <c r="AFN19" s="460"/>
      <c r="AFO19" s="460"/>
      <c r="AFP19" s="460"/>
      <c r="AFQ19" s="460"/>
      <c r="AFR19" s="460"/>
      <c r="AFS19" s="460"/>
      <c r="AFT19" s="460"/>
      <c r="AFU19" s="460"/>
      <c r="AFV19" s="460"/>
      <c r="AFW19" s="460"/>
      <c r="AFX19" s="460"/>
      <c r="AFY19" s="460"/>
      <c r="AFZ19" s="460"/>
      <c r="AGA19" s="460"/>
      <c r="AGB19" s="460"/>
      <c r="AGC19" s="460"/>
      <c r="AGD19" s="460"/>
      <c r="AGE19" s="460"/>
      <c r="AGF19" s="460"/>
      <c r="AGG19" s="460"/>
      <c r="AGH19" s="460"/>
      <c r="AGI19" s="460"/>
      <c r="AGJ19" s="460"/>
      <c r="AGK19" s="460"/>
      <c r="AGL19" s="460"/>
      <c r="AGM19" s="460"/>
      <c r="AGN19" s="460"/>
      <c r="AGO19" s="460"/>
      <c r="AGP19" s="460"/>
      <c r="AGQ19" s="460"/>
      <c r="AGR19" s="460"/>
      <c r="AGS19" s="460"/>
      <c r="AGT19" s="460"/>
      <c r="AGU19" s="460"/>
      <c r="AGV19" s="460"/>
      <c r="AGW19" s="460"/>
      <c r="AGX19" s="460"/>
      <c r="AGY19" s="460"/>
      <c r="AGZ19" s="460"/>
      <c r="AHA19" s="460"/>
      <c r="AHB19" s="460"/>
      <c r="AHC19" s="460"/>
      <c r="AHD19" s="460"/>
      <c r="AHE19" s="460"/>
      <c r="AHF19" s="460"/>
      <c r="AHG19" s="460"/>
      <c r="AHH19" s="460"/>
      <c r="AHI19" s="460"/>
      <c r="AHJ19" s="460"/>
      <c r="AHK19" s="460"/>
      <c r="AHL19" s="460"/>
      <c r="AHM19" s="460"/>
      <c r="AHN19" s="460"/>
      <c r="AHO19" s="460"/>
      <c r="AHP19" s="460"/>
      <c r="AHQ19" s="460"/>
      <c r="AHR19" s="460"/>
      <c r="AHS19" s="460"/>
      <c r="AHT19" s="460"/>
      <c r="AHU19" s="460"/>
      <c r="AHV19" s="460"/>
      <c r="AHW19" s="460"/>
      <c r="AHX19" s="460"/>
      <c r="AHY19" s="460"/>
      <c r="AHZ19" s="460"/>
      <c r="AIA19" s="460"/>
      <c r="AIB19" s="460"/>
      <c r="AIC19" s="460"/>
      <c r="AID19" s="460"/>
      <c r="AIE19" s="460"/>
      <c r="AIF19" s="460"/>
      <c r="AIG19" s="460"/>
      <c r="AIH19" s="460"/>
      <c r="AII19" s="460"/>
      <c r="AIJ19" s="460"/>
      <c r="AIK19" s="460"/>
      <c r="AIL19" s="460"/>
      <c r="AIM19" s="460"/>
      <c r="AIN19" s="460"/>
      <c r="AIO19" s="460"/>
      <c r="AIP19" s="460"/>
      <c r="AIQ19" s="460"/>
      <c r="AIR19" s="460"/>
      <c r="AIS19" s="460"/>
      <c r="AIT19" s="460"/>
      <c r="AIU19" s="460"/>
      <c r="AIV19" s="460"/>
      <c r="AIW19" s="460"/>
      <c r="AIX19" s="460"/>
      <c r="AIY19" s="460"/>
      <c r="AIZ19" s="460"/>
      <c r="AJA19" s="460"/>
      <c r="AJB19" s="460"/>
      <c r="AJC19" s="460"/>
      <c r="AJD19" s="460"/>
      <c r="AJE19" s="460"/>
      <c r="AJF19" s="460"/>
      <c r="AJG19" s="460"/>
      <c r="AJH19" s="460"/>
      <c r="AJI19" s="460"/>
      <c r="AJJ19" s="460"/>
      <c r="AJK19" s="460"/>
      <c r="AJL19" s="460"/>
      <c r="AJM19" s="460"/>
      <c r="AJN19" s="460"/>
      <c r="AJO19" s="460"/>
      <c r="AJP19" s="460"/>
      <c r="AJQ19" s="460"/>
      <c r="AJR19" s="460"/>
      <c r="AJS19" s="460"/>
      <c r="AJT19" s="460"/>
      <c r="AJU19" s="460"/>
      <c r="AJV19" s="460"/>
      <c r="AJW19" s="460"/>
      <c r="AJX19" s="460"/>
      <c r="AJY19" s="460"/>
      <c r="AJZ19" s="460"/>
      <c r="AKA19" s="460"/>
      <c r="AKB19" s="460"/>
      <c r="AKC19" s="460"/>
      <c r="AKD19" s="460"/>
      <c r="AKE19" s="460"/>
      <c r="AKF19" s="460"/>
      <c r="AKG19" s="460"/>
      <c r="AKH19" s="460"/>
      <c r="AKI19" s="460"/>
      <c r="AKJ19" s="460"/>
      <c r="AKK19" s="460"/>
      <c r="AKL19" s="460"/>
      <c r="AKM19" s="460"/>
      <c r="AKN19" s="460"/>
      <c r="AKO19" s="460"/>
      <c r="AKP19" s="460"/>
      <c r="AKQ19" s="460"/>
      <c r="AKR19" s="460"/>
      <c r="AKS19" s="460"/>
      <c r="AKT19" s="460"/>
      <c r="AKU19" s="460"/>
      <c r="AKV19" s="460"/>
      <c r="AKW19" s="460"/>
      <c r="AKX19" s="460"/>
      <c r="AKY19" s="460"/>
      <c r="AKZ19" s="460"/>
      <c r="ALA19" s="460"/>
      <c r="ALB19" s="460"/>
      <c r="ALC19" s="460"/>
      <c r="ALD19" s="460"/>
      <c r="ALE19" s="460"/>
      <c r="ALF19" s="460"/>
      <c r="ALG19" s="460"/>
      <c r="ALH19" s="460"/>
      <c r="ALI19" s="460"/>
      <c r="ALJ19" s="460"/>
      <c r="ALK19" s="460"/>
      <c r="ALL19" s="460"/>
      <c r="ALM19" s="460"/>
      <c r="ALN19" s="460"/>
      <c r="ALO19" s="460"/>
      <c r="ALP19" s="460"/>
      <c r="ALQ19" s="460"/>
      <c r="ALR19" s="460"/>
      <c r="ALS19" s="460"/>
      <c r="ALT19" s="460"/>
      <c r="ALU19" s="460"/>
      <c r="ALV19" s="460"/>
      <c r="ALW19" s="460"/>
      <c r="ALX19" s="460"/>
      <c r="ALY19" s="460"/>
      <c r="ALZ19" s="460"/>
      <c r="AMA19" s="460"/>
      <c r="AMB19" s="460"/>
      <c r="AMC19" s="460"/>
      <c r="AMD19" s="460"/>
      <c r="AME19" s="460"/>
      <c r="AMF19" s="460"/>
      <c r="AMG19" s="460"/>
      <c r="AMH19" s="460"/>
      <c r="AMI19" s="460"/>
      <c r="AMJ19" s="460"/>
      <c r="AMK19" s="460"/>
      <c r="AML19" s="460"/>
      <c r="AMM19" s="460"/>
      <c r="AMN19" s="460"/>
      <c r="AMO19" s="460"/>
      <c r="AMP19" s="460"/>
      <c r="AMQ19" s="460"/>
      <c r="AMR19" s="460"/>
      <c r="AMS19" s="460"/>
      <c r="AMT19" s="460"/>
      <c r="AMU19" s="460"/>
      <c r="AMV19" s="460"/>
      <c r="AMW19" s="460"/>
      <c r="AMX19" s="460"/>
      <c r="AMY19" s="460"/>
      <c r="AMZ19" s="460"/>
      <c r="ANA19" s="460"/>
      <c r="ANB19" s="460"/>
      <c r="ANC19" s="460"/>
      <c r="AND19" s="460"/>
      <c r="ANE19" s="460"/>
      <c r="ANF19" s="460"/>
      <c r="ANG19" s="460"/>
      <c r="ANH19" s="460"/>
      <c r="ANI19" s="460"/>
      <c r="ANJ19" s="460"/>
      <c r="ANK19" s="460"/>
      <c r="ANL19" s="460"/>
      <c r="ANM19" s="460"/>
      <c r="ANN19" s="460"/>
      <c r="ANO19" s="460"/>
      <c r="ANP19" s="460"/>
      <c r="ANQ19" s="460"/>
      <c r="ANR19" s="460"/>
      <c r="ANS19" s="460"/>
      <c r="ANT19" s="460"/>
      <c r="ANU19" s="460"/>
      <c r="ANV19" s="460"/>
      <c r="ANW19" s="460"/>
      <c r="ANX19" s="460"/>
      <c r="ANY19" s="460"/>
      <c r="ANZ19" s="460"/>
      <c r="AOA19" s="460"/>
      <c r="AOB19" s="460"/>
      <c r="AOC19" s="460"/>
      <c r="AOD19" s="460"/>
      <c r="AOE19" s="460"/>
      <c r="AOF19" s="460"/>
      <c r="AOG19" s="460"/>
      <c r="AOH19" s="460"/>
      <c r="AOI19" s="460"/>
      <c r="AOJ19" s="460"/>
      <c r="AOK19" s="460"/>
      <c r="AOL19" s="460"/>
      <c r="AOM19" s="460"/>
      <c r="AON19" s="460"/>
      <c r="AOO19" s="460"/>
      <c r="AOP19" s="460"/>
      <c r="AOQ19" s="460"/>
      <c r="AOR19" s="460"/>
      <c r="AOS19" s="460"/>
      <c r="AOT19" s="460"/>
      <c r="AOU19" s="460"/>
      <c r="AOV19" s="460"/>
      <c r="AOW19" s="460"/>
      <c r="AOX19" s="460"/>
      <c r="AOY19" s="460"/>
      <c r="AOZ19" s="460"/>
      <c r="APA19" s="460"/>
      <c r="APB19" s="460"/>
      <c r="APC19" s="460"/>
      <c r="APD19" s="460"/>
      <c r="APE19" s="460"/>
      <c r="APF19" s="460"/>
      <c r="APG19" s="460"/>
      <c r="APH19" s="460"/>
      <c r="API19" s="460"/>
      <c r="APJ19" s="460"/>
      <c r="APK19" s="460"/>
      <c r="APL19" s="460"/>
      <c r="APM19" s="460"/>
      <c r="APN19" s="460"/>
      <c r="APO19" s="460"/>
      <c r="APP19" s="460"/>
      <c r="APQ19" s="460"/>
      <c r="APR19" s="460"/>
      <c r="APS19" s="460"/>
      <c r="APT19" s="460"/>
      <c r="APU19" s="460"/>
      <c r="APV19" s="460"/>
      <c r="APW19" s="460"/>
      <c r="APX19" s="460"/>
      <c r="APY19" s="460"/>
      <c r="APZ19" s="460"/>
      <c r="AQA19" s="460"/>
      <c r="AQB19" s="460"/>
      <c r="AQC19" s="460"/>
      <c r="AQD19" s="460"/>
      <c r="AQE19" s="460"/>
      <c r="AQF19" s="460"/>
      <c r="AQG19" s="460"/>
      <c r="AQH19" s="460"/>
      <c r="AQI19" s="460"/>
      <c r="AQJ19" s="460"/>
      <c r="AQK19" s="460"/>
      <c r="AQL19" s="460"/>
      <c r="AQM19" s="460"/>
      <c r="AQN19" s="460"/>
      <c r="AQO19" s="460"/>
      <c r="AQP19" s="460"/>
      <c r="AQQ19" s="460"/>
      <c r="AQR19" s="460"/>
      <c r="AQS19" s="460"/>
      <c r="AQT19" s="460"/>
      <c r="AQU19" s="460"/>
      <c r="AQV19" s="460"/>
      <c r="AQW19" s="460"/>
      <c r="AQX19" s="460"/>
      <c r="AQY19" s="460"/>
      <c r="AQZ19" s="460"/>
      <c r="ARA19" s="460"/>
      <c r="ARB19" s="460"/>
      <c r="ARC19" s="460"/>
      <c r="ARD19" s="460"/>
      <c r="ARE19" s="460"/>
      <c r="ARF19" s="460"/>
      <c r="ARG19" s="460"/>
      <c r="ARH19" s="460"/>
      <c r="ARI19" s="460"/>
      <c r="ARJ19" s="460"/>
      <c r="ARK19" s="460"/>
      <c r="ARL19" s="460"/>
      <c r="ARM19" s="460"/>
      <c r="ARN19" s="460"/>
      <c r="ARO19" s="460"/>
      <c r="ARP19" s="460"/>
      <c r="ARQ19" s="460"/>
      <c r="ARR19" s="460"/>
      <c r="ARS19" s="460"/>
      <c r="ART19" s="460"/>
      <c r="ARU19" s="460"/>
      <c r="ARV19" s="460"/>
      <c r="ARW19" s="460"/>
      <c r="ARX19" s="460"/>
      <c r="ARY19" s="460"/>
      <c r="ARZ19" s="460"/>
      <c r="ASA19" s="460"/>
      <c r="ASB19" s="460"/>
      <c r="ASC19" s="460"/>
      <c r="ASD19" s="460"/>
      <c r="ASE19" s="460"/>
      <c r="ASF19" s="460"/>
      <c r="ASG19" s="460"/>
      <c r="ASH19" s="460"/>
      <c r="ASI19" s="460"/>
      <c r="ASJ19" s="460"/>
      <c r="ASK19" s="460"/>
      <c r="ASL19" s="460"/>
      <c r="ASM19" s="460"/>
      <c r="ASN19" s="460"/>
      <c r="ASO19" s="460"/>
      <c r="ASP19" s="460"/>
      <c r="ASQ19" s="460"/>
      <c r="ASR19" s="460"/>
      <c r="ASS19" s="460"/>
      <c r="AST19" s="460"/>
      <c r="ASU19" s="460"/>
      <c r="ASV19" s="460"/>
      <c r="ASW19" s="460"/>
      <c r="ASX19" s="460"/>
      <c r="ASY19" s="460"/>
      <c r="ASZ19" s="460"/>
      <c r="ATA19" s="460"/>
      <c r="ATB19" s="460"/>
      <c r="ATC19" s="460"/>
      <c r="ATD19" s="460"/>
      <c r="ATE19" s="460"/>
      <c r="ATF19" s="460"/>
      <c r="ATG19" s="460"/>
      <c r="ATH19" s="460"/>
      <c r="ATI19" s="460"/>
      <c r="ATJ19" s="460"/>
      <c r="ATK19" s="460"/>
      <c r="ATL19" s="460"/>
      <c r="ATM19" s="460"/>
      <c r="ATN19" s="460"/>
      <c r="ATO19" s="460"/>
      <c r="ATP19" s="460"/>
      <c r="ATQ19" s="460"/>
      <c r="ATR19" s="460"/>
      <c r="ATS19" s="460"/>
      <c r="ATT19" s="460"/>
      <c r="ATU19" s="460"/>
      <c r="ATV19" s="460"/>
      <c r="ATW19" s="460"/>
      <c r="ATX19" s="460"/>
      <c r="ATY19" s="460"/>
      <c r="ATZ19" s="460"/>
      <c r="AUA19" s="460"/>
      <c r="AUB19" s="460"/>
      <c r="AUC19" s="460"/>
      <c r="AUD19" s="460"/>
      <c r="AUE19" s="460"/>
      <c r="AUF19" s="460"/>
      <c r="AUG19" s="460"/>
      <c r="AUH19" s="460"/>
      <c r="AUI19" s="460"/>
      <c r="AUJ19" s="460"/>
      <c r="AUK19" s="460"/>
      <c r="AUL19" s="460"/>
      <c r="AUM19" s="460"/>
      <c r="AUN19" s="460"/>
      <c r="AUO19" s="460"/>
      <c r="AUP19" s="460"/>
      <c r="AUQ19" s="460"/>
      <c r="AUR19" s="460"/>
      <c r="AUS19" s="460"/>
      <c r="AUT19" s="460"/>
      <c r="AUU19" s="460"/>
      <c r="AUV19" s="460"/>
      <c r="AUW19" s="460"/>
      <c r="AUX19" s="460"/>
      <c r="AUY19" s="460"/>
      <c r="AUZ19" s="460"/>
      <c r="AVA19" s="460"/>
      <c r="AVB19" s="460"/>
      <c r="AVC19" s="460"/>
      <c r="AVD19" s="460"/>
      <c r="AVE19" s="460"/>
      <c r="AVF19" s="460"/>
      <c r="AVG19" s="460"/>
      <c r="AVH19" s="460"/>
      <c r="AVI19" s="460"/>
      <c r="AVJ19" s="460"/>
      <c r="AVK19" s="460"/>
      <c r="AVL19" s="460"/>
      <c r="AVM19" s="460"/>
      <c r="AVN19" s="460"/>
      <c r="AVO19" s="460"/>
      <c r="AVP19" s="460"/>
      <c r="AVQ19" s="460"/>
      <c r="AVR19" s="460"/>
      <c r="AVS19" s="460"/>
      <c r="AVT19" s="460"/>
      <c r="AVU19" s="460"/>
      <c r="AVV19" s="460"/>
      <c r="AVW19" s="460"/>
      <c r="AVX19" s="460"/>
      <c r="AVY19" s="460"/>
      <c r="AVZ19" s="460"/>
      <c r="AWA19" s="460"/>
      <c r="AWB19" s="460"/>
      <c r="AWC19" s="460"/>
      <c r="AWD19" s="460"/>
      <c r="AWE19" s="460"/>
      <c r="AWF19" s="460"/>
      <c r="AWG19" s="460"/>
      <c r="AWH19" s="460"/>
      <c r="AWI19" s="460"/>
      <c r="AWJ19" s="460"/>
      <c r="AWK19" s="460"/>
      <c r="AWL19" s="460"/>
      <c r="AWM19" s="460"/>
      <c r="AWN19" s="460"/>
      <c r="AWO19" s="460"/>
      <c r="AWP19" s="460"/>
      <c r="AWQ19" s="460"/>
      <c r="AWR19" s="460"/>
      <c r="AWS19" s="460"/>
      <c r="AWT19" s="460"/>
      <c r="AWU19" s="460"/>
      <c r="AWV19" s="460"/>
      <c r="AWW19" s="460"/>
      <c r="AWX19" s="460"/>
      <c r="AWY19" s="460"/>
      <c r="AWZ19" s="460"/>
      <c r="AXA19" s="460"/>
      <c r="AXB19" s="460"/>
      <c r="AXC19" s="460"/>
      <c r="AXD19" s="460"/>
      <c r="AXE19" s="460"/>
      <c r="AXF19" s="460"/>
      <c r="AXG19" s="460"/>
      <c r="AXH19" s="460"/>
      <c r="AXI19" s="460"/>
      <c r="AXJ19" s="460"/>
      <c r="AXK19" s="460"/>
      <c r="AXL19" s="460"/>
      <c r="AXM19" s="460"/>
      <c r="AXN19" s="460"/>
      <c r="AXO19" s="460"/>
      <c r="AXP19" s="460"/>
      <c r="AXQ19" s="460"/>
      <c r="AXR19" s="460"/>
      <c r="AXS19" s="460"/>
      <c r="AXT19" s="460"/>
      <c r="AXU19" s="460"/>
      <c r="AXV19" s="460"/>
      <c r="AXW19" s="460"/>
      <c r="AXX19" s="460"/>
      <c r="AXY19" s="460"/>
      <c r="AXZ19" s="460"/>
      <c r="AYA19" s="460"/>
      <c r="AYB19" s="460"/>
      <c r="AYC19" s="460"/>
      <c r="AYD19" s="460"/>
      <c r="AYE19" s="460"/>
      <c r="AYF19" s="460"/>
      <c r="AYG19" s="460"/>
      <c r="AYH19" s="460"/>
      <c r="AYI19" s="460"/>
      <c r="AYJ19" s="460"/>
      <c r="AYK19" s="460"/>
      <c r="AYL19" s="460"/>
      <c r="AYM19" s="460"/>
      <c r="AYN19" s="460"/>
      <c r="AYO19" s="460"/>
      <c r="AYP19" s="460"/>
      <c r="AYQ19" s="460"/>
      <c r="AYR19" s="460"/>
      <c r="AYS19" s="460"/>
      <c r="AYT19" s="460"/>
      <c r="AYU19" s="460"/>
      <c r="AYV19" s="460"/>
      <c r="AYW19" s="460"/>
      <c r="AYX19" s="460"/>
      <c r="AYY19" s="460"/>
      <c r="AYZ19" s="460"/>
      <c r="AZA19" s="460"/>
      <c r="AZB19" s="460"/>
      <c r="AZC19" s="460"/>
      <c r="AZD19" s="460"/>
      <c r="AZE19" s="460"/>
      <c r="AZF19" s="460"/>
      <c r="AZG19" s="460"/>
      <c r="AZH19" s="460"/>
      <c r="AZI19" s="460"/>
      <c r="AZJ19" s="460"/>
      <c r="AZK19" s="460"/>
      <c r="AZL19" s="460"/>
      <c r="AZM19" s="460"/>
      <c r="AZN19" s="460"/>
      <c r="AZO19" s="460"/>
      <c r="AZP19" s="460"/>
      <c r="AZQ19" s="460"/>
      <c r="AZR19" s="460"/>
      <c r="AZS19" s="460"/>
      <c r="AZT19" s="460"/>
      <c r="AZU19" s="460"/>
      <c r="AZV19" s="460"/>
      <c r="AZW19" s="460"/>
      <c r="AZX19" s="460"/>
      <c r="AZY19" s="460"/>
      <c r="AZZ19" s="460"/>
      <c r="BAA19" s="460"/>
      <c r="BAB19" s="460"/>
      <c r="BAC19" s="460"/>
      <c r="BAD19" s="460"/>
      <c r="BAE19" s="460"/>
      <c r="BAF19" s="460"/>
      <c r="BAG19" s="460"/>
      <c r="BAH19" s="460"/>
      <c r="BAI19" s="460"/>
      <c r="BAJ19" s="460"/>
      <c r="BAK19" s="460"/>
      <c r="BAL19" s="460"/>
      <c r="BAM19" s="460"/>
      <c r="BAN19" s="460"/>
      <c r="BAO19" s="460"/>
      <c r="BAP19" s="460"/>
      <c r="BAQ19" s="460"/>
      <c r="BAR19" s="460"/>
      <c r="BAS19" s="460"/>
      <c r="BAT19" s="460"/>
      <c r="BAU19" s="460"/>
      <c r="BAV19" s="460"/>
      <c r="BAW19" s="460"/>
      <c r="BAX19" s="460"/>
      <c r="BAY19" s="460"/>
      <c r="BAZ19" s="460"/>
      <c r="BBA19" s="460"/>
      <c r="BBB19" s="460"/>
      <c r="BBC19" s="460"/>
      <c r="BBD19" s="460"/>
      <c r="BBE19" s="460"/>
      <c r="BBF19" s="460"/>
      <c r="BBG19" s="460"/>
      <c r="BBH19" s="460"/>
      <c r="BBI19" s="460"/>
      <c r="BBJ19" s="460"/>
      <c r="BBK19" s="460"/>
      <c r="BBL19" s="460"/>
      <c r="BBM19" s="460"/>
      <c r="BBN19" s="460"/>
      <c r="BBO19" s="460"/>
      <c r="BBP19" s="460"/>
      <c r="BBQ19" s="460"/>
      <c r="BBR19" s="460"/>
      <c r="BBS19" s="460"/>
      <c r="BBT19" s="460"/>
      <c r="BBU19" s="460"/>
      <c r="BBV19" s="460"/>
      <c r="BBW19" s="460"/>
      <c r="BBX19" s="460"/>
      <c r="BBY19" s="460"/>
      <c r="BBZ19" s="460"/>
      <c r="BCA19" s="460"/>
      <c r="BCB19" s="460"/>
      <c r="BCC19" s="460"/>
      <c r="BCD19" s="460"/>
      <c r="BCE19" s="460"/>
      <c r="BCF19" s="460"/>
      <c r="BCG19" s="460"/>
      <c r="BCH19" s="460"/>
      <c r="BCI19" s="460"/>
      <c r="BCJ19" s="460"/>
      <c r="BCK19" s="460"/>
      <c r="BCL19" s="460"/>
      <c r="BCM19" s="460"/>
      <c r="BCN19" s="460"/>
      <c r="BCO19" s="460"/>
      <c r="BCP19" s="460"/>
      <c r="BCQ19" s="460"/>
      <c r="BCR19" s="460"/>
      <c r="BCS19" s="460"/>
      <c r="BCT19" s="460"/>
      <c r="BCU19" s="460"/>
      <c r="BCV19" s="460"/>
      <c r="BCW19" s="460"/>
      <c r="BCX19" s="460"/>
      <c r="BCY19" s="460"/>
      <c r="BCZ19" s="460"/>
      <c r="BDA19" s="460"/>
      <c r="BDB19" s="460"/>
      <c r="BDC19" s="460"/>
      <c r="BDD19" s="460"/>
      <c r="BDE19" s="460"/>
      <c r="BDF19" s="460"/>
      <c r="BDG19" s="460"/>
      <c r="BDH19" s="460"/>
      <c r="BDI19" s="460"/>
      <c r="BDJ19" s="460"/>
      <c r="BDK19" s="460"/>
      <c r="BDL19" s="460"/>
      <c r="BDM19" s="460"/>
      <c r="BDN19" s="460"/>
      <c r="BDO19" s="460"/>
      <c r="BDP19" s="460"/>
      <c r="BDQ19" s="460"/>
      <c r="BDR19" s="460"/>
      <c r="BDS19" s="460"/>
      <c r="BDT19" s="460"/>
      <c r="BDU19" s="460"/>
      <c r="BDV19" s="460"/>
      <c r="BDW19" s="460"/>
      <c r="BDX19" s="460"/>
      <c r="BDY19" s="460"/>
      <c r="BDZ19" s="460"/>
      <c r="BEA19" s="460"/>
      <c r="BEB19" s="460"/>
      <c r="BEC19" s="460"/>
      <c r="BED19" s="460"/>
      <c r="BEE19" s="460"/>
      <c r="BEF19" s="460"/>
      <c r="BEG19" s="460"/>
      <c r="BEH19" s="460"/>
      <c r="BEI19" s="460"/>
      <c r="BEJ19" s="460"/>
      <c r="BEK19" s="460"/>
      <c r="BEL19" s="460"/>
      <c r="BEM19" s="460"/>
      <c r="BEN19" s="460"/>
      <c r="BEO19" s="460"/>
      <c r="BEP19" s="460"/>
      <c r="BEQ19" s="460"/>
      <c r="BER19" s="460"/>
      <c r="BES19" s="460"/>
      <c r="BET19" s="460"/>
      <c r="BEU19" s="460"/>
      <c r="BEV19" s="460"/>
      <c r="BEW19" s="460"/>
      <c r="BEX19" s="460"/>
      <c r="BEY19" s="460"/>
      <c r="BEZ19" s="460"/>
      <c r="BFA19" s="460"/>
      <c r="BFB19" s="460"/>
      <c r="BFC19" s="460"/>
      <c r="BFD19" s="460"/>
      <c r="BFE19" s="460"/>
      <c r="BFF19" s="460"/>
      <c r="BFG19" s="460"/>
      <c r="BFH19" s="460"/>
      <c r="BFI19" s="460"/>
      <c r="BFJ19" s="460"/>
      <c r="BFK19" s="460"/>
      <c r="BFL19" s="460"/>
      <c r="BFM19" s="460"/>
      <c r="BFN19" s="460"/>
      <c r="BFO19" s="460"/>
      <c r="BFP19" s="460"/>
      <c r="BFQ19" s="460"/>
      <c r="BFR19" s="460"/>
      <c r="BFS19" s="460"/>
      <c r="BFT19" s="460"/>
      <c r="BFU19" s="460"/>
      <c r="BFV19" s="460"/>
      <c r="BFW19" s="460"/>
      <c r="BFX19" s="460"/>
      <c r="BFY19" s="460"/>
      <c r="BFZ19" s="460"/>
      <c r="BGA19" s="460"/>
      <c r="BGB19" s="460"/>
      <c r="BGC19" s="460"/>
      <c r="BGD19" s="460"/>
      <c r="BGE19" s="460"/>
      <c r="BGF19" s="460"/>
      <c r="BGG19" s="460"/>
      <c r="BGH19" s="460"/>
      <c r="BGI19" s="460"/>
      <c r="BGJ19" s="460"/>
      <c r="BGK19" s="460"/>
      <c r="BGL19" s="460"/>
      <c r="BGM19" s="460"/>
      <c r="BGN19" s="460"/>
      <c r="BGO19" s="460"/>
      <c r="BGP19" s="460"/>
      <c r="BGQ19" s="460"/>
      <c r="BGR19" s="460"/>
      <c r="BGS19" s="460"/>
      <c r="BGT19" s="460"/>
      <c r="BGU19" s="460"/>
      <c r="BGV19" s="460"/>
      <c r="BGW19" s="460"/>
      <c r="BGX19" s="460"/>
      <c r="BGY19" s="460"/>
      <c r="BGZ19" s="460"/>
      <c r="BHA19" s="460"/>
      <c r="BHB19" s="460"/>
      <c r="BHC19" s="460"/>
      <c r="BHD19" s="460"/>
      <c r="BHE19" s="460"/>
      <c r="BHF19" s="460"/>
      <c r="BHG19" s="460"/>
      <c r="BHH19" s="460"/>
      <c r="BHI19" s="460"/>
      <c r="BHJ19" s="460"/>
      <c r="BHK19" s="460"/>
      <c r="BHL19" s="460"/>
      <c r="BHM19" s="460"/>
      <c r="BHN19" s="460"/>
      <c r="BHO19" s="460"/>
      <c r="BHP19" s="460"/>
      <c r="BHQ19" s="460"/>
      <c r="BHR19" s="460"/>
      <c r="BHS19" s="460"/>
      <c r="BHT19" s="460"/>
      <c r="BHU19" s="460"/>
      <c r="BHV19" s="460"/>
      <c r="BHW19" s="460"/>
      <c r="BHX19" s="460"/>
      <c r="BHY19" s="460"/>
      <c r="BHZ19" s="460"/>
      <c r="BIA19" s="460"/>
      <c r="BIB19" s="460"/>
      <c r="BIC19" s="460"/>
      <c r="BID19" s="460"/>
      <c r="BIE19" s="460"/>
      <c r="BIF19" s="460"/>
      <c r="BIG19" s="460"/>
      <c r="BIH19" s="460"/>
      <c r="BII19" s="460"/>
      <c r="BIJ19" s="460"/>
      <c r="BIK19" s="460"/>
      <c r="BIL19" s="460"/>
      <c r="BIM19" s="460"/>
      <c r="BIN19" s="460"/>
      <c r="BIO19" s="460"/>
      <c r="BIP19" s="460"/>
      <c r="BIQ19" s="460"/>
      <c r="BIR19" s="460"/>
      <c r="BIS19" s="460"/>
      <c r="BIT19" s="460"/>
      <c r="BIU19" s="460"/>
      <c r="BIV19" s="460"/>
      <c r="BIW19" s="460"/>
      <c r="BIX19" s="460"/>
      <c r="BIY19" s="460"/>
      <c r="BIZ19" s="460"/>
      <c r="BJA19" s="460"/>
      <c r="BJB19" s="460"/>
      <c r="BJC19" s="460"/>
      <c r="BJD19" s="460"/>
      <c r="BJE19" s="460"/>
      <c r="BJF19" s="460"/>
      <c r="BJG19" s="460"/>
      <c r="BJH19" s="460"/>
      <c r="BJI19" s="460"/>
      <c r="BJJ19" s="460"/>
      <c r="BJK19" s="460"/>
      <c r="BJL19" s="460"/>
      <c r="BJM19" s="460"/>
      <c r="BJN19" s="460"/>
      <c r="BJO19" s="460"/>
      <c r="BJP19" s="460"/>
      <c r="BJQ19" s="460"/>
      <c r="BJR19" s="460"/>
      <c r="BJS19" s="460"/>
      <c r="BJT19" s="460"/>
      <c r="BJU19" s="460"/>
      <c r="BJV19" s="460"/>
      <c r="BJW19" s="460"/>
      <c r="BJX19" s="460"/>
      <c r="BJY19" s="460"/>
      <c r="BJZ19" s="460"/>
      <c r="BKA19" s="460"/>
      <c r="BKB19" s="460"/>
      <c r="BKC19" s="460"/>
      <c r="BKD19" s="460"/>
      <c r="BKE19" s="460"/>
      <c r="BKF19" s="460"/>
      <c r="BKG19" s="460"/>
      <c r="BKH19" s="460"/>
      <c r="BKI19" s="460"/>
      <c r="BKJ19" s="460"/>
      <c r="BKK19" s="460"/>
      <c r="BKL19" s="460"/>
      <c r="BKM19" s="460"/>
      <c r="BKN19" s="460"/>
      <c r="BKO19" s="460"/>
      <c r="BKP19" s="460"/>
      <c r="BKQ19" s="460"/>
      <c r="BKR19" s="460"/>
      <c r="BKS19" s="460"/>
      <c r="BKT19" s="460"/>
      <c r="BKU19" s="460"/>
      <c r="BKV19" s="460"/>
      <c r="BKW19" s="460"/>
      <c r="BKX19" s="460"/>
      <c r="BKY19" s="460"/>
      <c r="BKZ19" s="460"/>
      <c r="BLA19" s="460"/>
      <c r="BLB19" s="460"/>
      <c r="BLC19" s="460"/>
      <c r="BLD19" s="460"/>
      <c r="BLE19" s="460"/>
      <c r="BLF19" s="460"/>
      <c r="BLG19" s="460"/>
      <c r="BLH19" s="460"/>
      <c r="BLI19" s="460"/>
      <c r="BLJ19" s="460"/>
      <c r="BLK19" s="460"/>
      <c r="BLL19" s="460"/>
      <c r="BLM19" s="460"/>
      <c r="BLN19" s="460"/>
      <c r="BLO19" s="460"/>
      <c r="BLP19" s="460"/>
      <c r="BLQ19" s="460"/>
      <c r="BLR19" s="460"/>
      <c r="BLS19" s="460"/>
      <c r="BLT19" s="460"/>
      <c r="BLU19" s="460"/>
      <c r="BLV19" s="460"/>
      <c r="BLW19" s="460"/>
      <c r="BLX19" s="460"/>
      <c r="BLY19" s="460"/>
      <c r="BLZ19" s="460"/>
      <c r="BMA19" s="460"/>
      <c r="BMB19" s="460"/>
      <c r="BMC19" s="460"/>
      <c r="BMD19" s="460"/>
      <c r="BME19" s="460"/>
      <c r="BMF19" s="460"/>
      <c r="BMG19" s="460"/>
      <c r="BMH19" s="460"/>
      <c r="BMI19" s="460"/>
      <c r="BMJ19" s="460"/>
      <c r="BMK19" s="460"/>
      <c r="BML19" s="460"/>
      <c r="BMM19" s="460"/>
      <c r="BMN19" s="460"/>
      <c r="BMO19" s="460"/>
      <c r="BMP19" s="460"/>
      <c r="BMQ19" s="460"/>
      <c r="BMR19" s="460"/>
      <c r="BMS19" s="460"/>
      <c r="BMT19" s="460"/>
      <c r="BMU19" s="460"/>
      <c r="BMV19" s="460"/>
      <c r="BMW19" s="460"/>
      <c r="BMX19" s="460"/>
      <c r="BMY19" s="460"/>
      <c r="BMZ19" s="460"/>
      <c r="BNA19" s="460"/>
      <c r="BNB19" s="460"/>
      <c r="BNC19" s="460"/>
      <c r="BND19" s="460"/>
      <c r="BNE19" s="460"/>
      <c r="BNF19" s="460"/>
      <c r="BNG19" s="460"/>
      <c r="BNH19" s="460"/>
      <c r="BNI19" s="460"/>
      <c r="BNJ19" s="460"/>
      <c r="BNK19" s="460"/>
      <c r="BNL19" s="460"/>
      <c r="BNM19" s="460"/>
      <c r="BNN19" s="460"/>
      <c r="BNO19" s="460"/>
      <c r="BNP19" s="460"/>
      <c r="BNQ19" s="460"/>
      <c r="BNR19" s="460"/>
      <c r="BNS19" s="460"/>
      <c r="BNT19" s="460"/>
      <c r="BNU19" s="460"/>
      <c r="BNV19" s="460"/>
      <c r="BNW19" s="460"/>
      <c r="BNX19" s="460"/>
      <c r="BNY19" s="460"/>
      <c r="BNZ19" s="460"/>
      <c r="BOA19" s="460"/>
      <c r="BOB19" s="460"/>
      <c r="BOC19" s="460"/>
      <c r="BOD19" s="460"/>
      <c r="BOE19" s="460"/>
      <c r="BOF19" s="460"/>
      <c r="BOG19" s="460"/>
      <c r="BOH19" s="460"/>
      <c r="BOI19" s="460"/>
      <c r="BOJ19" s="460"/>
      <c r="BOK19" s="460"/>
      <c r="BOL19" s="460"/>
      <c r="BOM19" s="460"/>
      <c r="BON19" s="460"/>
      <c r="BOO19" s="460"/>
      <c r="BOP19" s="460"/>
      <c r="BOQ19" s="460"/>
      <c r="BOR19" s="460"/>
      <c r="BOS19" s="460"/>
      <c r="BOT19" s="460"/>
      <c r="BOU19" s="460"/>
      <c r="BOV19" s="460"/>
      <c r="BOW19" s="460"/>
      <c r="BOX19" s="460"/>
      <c r="BOY19" s="460"/>
      <c r="BOZ19" s="460"/>
      <c r="BPA19" s="460"/>
      <c r="BPB19" s="460"/>
      <c r="BPC19" s="460"/>
      <c r="BPD19" s="460"/>
      <c r="BPE19" s="460"/>
      <c r="BPF19" s="460"/>
      <c r="BPG19" s="460"/>
      <c r="BPH19" s="460"/>
      <c r="BPI19" s="460"/>
      <c r="BPJ19" s="460"/>
      <c r="BPK19" s="460"/>
      <c r="BPL19" s="460"/>
      <c r="BPM19" s="460"/>
      <c r="BPN19" s="460"/>
      <c r="BPO19" s="460"/>
      <c r="BPP19" s="460"/>
      <c r="BPQ19" s="460"/>
      <c r="BPR19" s="460"/>
      <c r="BPS19" s="460"/>
      <c r="BPT19" s="460"/>
      <c r="BPU19" s="460"/>
      <c r="BPV19" s="460"/>
      <c r="BPW19" s="460"/>
      <c r="BPX19" s="460"/>
      <c r="BPY19" s="460"/>
      <c r="BPZ19" s="460"/>
      <c r="BQA19" s="460"/>
      <c r="BQB19" s="460"/>
      <c r="BQC19" s="460"/>
      <c r="BQD19" s="460"/>
      <c r="BQE19" s="460"/>
      <c r="BQF19" s="460"/>
      <c r="BQG19" s="460"/>
      <c r="BQH19" s="460"/>
      <c r="BQI19" s="460"/>
      <c r="BQJ19" s="460"/>
      <c r="BQK19" s="460"/>
      <c r="BQL19" s="460"/>
      <c r="BQM19" s="460"/>
      <c r="BQN19" s="460"/>
      <c r="BQO19" s="460"/>
      <c r="BQP19" s="460"/>
      <c r="BQQ19" s="460"/>
      <c r="BQR19" s="460"/>
      <c r="BQS19" s="460"/>
      <c r="BQT19" s="460"/>
      <c r="BQU19" s="460"/>
      <c r="BQV19" s="460"/>
      <c r="BQW19" s="460"/>
      <c r="BQX19" s="460"/>
      <c r="BQY19" s="460"/>
      <c r="BQZ19" s="460"/>
      <c r="BRA19" s="460"/>
      <c r="BRB19" s="460"/>
      <c r="BRC19" s="460"/>
      <c r="BRD19" s="460"/>
      <c r="BRE19" s="460"/>
      <c r="BRF19" s="460"/>
      <c r="BRG19" s="460"/>
      <c r="BRH19" s="460"/>
      <c r="BRI19" s="460"/>
      <c r="BRJ19" s="460"/>
      <c r="BRK19" s="460"/>
      <c r="BRL19" s="460"/>
      <c r="BRM19" s="460"/>
      <c r="BRN19" s="460"/>
      <c r="BRO19" s="460"/>
      <c r="BRP19" s="460"/>
      <c r="BRQ19" s="460"/>
      <c r="BRR19" s="460"/>
      <c r="BRS19" s="460"/>
      <c r="BRT19" s="460"/>
      <c r="BRU19" s="460"/>
      <c r="BRV19" s="460"/>
      <c r="BRW19" s="460"/>
      <c r="BRX19" s="460"/>
      <c r="BRY19" s="460"/>
      <c r="BRZ19" s="460"/>
      <c r="BSA19" s="460"/>
      <c r="BSB19" s="460"/>
      <c r="BSC19" s="460"/>
      <c r="BSD19" s="460"/>
      <c r="BSE19" s="460"/>
      <c r="BSF19" s="460"/>
      <c r="BSG19" s="460"/>
      <c r="BSH19" s="460"/>
      <c r="BSI19" s="460"/>
      <c r="BSJ19" s="460"/>
      <c r="BSK19" s="460"/>
      <c r="BSL19" s="460"/>
      <c r="BSM19" s="460"/>
      <c r="BSN19" s="460"/>
      <c r="BSO19" s="460"/>
      <c r="BSP19" s="460"/>
      <c r="BSQ19" s="460"/>
      <c r="BSR19" s="460"/>
      <c r="BSS19" s="460"/>
      <c r="BST19" s="460"/>
      <c r="BSU19" s="460"/>
      <c r="BSV19" s="460"/>
      <c r="BSW19" s="460"/>
      <c r="BSX19" s="460"/>
      <c r="BSY19" s="460"/>
      <c r="BSZ19" s="460"/>
      <c r="BTA19" s="460"/>
      <c r="BTB19" s="460"/>
      <c r="BTC19" s="460"/>
      <c r="BTD19" s="460"/>
      <c r="BTE19" s="460"/>
      <c r="BTF19" s="460"/>
      <c r="BTG19" s="460"/>
      <c r="BTH19" s="460"/>
      <c r="BTI19" s="460"/>
      <c r="BTJ19" s="460"/>
      <c r="BTK19" s="460"/>
      <c r="BTL19" s="460"/>
      <c r="BTM19" s="460"/>
      <c r="BTN19" s="460"/>
      <c r="BTO19" s="460"/>
      <c r="BTP19" s="460"/>
      <c r="BTQ19" s="460"/>
      <c r="BTR19" s="460"/>
      <c r="BTS19" s="460"/>
      <c r="BTT19" s="460"/>
      <c r="BTU19" s="460"/>
      <c r="BTV19" s="460"/>
      <c r="BTW19" s="460"/>
      <c r="BTX19" s="460"/>
      <c r="BTY19" s="460"/>
      <c r="BTZ19" s="460"/>
      <c r="BUA19" s="460"/>
      <c r="BUB19" s="460"/>
      <c r="BUC19" s="460"/>
      <c r="BUD19" s="460"/>
      <c r="BUE19" s="460"/>
      <c r="BUF19" s="460"/>
      <c r="BUG19" s="460"/>
      <c r="BUH19" s="460"/>
      <c r="BUI19" s="460"/>
      <c r="BUJ19" s="460"/>
      <c r="BUK19" s="460"/>
      <c r="BUL19" s="460"/>
      <c r="BUM19" s="460"/>
      <c r="BUN19" s="460"/>
      <c r="BUO19" s="460"/>
      <c r="BUP19" s="460"/>
      <c r="BUQ19" s="460"/>
      <c r="BUR19" s="460"/>
      <c r="BUS19" s="460"/>
      <c r="BUT19" s="460"/>
      <c r="BUU19" s="460"/>
      <c r="BUV19" s="460"/>
      <c r="BUW19" s="460"/>
      <c r="BUX19" s="460"/>
      <c r="BUY19" s="460"/>
      <c r="BUZ19" s="460"/>
      <c r="BVA19" s="460"/>
      <c r="BVB19" s="460"/>
      <c r="BVC19" s="460"/>
      <c r="BVD19" s="460"/>
      <c r="BVE19" s="460"/>
      <c r="BVF19" s="460"/>
      <c r="BVG19" s="460"/>
      <c r="BVH19" s="460"/>
      <c r="BVI19" s="460"/>
      <c r="BVJ19" s="460"/>
      <c r="BVK19" s="460"/>
      <c r="BVL19" s="460"/>
      <c r="BVM19" s="460"/>
      <c r="BVN19" s="460"/>
      <c r="BVO19" s="460"/>
      <c r="BVP19" s="460"/>
      <c r="BVQ19" s="460"/>
      <c r="BVR19" s="460"/>
      <c r="BVS19" s="460"/>
      <c r="BVT19" s="460"/>
      <c r="BVU19" s="460"/>
      <c r="BVV19" s="460"/>
      <c r="BVW19" s="460"/>
      <c r="BVX19" s="460"/>
      <c r="BVY19" s="460"/>
      <c r="BVZ19" s="460"/>
      <c r="BWA19" s="460"/>
      <c r="BWB19" s="460"/>
      <c r="BWC19" s="460"/>
      <c r="BWD19" s="460"/>
      <c r="BWE19" s="460"/>
      <c r="BWF19" s="460"/>
      <c r="BWG19" s="460"/>
      <c r="BWH19" s="460"/>
      <c r="BWI19" s="460"/>
      <c r="BWJ19" s="460"/>
      <c r="BWK19" s="460"/>
      <c r="BWL19" s="460"/>
      <c r="BWM19" s="460"/>
      <c r="BWN19" s="460"/>
      <c r="BWO19" s="460"/>
      <c r="BWP19" s="460"/>
      <c r="BWQ19" s="460"/>
      <c r="BWR19" s="460"/>
      <c r="BWS19" s="460"/>
      <c r="BWT19" s="460"/>
      <c r="BWU19" s="460"/>
      <c r="BWV19" s="460"/>
      <c r="BWW19" s="460"/>
      <c r="BWX19" s="460"/>
      <c r="BWY19" s="460"/>
      <c r="BWZ19" s="460"/>
      <c r="BXA19" s="460"/>
      <c r="BXB19" s="460"/>
      <c r="BXC19" s="460"/>
      <c r="BXD19" s="460"/>
      <c r="BXE19" s="460"/>
      <c r="BXF19" s="460"/>
      <c r="BXG19" s="460"/>
      <c r="BXH19" s="460"/>
      <c r="BXI19" s="460"/>
      <c r="BXJ19" s="460"/>
      <c r="BXK19" s="460"/>
      <c r="BXL19" s="460"/>
      <c r="BXM19" s="460"/>
      <c r="BXN19" s="460"/>
      <c r="BXO19" s="460"/>
      <c r="BXP19" s="460"/>
      <c r="BXQ19" s="460"/>
      <c r="BXR19" s="460"/>
      <c r="BXS19" s="460"/>
      <c r="BXT19" s="460"/>
      <c r="BXU19" s="460"/>
      <c r="BXV19" s="460"/>
      <c r="BXW19" s="460"/>
      <c r="BXX19" s="460"/>
      <c r="BXY19" s="460"/>
      <c r="BXZ19" s="460"/>
      <c r="BYA19" s="460"/>
      <c r="BYB19" s="460"/>
      <c r="BYC19" s="460"/>
      <c r="BYD19" s="460"/>
      <c r="BYE19" s="460"/>
      <c r="BYF19" s="460"/>
      <c r="BYG19" s="460"/>
      <c r="BYH19" s="460"/>
      <c r="BYI19" s="460"/>
      <c r="BYJ19" s="460"/>
      <c r="BYK19" s="460"/>
      <c r="BYL19" s="460"/>
      <c r="BYM19" s="460"/>
      <c r="BYN19" s="460"/>
      <c r="BYO19" s="460"/>
      <c r="BYP19" s="460"/>
      <c r="BYQ19" s="460"/>
      <c r="BYR19" s="460"/>
      <c r="BYS19" s="460"/>
      <c r="BYT19" s="460"/>
      <c r="BYU19" s="460"/>
      <c r="BYV19" s="460"/>
      <c r="BYW19" s="460"/>
      <c r="BYX19" s="460"/>
      <c r="BYY19" s="460"/>
      <c r="BYZ19" s="460"/>
      <c r="BZA19" s="460"/>
      <c r="BZB19" s="460"/>
      <c r="BZC19" s="460"/>
      <c r="BZD19" s="460"/>
      <c r="BZE19" s="460"/>
      <c r="BZF19" s="460"/>
      <c r="BZG19" s="460"/>
      <c r="BZH19" s="460"/>
      <c r="BZI19" s="460"/>
      <c r="BZJ19" s="460"/>
      <c r="BZK19" s="460"/>
      <c r="BZL19" s="460"/>
      <c r="BZM19" s="460"/>
      <c r="BZN19" s="460"/>
      <c r="BZO19" s="460"/>
      <c r="BZP19" s="460"/>
      <c r="BZQ19" s="460"/>
      <c r="BZR19" s="460"/>
      <c r="BZS19" s="460"/>
      <c r="BZT19" s="460"/>
      <c r="BZU19" s="460"/>
      <c r="BZV19" s="460"/>
      <c r="BZW19" s="460"/>
      <c r="BZX19" s="460"/>
      <c r="BZY19" s="460"/>
      <c r="BZZ19" s="460"/>
      <c r="CAA19" s="460"/>
      <c r="CAB19" s="460"/>
      <c r="CAC19" s="460"/>
      <c r="CAD19" s="460"/>
      <c r="CAE19" s="460"/>
      <c r="CAF19" s="460"/>
      <c r="CAG19" s="460"/>
      <c r="CAH19" s="460"/>
      <c r="CAI19" s="460"/>
      <c r="CAJ19" s="460"/>
      <c r="CAK19" s="460"/>
      <c r="CAL19" s="460"/>
      <c r="CAM19" s="460"/>
      <c r="CAN19" s="460"/>
      <c r="CAO19" s="460"/>
      <c r="CAP19" s="460"/>
      <c r="CAQ19" s="460"/>
      <c r="CAR19" s="460"/>
      <c r="CAS19" s="460"/>
      <c r="CAT19" s="460"/>
      <c r="CAU19" s="460"/>
      <c r="CAV19" s="460"/>
      <c r="CAW19" s="460"/>
      <c r="CAX19" s="460"/>
      <c r="CAY19" s="460"/>
      <c r="CAZ19" s="460"/>
      <c r="CBA19" s="460"/>
      <c r="CBB19" s="460"/>
      <c r="CBC19" s="460"/>
      <c r="CBD19" s="460"/>
      <c r="CBE19" s="460"/>
      <c r="CBF19" s="460"/>
      <c r="CBG19" s="460"/>
      <c r="CBH19" s="460"/>
      <c r="CBI19" s="460"/>
      <c r="CBJ19" s="460"/>
      <c r="CBK19" s="460"/>
      <c r="CBL19" s="460"/>
      <c r="CBM19" s="460"/>
      <c r="CBN19" s="460"/>
      <c r="CBO19" s="460"/>
      <c r="CBP19" s="460"/>
      <c r="CBQ19" s="460"/>
      <c r="CBR19" s="460"/>
      <c r="CBS19" s="460"/>
      <c r="CBT19" s="460"/>
      <c r="CBU19" s="460"/>
      <c r="CBV19" s="460"/>
      <c r="CBW19" s="460"/>
      <c r="CBX19" s="460"/>
      <c r="CBY19" s="460"/>
      <c r="CBZ19" s="460"/>
      <c r="CCA19" s="460"/>
      <c r="CCB19" s="460"/>
      <c r="CCC19" s="460"/>
      <c r="CCD19" s="460"/>
      <c r="CCE19" s="460"/>
      <c r="CCF19" s="460"/>
      <c r="CCG19" s="460"/>
      <c r="CCH19" s="460"/>
      <c r="CCI19" s="460"/>
      <c r="CCJ19" s="460"/>
      <c r="CCK19" s="460"/>
      <c r="CCL19" s="460"/>
      <c r="CCM19" s="460"/>
      <c r="CCN19" s="460"/>
      <c r="CCO19" s="460"/>
      <c r="CCP19" s="460"/>
      <c r="CCQ19" s="460"/>
      <c r="CCR19" s="460"/>
      <c r="CCS19" s="460"/>
      <c r="CCT19" s="460"/>
      <c r="CCU19" s="460"/>
      <c r="CCV19" s="460"/>
      <c r="CCW19" s="460"/>
      <c r="CCX19" s="460"/>
      <c r="CCY19" s="460"/>
      <c r="CCZ19" s="460"/>
      <c r="CDA19" s="460"/>
      <c r="CDB19" s="460"/>
      <c r="CDC19" s="460"/>
      <c r="CDD19" s="460"/>
      <c r="CDE19" s="460"/>
      <c r="CDF19" s="460"/>
      <c r="CDG19" s="460"/>
      <c r="CDH19" s="460"/>
      <c r="CDI19" s="460"/>
      <c r="CDJ19" s="460"/>
      <c r="CDK19" s="460"/>
      <c r="CDL19" s="460"/>
      <c r="CDM19" s="460"/>
      <c r="CDN19" s="460"/>
      <c r="CDO19" s="460"/>
      <c r="CDP19" s="460"/>
      <c r="CDQ19" s="460"/>
      <c r="CDR19" s="460"/>
      <c r="CDS19" s="460"/>
      <c r="CDT19" s="460"/>
      <c r="CDU19" s="460"/>
      <c r="CDV19" s="460"/>
      <c r="CDW19" s="460"/>
      <c r="CDX19" s="460"/>
      <c r="CDY19" s="460"/>
      <c r="CDZ19" s="460"/>
      <c r="CEA19" s="460"/>
      <c r="CEB19" s="460"/>
      <c r="CEC19" s="460"/>
      <c r="CED19" s="460"/>
      <c r="CEE19" s="460"/>
      <c r="CEF19" s="460"/>
      <c r="CEG19" s="460"/>
      <c r="CEH19" s="460"/>
      <c r="CEI19" s="460"/>
      <c r="CEJ19" s="460"/>
      <c r="CEK19" s="460"/>
      <c r="CEL19" s="460"/>
      <c r="CEM19" s="460"/>
      <c r="CEN19" s="460"/>
      <c r="CEO19" s="460"/>
      <c r="CEP19" s="460"/>
      <c r="CEQ19" s="460"/>
      <c r="CER19" s="460"/>
      <c r="CES19" s="460"/>
      <c r="CET19" s="460"/>
      <c r="CEU19" s="460"/>
      <c r="CEV19" s="460"/>
      <c r="CEW19" s="460"/>
      <c r="CEX19" s="460"/>
      <c r="CEY19" s="460"/>
      <c r="CEZ19" s="460"/>
      <c r="CFA19" s="460"/>
      <c r="CFB19" s="460"/>
      <c r="CFC19" s="460"/>
      <c r="CFD19" s="460"/>
      <c r="CFE19" s="460"/>
      <c r="CFF19" s="460"/>
      <c r="CFG19" s="460"/>
      <c r="CFH19" s="460"/>
      <c r="CFI19" s="460"/>
      <c r="CFJ19" s="460"/>
      <c r="CFK19" s="460"/>
      <c r="CFL19" s="460"/>
      <c r="CFM19" s="460"/>
      <c r="CFN19" s="460"/>
      <c r="CFO19" s="460"/>
      <c r="CFP19" s="460"/>
      <c r="CFQ19" s="460"/>
      <c r="CFR19" s="460"/>
      <c r="CFS19" s="460"/>
      <c r="CFT19" s="460"/>
      <c r="CFU19" s="460"/>
      <c r="CFV19" s="460"/>
      <c r="CFW19" s="460"/>
      <c r="CFX19" s="460"/>
      <c r="CFY19" s="460"/>
      <c r="CFZ19" s="460"/>
      <c r="CGA19" s="460"/>
      <c r="CGB19" s="460"/>
      <c r="CGC19" s="460"/>
      <c r="CGD19" s="460"/>
      <c r="CGE19" s="460"/>
      <c r="CGF19" s="460"/>
      <c r="CGG19" s="460"/>
      <c r="CGH19" s="460"/>
      <c r="CGI19" s="460"/>
      <c r="CGJ19" s="460"/>
      <c r="CGK19" s="460"/>
      <c r="CGL19" s="460"/>
      <c r="CGM19" s="460"/>
      <c r="CGN19" s="460"/>
      <c r="CGO19" s="460"/>
      <c r="CGP19" s="460"/>
      <c r="CGQ19" s="460"/>
      <c r="CGR19" s="460"/>
      <c r="CGS19" s="460"/>
      <c r="CGT19" s="460"/>
      <c r="CGU19" s="460"/>
      <c r="CGV19" s="460"/>
      <c r="CGW19" s="460"/>
      <c r="CGX19" s="460"/>
      <c r="CGY19" s="460"/>
      <c r="CGZ19" s="460"/>
      <c r="CHA19" s="460"/>
      <c r="CHB19" s="460"/>
      <c r="CHC19" s="460"/>
      <c r="CHD19" s="460"/>
      <c r="CHE19" s="460"/>
      <c r="CHF19" s="460"/>
      <c r="CHG19" s="460"/>
      <c r="CHH19" s="460"/>
      <c r="CHI19" s="460"/>
      <c r="CHJ19" s="460"/>
      <c r="CHK19" s="460"/>
      <c r="CHL19" s="460"/>
      <c r="CHM19" s="460"/>
      <c r="CHN19" s="460"/>
      <c r="CHO19" s="460"/>
      <c r="CHP19" s="460"/>
      <c r="CHQ19" s="460"/>
      <c r="CHR19" s="460"/>
      <c r="CHS19" s="460"/>
      <c r="CHT19" s="460"/>
      <c r="CHU19" s="460"/>
      <c r="CHV19" s="460"/>
      <c r="CHW19" s="460"/>
      <c r="CHX19" s="460"/>
      <c r="CHY19" s="460"/>
      <c r="CHZ19" s="460"/>
      <c r="CIA19" s="460"/>
      <c r="CIB19" s="460"/>
      <c r="CIC19" s="460"/>
      <c r="CID19" s="460"/>
      <c r="CIE19" s="460"/>
      <c r="CIF19" s="460"/>
      <c r="CIG19" s="460"/>
      <c r="CIH19" s="460"/>
      <c r="CII19" s="460"/>
      <c r="CIJ19" s="460"/>
      <c r="CIK19" s="460"/>
      <c r="CIL19" s="460"/>
      <c r="CIM19" s="460"/>
      <c r="CIN19" s="460"/>
      <c r="CIO19" s="460"/>
      <c r="CIP19" s="460"/>
      <c r="CIQ19" s="460"/>
      <c r="CIR19" s="460"/>
      <c r="CIS19" s="460"/>
      <c r="CIT19" s="460"/>
      <c r="CIU19" s="460"/>
      <c r="CIV19" s="460"/>
      <c r="CIW19" s="460"/>
      <c r="CIX19" s="460"/>
      <c r="CIY19" s="460"/>
      <c r="CIZ19" s="460"/>
      <c r="CJA19" s="460"/>
      <c r="CJB19" s="460"/>
      <c r="CJC19" s="460"/>
      <c r="CJD19" s="460"/>
      <c r="CJE19" s="460"/>
      <c r="CJF19" s="460"/>
      <c r="CJG19" s="460"/>
      <c r="CJH19" s="460"/>
      <c r="CJI19" s="460"/>
      <c r="CJJ19" s="460"/>
      <c r="CJK19" s="460"/>
      <c r="CJL19" s="460"/>
      <c r="CJM19" s="460"/>
      <c r="CJN19" s="460"/>
      <c r="CJO19" s="460"/>
      <c r="CJP19" s="460"/>
      <c r="CJQ19" s="460"/>
      <c r="CJR19" s="460"/>
      <c r="CJS19" s="460"/>
      <c r="CJT19" s="460"/>
      <c r="CJU19" s="460"/>
      <c r="CJV19" s="460"/>
      <c r="CJW19" s="460"/>
      <c r="CJX19" s="460"/>
      <c r="CJY19" s="460"/>
      <c r="CJZ19" s="460"/>
      <c r="CKA19" s="460"/>
      <c r="CKB19" s="460"/>
      <c r="CKC19" s="460"/>
      <c r="CKD19" s="460"/>
      <c r="CKE19" s="460"/>
      <c r="CKF19" s="460"/>
      <c r="CKG19" s="460"/>
      <c r="CKH19" s="460"/>
      <c r="CKI19" s="460"/>
      <c r="CKJ19" s="460"/>
      <c r="CKK19" s="460"/>
      <c r="CKL19" s="460"/>
      <c r="CKM19" s="460"/>
      <c r="CKN19" s="460"/>
      <c r="CKO19" s="460"/>
      <c r="CKP19" s="460"/>
      <c r="CKQ19" s="460"/>
      <c r="CKR19" s="460"/>
      <c r="CKS19" s="460"/>
      <c r="CKT19" s="460"/>
      <c r="CKU19" s="460"/>
      <c r="CKV19" s="460"/>
      <c r="CKW19" s="460"/>
      <c r="CKX19" s="460"/>
      <c r="CKY19" s="460"/>
      <c r="CKZ19" s="460"/>
      <c r="CLA19" s="460"/>
      <c r="CLB19" s="460"/>
      <c r="CLC19" s="460"/>
      <c r="CLD19" s="460"/>
      <c r="CLE19" s="460"/>
      <c r="CLF19" s="460"/>
      <c r="CLG19" s="460"/>
      <c r="CLH19" s="460"/>
      <c r="CLI19" s="460"/>
      <c r="CLJ19" s="460"/>
      <c r="CLK19" s="460"/>
      <c r="CLL19" s="460"/>
      <c r="CLM19" s="460"/>
      <c r="CLN19" s="460"/>
      <c r="CLO19" s="460"/>
      <c r="CLP19" s="460"/>
      <c r="CLQ19" s="460"/>
      <c r="CLR19" s="460"/>
      <c r="CLS19" s="460"/>
      <c r="CLT19" s="460"/>
      <c r="CLU19" s="460"/>
      <c r="CLV19" s="460"/>
      <c r="CLW19" s="460"/>
      <c r="CLX19" s="460"/>
      <c r="CLY19" s="460"/>
      <c r="CLZ19" s="460"/>
      <c r="CMA19" s="460"/>
      <c r="CMB19" s="460"/>
      <c r="CMC19" s="460"/>
      <c r="CMD19" s="460"/>
      <c r="CME19" s="460"/>
      <c r="CMF19" s="460"/>
      <c r="CMG19" s="460"/>
      <c r="CMH19" s="460"/>
      <c r="CMI19" s="460"/>
      <c r="CMJ19" s="460"/>
      <c r="CMK19" s="460"/>
      <c r="CML19" s="460"/>
      <c r="CMM19" s="460"/>
      <c r="CMN19" s="460"/>
      <c r="CMO19" s="460"/>
      <c r="CMP19" s="460"/>
      <c r="CMQ19" s="460"/>
      <c r="CMR19" s="460"/>
      <c r="CMS19" s="460"/>
      <c r="CMT19" s="460"/>
      <c r="CMU19" s="460"/>
      <c r="CMV19" s="460"/>
      <c r="CMW19" s="460"/>
      <c r="CMX19" s="460"/>
      <c r="CMY19" s="460"/>
      <c r="CMZ19" s="460"/>
      <c r="CNA19" s="460"/>
      <c r="CNB19" s="460"/>
      <c r="CNC19" s="460"/>
      <c r="CND19" s="460"/>
      <c r="CNE19" s="460"/>
      <c r="CNF19" s="460"/>
      <c r="CNG19" s="460"/>
      <c r="CNH19" s="460"/>
      <c r="CNI19" s="460"/>
      <c r="CNJ19" s="460"/>
      <c r="CNK19" s="460"/>
      <c r="CNL19" s="460"/>
      <c r="CNM19" s="460"/>
      <c r="CNN19" s="460"/>
      <c r="CNO19" s="460"/>
      <c r="CNP19" s="460"/>
      <c r="CNQ19" s="460"/>
      <c r="CNR19" s="460"/>
      <c r="CNS19" s="460"/>
      <c r="CNT19" s="460"/>
      <c r="CNU19" s="460"/>
      <c r="CNV19" s="460"/>
      <c r="CNW19" s="460"/>
      <c r="CNX19" s="460"/>
      <c r="CNY19" s="460"/>
      <c r="CNZ19" s="460"/>
      <c r="COA19" s="460"/>
      <c r="COB19" s="460"/>
      <c r="COC19" s="460"/>
      <c r="COD19" s="460"/>
      <c r="COE19" s="460"/>
      <c r="COF19" s="460"/>
      <c r="COG19" s="460"/>
      <c r="COH19" s="460"/>
      <c r="COI19" s="460"/>
      <c r="COJ19" s="460"/>
      <c r="COK19" s="460"/>
      <c r="COL19" s="460"/>
      <c r="COM19" s="460"/>
      <c r="CON19" s="460"/>
      <c r="COO19" s="460"/>
      <c r="COP19" s="460"/>
      <c r="COQ19" s="460"/>
      <c r="COR19" s="460"/>
      <c r="COS19" s="460"/>
      <c r="COT19" s="460"/>
      <c r="COU19" s="460"/>
      <c r="COV19" s="460"/>
      <c r="COW19" s="460"/>
      <c r="COX19" s="460"/>
      <c r="COY19" s="460"/>
      <c r="COZ19" s="460"/>
      <c r="CPA19" s="460"/>
      <c r="CPB19" s="460"/>
      <c r="CPC19" s="460"/>
      <c r="CPD19" s="460"/>
      <c r="CPE19" s="460"/>
      <c r="CPF19" s="460"/>
      <c r="CPG19" s="460"/>
      <c r="CPH19" s="460"/>
      <c r="CPI19" s="460"/>
      <c r="CPJ19" s="460"/>
      <c r="CPK19" s="460"/>
      <c r="CPL19" s="460"/>
      <c r="CPM19" s="460"/>
      <c r="CPN19" s="460"/>
      <c r="CPO19" s="460"/>
      <c r="CPP19" s="460"/>
      <c r="CPQ19" s="460"/>
      <c r="CPR19" s="460"/>
      <c r="CPS19" s="460"/>
      <c r="CPT19" s="460"/>
      <c r="CPU19" s="460"/>
      <c r="CPV19" s="460"/>
      <c r="CPW19" s="460"/>
      <c r="CPX19" s="460"/>
      <c r="CPY19" s="460"/>
      <c r="CPZ19" s="460"/>
      <c r="CQA19" s="460"/>
      <c r="CQB19" s="460"/>
      <c r="CQC19" s="460"/>
      <c r="CQD19" s="460"/>
      <c r="CQE19" s="460"/>
      <c r="CQF19" s="460"/>
      <c r="CQG19" s="460"/>
      <c r="CQH19" s="460"/>
      <c r="CQI19" s="460"/>
      <c r="CQJ19" s="460"/>
      <c r="CQK19" s="460"/>
      <c r="CQL19" s="460"/>
      <c r="CQM19" s="460"/>
      <c r="CQN19" s="460"/>
      <c r="CQO19" s="460"/>
      <c r="CQP19" s="460"/>
      <c r="CQQ19" s="460"/>
      <c r="CQR19" s="460"/>
      <c r="CQS19" s="460"/>
      <c r="CQT19" s="460"/>
      <c r="CQU19" s="460"/>
      <c r="CQV19" s="460"/>
      <c r="CQW19" s="460"/>
      <c r="CQX19" s="460"/>
      <c r="CQY19" s="460"/>
      <c r="CQZ19" s="460"/>
      <c r="CRA19" s="460"/>
      <c r="CRB19" s="460"/>
      <c r="CRC19" s="460"/>
      <c r="CRD19" s="460"/>
      <c r="CRE19" s="460"/>
      <c r="CRF19" s="460"/>
      <c r="CRG19" s="460"/>
      <c r="CRH19" s="460"/>
      <c r="CRI19" s="460"/>
      <c r="CRJ19" s="460"/>
      <c r="CRK19" s="460"/>
      <c r="CRL19" s="460"/>
      <c r="CRM19" s="460"/>
      <c r="CRN19" s="460"/>
      <c r="CRO19" s="460"/>
      <c r="CRP19" s="460"/>
      <c r="CRQ19" s="460"/>
      <c r="CRR19" s="460"/>
      <c r="CRS19" s="460"/>
      <c r="CRT19" s="460"/>
      <c r="CRU19" s="460"/>
      <c r="CRV19" s="460"/>
      <c r="CRW19" s="460"/>
      <c r="CRX19" s="460"/>
      <c r="CRY19" s="460"/>
      <c r="CRZ19" s="460"/>
      <c r="CSA19" s="460"/>
      <c r="CSB19" s="460"/>
      <c r="CSC19" s="460"/>
      <c r="CSD19" s="460"/>
      <c r="CSE19" s="460"/>
      <c r="CSF19" s="460"/>
      <c r="CSG19" s="460"/>
      <c r="CSH19" s="460"/>
      <c r="CSI19" s="460"/>
      <c r="CSJ19" s="460"/>
      <c r="CSK19" s="460"/>
      <c r="CSL19" s="460"/>
      <c r="CSM19" s="460"/>
      <c r="CSN19" s="460"/>
      <c r="CSO19" s="460"/>
      <c r="CSP19" s="460"/>
      <c r="CSQ19" s="460"/>
      <c r="CSR19" s="460"/>
      <c r="CSS19" s="460"/>
      <c r="CST19" s="460"/>
      <c r="CSU19" s="460"/>
      <c r="CSV19" s="460"/>
      <c r="CSW19" s="460"/>
      <c r="CSX19" s="460"/>
      <c r="CSY19" s="460"/>
      <c r="CSZ19" s="460"/>
      <c r="CTA19" s="460"/>
      <c r="CTB19" s="460"/>
      <c r="CTC19" s="460"/>
      <c r="CTD19" s="460"/>
      <c r="CTE19" s="460"/>
      <c r="CTF19" s="460"/>
      <c r="CTG19" s="460"/>
      <c r="CTH19" s="460"/>
      <c r="CTI19" s="460"/>
      <c r="CTJ19" s="460"/>
      <c r="CTK19" s="460"/>
      <c r="CTL19" s="460"/>
      <c r="CTM19" s="460"/>
      <c r="CTN19" s="460"/>
      <c r="CTO19" s="460"/>
      <c r="CTP19" s="460"/>
      <c r="CTQ19" s="460"/>
      <c r="CTR19" s="460"/>
      <c r="CTS19" s="460"/>
      <c r="CTT19" s="460"/>
      <c r="CTU19" s="460"/>
      <c r="CTV19" s="460"/>
      <c r="CTW19" s="460"/>
      <c r="CTX19" s="460"/>
      <c r="CTY19" s="460"/>
      <c r="CTZ19" s="460"/>
      <c r="CUA19" s="460"/>
      <c r="CUB19" s="460"/>
      <c r="CUC19" s="460"/>
      <c r="CUD19" s="460"/>
      <c r="CUE19" s="460"/>
      <c r="CUF19" s="460"/>
      <c r="CUG19" s="460"/>
      <c r="CUH19" s="460"/>
      <c r="CUI19" s="460"/>
      <c r="CUJ19" s="460"/>
      <c r="CUK19" s="460"/>
      <c r="CUL19" s="460"/>
      <c r="CUM19" s="460"/>
      <c r="CUN19" s="460"/>
      <c r="CUO19" s="460"/>
      <c r="CUP19" s="460"/>
      <c r="CUQ19" s="460"/>
      <c r="CUR19" s="460"/>
      <c r="CUS19" s="460"/>
      <c r="CUT19" s="460"/>
      <c r="CUU19" s="460"/>
      <c r="CUV19" s="460"/>
      <c r="CUW19" s="460"/>
      <c r="CUX19" s="460"/>
      <c r="CUY19" s="460"/>
      <c r="CUZ19" s="460"/>
      <c r="CVA19" s="460"/>
      <c r="CVB19" s="460"/>
      <c r="CVC19" s="460"/>
      <c r="CVD19" s="460"/>
      <c r="CVE19" s="460"/>
      <c r="CVF19" s="460"/>
      <c r="CVG19" s="460"/>
      <c r="CVH19" s="460"/>
      <c r="CVI19" s="460"/>
      <c r="CVJ19" s="460"/>
      <c r="CVK19" s="460"/>
      <c r="CVL19" s="460"/>
      <c r="CVM19" s="460"/>
      <c r="CVN19" s="460"/>
      <c r="CVO19" s="460"/>
      <c r="CVP19" s="460"/>
      <c r="CVQ19" s="460"/>
      <c r="CVR19" s="460"/>
      <c r="CVS19" s="460"/>
      <c r="CVT19" s="460"/>
      <c r="CVU19" s="460"/>
      <c r="CVV19" s="460"/>
      <c r="CVW19" s="460"/>
      <c r="CVX19" s="460"/>
      <c r="CVY19" s="460"/>
      <c r="CVZ19" s="460"/>
      <c r="CWA19" s="460"/>
      <c r="CWB19" s="460"/>
      <c r="CWC19" s="460"/>
      <c r="CWD19" s="460"/>
      <c r="CWE19" s="460"/>
      <c r="CWF19" s="460"/>
      <c r="CWG19" s="460"/>
      <c r="CWH19" s="460"/>
      <c r="CWI19" s="460"/>
      <c r="CWJ19" s="460"/>
      <c r="CWK19" s="460"/>
      <c r="CWL19" s="460"/>
      <c r="CWM19" s="460"/>
      <c r="CWN19" s="460"/>
      <c r="CWO19" s="460"/>
      <c r="CWP19" s="460"/>
      <c r="CWQ19" s="460"/>
      <c r="CWR19" s="460"/>
      <c r="CWS19" s="460"/>
      <c r="CWT19" s="460"/>
      <c r="CWU19" s="460"/>
      <c r="CWV19" s="460"/>
      <c r="CWW19" s="460"/>
      <c r="CWX19" s="460"/>
      <c r="CWY19" s="460"/>
      <c r="CWZ19" s="460"/>
      <c r="CXA19" s="460"/>
      <c r="CXB19" s="460"/>
      <c r="CXC19" s="460"/>
      <c r="CXD19" s="460"/>
      <c r="CXE19" s="460"/>
      <c r="CXF19" s="460"/>
      <c r="CXG19" s="460"/>
      <c r="CXH19" s="460"/>
      <c r="CXI19" s="460"/>
      <c r="CXJ19" s="460"/>
      <c r="CXK19" s="460"/>
      <c r="CXL19" s="460"/>
      <c r="CXM19" s="460"/>
      <c r="CXN19" s="460"/>
      <c r="CXO19" s="460"/>
      <c r="CXP19" s="460"/>
      <c r="CXQ19" s="460"/>
      <c r="CXR19" s="460"/>
      <c r="CXS19" s="460"/>
      <c r="CXT19" s="460"/>
      <c r="CXU19" s="460"/>
      <c r="CXV19" s="460"/>
      <c r="CXW19" s="460"/>
      <c r="CXX19" s="460"/>
      <c r="CXY19" s="460"/>
      <c r="CXZ19" s="460"/>
      <c r="CYA19" s="460"/>
      <c r="CYB19" s="460"/>
      <c r="CYC19" s="460"/>
      <c r="CYD19" s="460"/>
      <c r="CYE19" s="460"/>
      <c r="CYF19" s="460"/>
      <c r="CYG19" s="460"/>
      <c r="CYH19" s="460"/>
      <c r="CYI19" s="460"/>
      <c r="CYJ19" s="460"/>
      <c r="CYK19" s="460"/>
      <c r="CYL19" s="460"/>
      <c r="CYM19" s="460"/>
      <c r="CYN19" s="460"/>
      <c r="CYO19" s="460"/>
      <c r="CYP19" s="460"/>
      <c r="CYQ19" s="460"/>
      <c r="CYR19" s="460"/>
      <c r="CYS19" s="460"/>
      <c r="CYT19" s="460"/>
      <c r="CYU19" s="460"/>
      <c r="CYV19" s="460"/>
      <c r="CYW19" s="460"/>
      <c r="CYX19" s="460"/>
      <c r="CYY19" s="460"/>
      <c r="CYZ19" s="460"/>
      <c r="CZA19" s="460"/>
      <c r="CZB19" s="460"/>
      <c r="CZC19" s="460"/>
      <c r="CZD19" s="460"/>
      <c r="CZE19" s="460"/>
      <c r="CZF19" s="460"/>
      <c r="CZG19" s="460"/>
      <c r="CZH19" s="460"/>
      <c r="CZI19" s="460"/>
      <c r="CZJ19" s="460"/>
      <c r="CZK19" s="460"/>
      <c r="CZL19" s="460"/>
      <c r="CZM19" s="460"/>
      <c r="CZN19" s="460"/>
      <c r="CZO19" s="460"/>
      <c r="CZP19" s="460"/>
      <c r="CZQ19" s="460"/>
      <c r="CZR19" s="460"/>
      <c r="CZS19" s="460"/>
      <c r="CZT19" s="460"/>
      <c r="CZU19" s="460"/>
      <c r="CZV19" s="460"/>
      <c r="CZW19" s="460"/>
      <c r="CZX19" s="460"/>
      <c r="CZY19" s="460"/>
      <c r="CZZ19" s="460"/>
      <c r="DAA19" s="460"/>
      <c r="DAB19" s="460"/>
      <c r="DAC19" s="460"/>
      <c r="DAD19" s="460"/>
      <c r="DAE19" s="460"/>
      <c r="DAF19" s="460"/>
      <c r="DAG19" s="460"/>
      <c r="DAH19" s="460"/>
      <c r="DAI19" s="460"/>
      <c r="DAJ19" s="460"/>
      <c r="DAK19" s="460"/>
      <c r="DAL19" s="460"/>
      <c r="DAM19" s="460"/>
      <c r="DAN19" s="460"/>
      <c r="DAO19" s="460"/>
      <c r="DAP19" s="460"/>
      <c r="DAQ19" s="460"/>
      <c r="DAR19" s="460"/>
      <c r="DAS19" s="460"/>
      <c r="DAT19" s="460"/>
      <c r="DAU19" s="460"/>
      <c r="DAV19" s="460"/>
      <c r="DAW19" s="460"/>
      <c r="DAX19" s="460"/>
      <c r="DAY19" s="460"/>
      <c r="DAZ19" s="460"/>
      <c r="DBA19" s="460"/>
      <c r="DBB19" s="460"/>
      <c r="DBC19" s="460"/>
      <c r="DBD19" s="460"/>
      <c r="DBE19" s="460"/>
      <c r="DBF19" s="460"/>
      <c r="DBG19" s="460"/>
      <c r="DBH19" s="460"/>
      <c r="DBI19" s="460"/>
      <c r="DBJ19" s="460"/>
      <c r="DBK19" s="460"/>
      <c r="DBL19" s="460"/>
      <c r="DBM19" s="460"/>
      <c r="DBN19" s="460"/>
      <c r="DBO19" s="460"/>
      <c r="DBP19" s="460"/>
      <c r="DBQ19" s="460"/>
      <c r="DBR19" s="460"/>
      <c r="DBS19" s="460"/>
      <c r="DBT19" s="460"/>
      <c r="DBU19" s="460"/>
      <c r="DBV19" s="460"/>
      <c r="DBW19" s="460"/>
      <c r="DBX19" s="460"/>
      <c r="DBY19" s="460"/>
      <c r="DBZ19" s="460"/>
      <c r="DCA19" s="460"/>
      <c r="DCB19" s="460"/>
      <c r="DCC19" s="460"/>
      <c r="DCD19" s="460"/>
      <c r="DCE19" s="460"/>
      <c r="DCF19" s="460"/>
      <c r="DCG19" s="460"/>
      <c r="DCH19" s="460"/>
      <c r="DCI19" s="460"/>
      <c r="DCJ19" s="460"/>
      <c r="DCK19" s="460"/>
      <c r="DCL19" s="460"/>
      <c r="DCM19" s="460"/>
      <c r="DCN19" s="460"/>
      <c r="DCO19" s="460"/>
      <c r="DCP19" s="460"/>
      <c r="DCQ19" s="460"/>
      <c r="DCR19" s="460"/>
      <c r="DCS19" s="460"/>
      <c r="DCT19" s="460"/>
      <c r="DCU19" s="460"/>
      <c r="DCV19" s="460"/>
      <c r="DCW19" s="460"/>
      <c r="DCX19" s="460"/>
      <c r="DCY19" s="460"/>
      <c r="DCZ19" s="460"/>
      <c r="DDA19" s="460"/>
      <c r="DDB19" s="460"/>
      <c r="DDC19" s="460"/>
      <c r="DDD19" s="460"/>
      <c r="DDE19" s="460"/>
      <c r="DDF19" s="460"/>
      <c r="DDG19" s="460"/>
      <c r="DDH19" s="460"/>
      <c r="DDI19" s="460"/>
      <c r="DDJ19" s="460"/>
      <c r="DDK19" s="460"/>
      <c r="DDL19" s="460"/>
      <c r="DDM19" s="460"/>
      <c r="DDN19" s="460"/>
      <c r="DDO19" s="460"/>
      <c r="DDP19" s="460"/>
      <c r="DDQ19" s="460"/>
      <c r="DDR19" s="460"/>
      <c r="DDS19" s="460"/>
      <c r="DDT19" s="460"/>
      <c r="DDU19" s="460"/>
      <c r="DDV19" s="460"/>
      <c r="DDW19" s="460"/>
      <c r="DDX19" s="460"/>
      <c r="DDY19" s="460"/>
      <c r="DDZ19" s="460"/>
      <c r="DEA19" s="460"/>
      <c r="DEB19" s="460"/>
      <c r="DEC19" s="460"/>
      <c r="DED19" s="460"/>
      <c r="DEE19" s="460"/>
      <c r="DEF19" s="460"/>
      <c r="DEG19" s="460"/>
      <c r="DEH19" s="460"/>
      <c r="DEI19" s="460"/>
      <c r="DEJ19" s="460"/>
      <c r="DEK19" s="460"/>
      <c r="DEL19" s="460"/>
      <c r="DEM19" s="460"/>
      <c r="DEN19" s="460"/>
      <c r="DEO19" s="460"/>
      <c r="DEP19" s="460"/>
      <c r="DEQ19" s="460"/>
      <c r="DER19" s="460"/>
      <c r="DES19" s="460"/>
      <c r="DET19" s="460"/>
      <c r="DEU19" s="460"/>
      <c r="DEV19" s="460"/>
      <c r="DEW19" s="460"/>
      <c r="DEX19" s="460"/>
      <c r="DEY19" s="460"/>
      <c r="DEZ19" s="460"/>
      <c r="DFA19" s="460"/>
      <c r="DFB19" s="460"/>
      <c r="DFC19" s="460"/>
      <c r="DFD19" s="460"/>
      <c r="DFE19" s="460"/>
      <c r="DFF19" s="460"/>
      <c r="DFG19" s="460"/>
      <c r="DFH19" s="460"/>
      <c r="DFI19" s="460"/>
      <c r="DFJ19" s="460"/>
      <c r="DFK19" s="460"/>
      <c r="DFL19" s="460"/>
      <c r="DFM19" s="460"/>
      <c r="DFN19" s="460"/>
      <c r="DFO19" s="460"/>
      <c r="DFP19" s="460"/>
      <c r="DFQ19" s="460"/>
      <c r="DFR19" s="460"/>
      <c r="DFS19" s="460"/>
      <c r="DFT19" s="460"/>
      <c r="DFU19" s="460"/>
      <c r="DFV19" s="460"/>
      <c r="DFW19" s="460"/>
      <c r="DFX19" s="460"/>
      <c r="DFY19" s="460"/>
      <c r="DFZ19" s="460"/>
      <c r="DGA19" s="460"/>
      <c r="DGB19" s="460"/>
      <c r="DGC19" s="460"/>
      <c r="DGD19" s="460"/>
      <c r="DGE19" s="460"/>
      <c r="DGF19" s="460"/>
      <c r="DGG19" s="460"/>
      <c r="DGH19" s="460"/>
      <c r="DGI19" s="460"/>
      <c r="DGJ19" s="460"/>
      <c r="DGK19" s="460"/>
      <c r="DGL19" s="460"/>
      <c r="DGM19" s="460"/>
      <c r="DGN19" s="460"/>
      <c r="DGO19" s="460"/>
      <c r="DGP19" s="460"/>
      <c r="DGQ19" s="460"/>
      <c r="DGR19" s="460"/>
      <c r="DGS19" s="460"/>
      <c r="DGT19" s="460"/>
      <c r="DGU19" s="460"/>
      <c r="DGV19" s="460"/>
      <c r="DGW19" s="460"/>
      <c r="DGX19" s="460"/>
      <c r="DGY19" s="460"/>
      <c r="DGZ19" s="460"/>
      <c r="DHA19" s="460"/>
      <c r="DHB19" s="460"/>
      <c r="DHC19" s="460"/>
      <c r="DHD19" s="460"/>
      <c r="DHE19" s="460"/>
      <c r="DHF19" s="460"/>
      <c r="DHG19" s="460"/>
      <c r="DHH19" s="460"/>
      <c r="DHI19" s="460"/>
      <c r="DHJ19" s="460"/>
      <c r="DHK19" s="460"/>
      <c r="DHL19" s="460"/>
      <c r="DHM19" s="460"/>
      <c r="DHN19" s="460"/>
      <c r="DHO19" s="460"/>
      <c r="DHP19" s="460"/>
      <c r="DHQ19" s="460"/>
      <c r="DHR19" s="460"/>
      <c r="DHS19" s="460"/>
      <c r="DHT19" s="460"/>
      <c r="DHU19" s="460"/>
      <c r="DHV19" s="460"/>
      <c r="DHW19" s="460"/>
      <c r="DHX19" s="460"/>
      <c r="DHY19" s="460"/>
      <c r="DHZ19" s="460"/>
      <c r="DIA19" s="460"/>
      <c r="DIB19" s="460"/>
      <c r="DIC19" s="460"/>
      <c r="DID19" s="460"/>
      <c r="DIE19" s="460"/>
      <c r="DIF19" s="460"/>
      <c r="DIG19" s="460"/>
      <c r="DIH19" s="460"/>
      <c r="DII19" s="460"/>
      <c r="DIJ19" s="460"/>
      <c r="DIK19" s="460"/>
      <c r="DIL19" s="460"/>
      <c r="DIM19" s="460"/>
      <c r="DIN19" s="460"/>
      <c r="DIO19" s="460"/>
      <c r="DIP19" s="460"/>
      <c r="DIQ19" s="460"/>
      <c r="DIR19" s="460"/>
      <c r="DIS19" s="460"/>
      <c r="DIT19" s="460"/>
      <c r="DIU19" s="460"/>
      <c r="DIV19" s="460"/>
      <c r="DIW19" s="460"/>
      <c r="DIX19" s="460"/>
      <c r="DIY19" s="460"/>
      <c r="DIZ19" s="460"/>
      <c r="DJA19" s="460"/>
      <c r="DJB19" s="460"/>
      <c r="DJC19" s="460"/>
      <c r="DJD19" s="460"/>
      <c r="DJE19" s="460"/>
      <c r="DJF19" s="460"/>
      <c r="DJG19" s="460"/>
      <c r="DJH19" s="460"/>
      <c r="DJI19" s="460"/>
      <c r="DJJ19" s="460"/>
      <c r="DJK19" s="460"/>
      <c r="DJL19" s="460"/>
      <c r="DJM19" s="460"/>
      <c r="DJN19" s="460"/>
      <c r="DJO19" s="460"/>
      <c r="DJP19" s="460"/>
      <c r="DJQ19" s="460"/>
      <c r="DJR19" s="460"/>
      <c r="DJS19" s="460"/>
      <c r="DJT19" s="460"/>
      <c r="DJU19" s="460"/>
      <c r="DJV19" s="460"/>
      <c r="DJW19" s="460"/>
      <c r="DJX19" s="460"/>
      <c r="DJY19" s="460"/>
      <c r="DJZ19" s="460"/>
      <c r="DKA19" s="460"/>
      <c r="DKB19" s="460"/>
      <c r="DKC19" s="460"/>
      <c r="DKD19" s="460"/>
      <c r="DKE19" s="460"/>
      <c r="DKF19" s="460"/>
      <c r="DKG19" s="460"/>
      <c r="DKH19" s="460"/>
      <c r="DKI19" s="460"/>
      <c r="DKJ19" s="460"/>
      <c r="DKK19" s="460"/>
      <c r="DKL19" s="460"/>
      <c r="DKM19" s="460"/>
      <c r="DKN19" s="460"/>
      <c r="DKO19" s="460"/>
      <c r="DKP19" s="460"/>
      <c r="DKQ19" s="460"/>
      <c r="DKR19" s="460"/>
      <c r="DKS19" s="460"/>
      <c r="DKT19" s="460"/>
      <c r="DKU19" s="460"/>
      <c r="DKV19" s="460"/>
      <c r="DKW19" s="460"/>
      <c r="DKX19" s="460"/>
      <c r="DKY19" s="460"/>
      <c r="DKZ19" s="460"/>
      <c r="DLA19" s="460"/>
      <c r="DLB19" s="460"/>
      <c r="DLC19" s="460"/>
      <c r="DLD19" s="460"/>
      <c r="DLE19" s="460"/>
      <c r="DLF19" s="460"/>
      <c r="DLG19" s="460"/>
      <c r="DLH19" s="460"/>
      <c r="DLI19" s="460"/>
      <c r="DLJ19" s="460"/>
      <c r="DLK19" s="460"/>
      <c r="DLL19" s="460"/>
      <c r="DLM19" s="460"/>
      <c r="DLN19" s="460"/>
      <c r="DLO19" s="460"/>
      <c r="DLP19" s="460"/>
      <c r="DLQ19" s="460"/>
      <c r="DLR19" s="460"/>
      <c r="DLS19" s="460"/>
      <c r="DLT19" s="460"/>
      <c r="DLU19" s="460"/>
      <c r="DLV19" s="460"/>
      <c r="DLW19" s="460"/>
      <c r="DLX19" s="460"/>
      <c r="DLY19" s="460"/>
      <c r="DLZ19" s="460"/>
      <c r="DMA19" s="460"/>
      <c r="DMB19" s="460"/>
      <c r="DMC19" s="460"/>
      <c r="DMD19" s="460"/>
      <c r="DME19" s="460"/>
      <c r="DMF19" s="460"/>
      <c r="DMG19" s="460"/>
      <c r="DMH19" s="460"/>
      <c r="DMI19" s="460"/>
      <c r="DMJ19" s="460"/>
      <c r="DMK19" s="460"/>
      <c r="DML19" s="460"/>
      <c r="DMM19" s="460"/>
      <c r="DMN19" s="460"/>
      <c r="DMO19" s="460"/>
      <c r="DMP19" s="460"/>
      <c r="DMQ19" s="460"/>
      <c r="DMR19" s="460"/>
      <c r="DMS19" s="460"/>
      <c r="DMT19" s="460"/>
      <c r="DMU19" s="460"/>
      <c r="DMV19" s="460"/>
      <c r="DMW19" s="460"/>
      <c r="DMX19" s="460"/>
      <c r="DMY19" s="460"/>
      <c r="DMZ19" s="460"/>
      <c r="DNA19" s="460"/>
      <c r="DNB19" s="460"/>
      <c r="DNC19" s="460"/>
      <c r="DND19" s="460"/>
      <c r="DNE19" s="460"/>
      <c r="DNF19" s="460"/>
      <c r="DNG19" s="460"/>
      <c r="DNH19" s="460"/>
      <c r="DNI19" s="460"/>
      <c r="DNJ19" s="460"/>
      <c r="DNK19" s="460"/>
      <c r="DNL19" s="460"/>
      <c r="DNM19" s="460"/>
      <c r="DNN19" s="460"/>
      <c r="DNO19" s="460"/>
      <c r="DNP19" s="460"/>
      <c r="DNQ19" s="460"/>
      <c r="DNR19" s="460"/>
      <c r="DNS19" s="460"/>
      <c r="DNT19" s="460"/>
      <c r="DNU19" s="460"/>
      <c r="DNV19" s="460"/>
      <c r="DNW19" s="460"/>
      <c r="DNX19" s="460"/>
      <c r="DNY19" s="460"/>
      <c r="DNZ19" s="460"/>
      <c r="DOA19" s="460"/>
      <c r="DOB19" s="460"/>
      <c r="DOC19" s="460"/>
      <c r="DOD19" s="460"/>
      <c r="DOE19" s="460"/>
      <c r="DOF19" s="460"/>
      <c r="DOG19" s="460"/>
      <c r="DOH19" s="460"/>
      <c r="DOI19" s="460"/>
      <c r="DOJ19" s="460"/>
      <c r="DOK19" s="460"/>
      <c r="DOL19" s="460"/>
      <c r="DOM19" s="460"/>
      <c r="DON19" s="460"/>
      <c r="DOO19" s="460"/>
      <c r="DOP19" s="460"/>
      <c r="DOQ19" s="460"/>
      <c r="DOR19" s="460"/>
      <c r="DOS19" s="460"/>
      <c r="DOT19" s="460"/>
      <c r="DOU19" s="460"/>
      <c r="DOV19" s="460"/>
      <c r="DOW19" s="460"/>
      <c r="DOX19" s="460"/>
      <c r="DOY19" s="460"/>
      <c r="DOZ19" s="460"/>
      <c r="DPA19" s="460"/>
      <c r="DPB19" s="460"/>
      <c r="DPC19" s="460"/>
      <c r="DPD19" s="460"/>
      <c r="DPE19" s="460"/>
      <c r="DPF19" s="460"/>
      <c r="DPG19" s="460"/>
      <c r="DPH19" s="460"/>
      <c r="DPI19" s="460"/>
      <c r="DPJ19" s="460"/>
      <c r="DPK19" s="460"/>
      <c r="DPL19" s="460"/>
      <c r="DPM19" s="460"/>
      <c r="DPN19" s="460"/>
      <c r="DPO19" s="460"/>
      <c r="DPP19" s="460"/>
      <c r="DPQ19" s="460"/>
      <c r="DPR19" s="460"/>
      <c r="DPS19" s="460"/>
      <c r="DPT19" s="460"/>
      <c r="DPU19" s="460"/>
      <c r="DPV19" s="460"/>
      <c r="DPW19" s="460"/>
      <c r="DPX19" s="460"/>
      <c r="DPY19" s="460"/>
      <c r="DPZ19" s="460"/>
      <c r="DQA19" s="460"/>
      <c r="DQB19" s="460"/>
      <c r="DQC19" s="460"/>
      <c r="DQD19" s="460"/>
      <c r="DQE19" s="460"/>
      <c r="DQF19" s="460"/>
      <c r="DQG19" s="460"/>
      <c r="DQH19" s="460"/>
      <c r="DQI19" s="460"/>
      <c r="DQJ19" s="460"/>
      <c r="DQK19" s="460"/>
      <c r="DQL19" s="460"/>
      <c r="DQM19" s="460"/>
      <c r="DQN19" s="460"/>
      <c r="DQO19" s="460"/>
      <c r="DQP19" s="460"/>
      <c r="DQQ19" s="460"/>
      <c r="DQR19" s="460"/>
      <c r="DQS19" s="460"/>
      <c r="DQT19" s="460"/>
      <c r="DQU19" s="460"/>
      <c r="DQV19" s="460"/>
      <c r="DQW19" s="460"/>
      <c r="DQX19" s="460"/>
      <c r="DQY19" s="460"/>
      <c r="DQZ19" s="460"/>
      <c r="DRA19" s="460"/>
      <c r="DRB19" s="460"/>
      <c r="DRC19" s="460"/>
      <c r="DRD19" s="460"/>
      <c r="DRE19" s="460"/>
      <c r="DRF19" s="460"/>
      <c r="DRG19" s="460"/>
      <c r="DRH19" s="460"/>
      <c r="DRI19" s="460"/>
      <c r="DRJ19" s="460"/>
      <c r="DRK19" s="460"/>
      <c r="DRL19" s="460"/>
      <c r="DRM19" s="460"/>
      <c r="DRN19" s="460"/>
      <c r="DRO19" s="460"/>
      <c r="DRP19" s="460"/>
      <c r="DRQ19" s="460"/>
      <c r="DRR19" s="460"/>
      <c r="DRS19" s="460"/>
      <c r="DRT19" s="460"/>
      <c r="DRU19" s="460"/>
      <c r="DRV19" s="460"/>
      <c r="DRW19" s="460"/>
      <c r="DRX19" s="460"/>
      <c r="DRY19" s="460"/>
      <c r="DRZ19" s="460"/>
      <c r="DSA19" s="460"/>
      <c r="DSB19" s="460"/>
      <c r="DSC19" s="460"/>
      <c r="DSD19" s="460"/>
      <c r="DSE19" s="460"/>
      <c r="DSF19" s="460"/>
      <c r="DSG19" s="460"/>
      <c r="DSH19" s="460"/>
      <c r="DSI19" s="460"/>
      <c r="DSJ19" s="460"/>
      <c r="DSK19" s="460"/>
      <c r="DSL19" s="460"/>
      <c r="DSM19" s="460"/>
      <c r="DSN19" s="460"/>
      <c r="DSO19" s="460"/>
      <c r="DSP19" s="460"/>
      <c r="DSQ19" s="460"/>
      <c r="DSR19" s="460"/>
      <c r="DSS19" s="460"/>
      <c r="DST19" s="460"/>
      <c r="DSU19" s="460"/>
      <c r="DSV19" s="460"/>
      <c r="DSW19" s="460"/>
      <c r="DSX19" s="460"/>
      <c r="DSY19" s="460"/>
      <c r="DSZ19" s="460"/>
      <c r="DTA19" s="460"/>
      <c r="DTB19" s="460"/>
      <c r="DTC19" s="460"/>
      <c r="DTD19" s="460"/>
      <c r="DTE19" s="460"/>
      <c r="DTF19" s="460"/>
      <c r="DTG19" s="460"/>
      <c r="DTH19" s="460"/>
      <c r="DTI19" s="460"/>
      <c r="DTJ19" s="460"/>
      <c r="DTK19" s="460"/>
      <c r="DTL19" s="460"/>
      <c r="DTM19" s="460"/>
      <c r="DTN19" s="460"/>
      <c r="DTO19" s="460"/>
      <c r="DTP19" s="460"/>
      <c r="DTQ19" s="460"/>
      <c r="DTR19" s="460"/>
      <c r="DTS19" s="460"/>
      <c r="DTT19" s="460"/>
      <c r="DTU19" s="460"/>
      <c r="DTV19" s="460"/>
      <c r="DTW19" s="460"/>
      <c r="DTX19" s="460"/>
      <c r="DTY19" s="460"/>
      <c r="DTZ19" s="460"/>
      <c r="DUA19" s="460"/>
      <c r="DUB19" s="460"/>
      <c r="DUC19" s="460"/>
      <c r="DUD19" s="460"/>
      <c r="DUE19" s="460"/>
      <c r="DUF19" s="460"/>
      <c r="DUG19" s="460"/>
      <c r="DUH19" s="460"/>
      <c r="DUI19" s="460"/>
      <c r="DUJ19" s="460"/>
      <c r="DUK19" s="460"/>
      <c r="DUL19" s="460"/>
      <c r="DUM19" s="460"/>
      <c r="DUN19" s="460"/>
      <c r="DUO19" s="460"/>
      <c r="DUP19" s="460"/>
      <c r="DUQ19" s="460"/>
      <c r="DUR19" s="460"/>
      <c r="DUS19" s="460"/>
      <c r="DUT19" s="460"/>
      <c r="DUU19" s="460"/>
      <c r="DUV19" s="460"/>
      <c r="DUW19" s="460"/>
      <c r="DUX19" s="460"/>
      <c r="DUY19" s="460"/>
      <c r="DUZ19" s="460"/>
      <c r="DVA19" s="460"/>
      <c r="DVB19" s="460"/>
      <c r="DVC19" s="460"/>
      <c r="DVD19" s="460"/>
      <c r="DVE19" s="460"/>
      <c r="DVF19" s="460"/>
      <c r="DVG19" s="460"/>
      <c r="DVH19" s="460"/>
      <c r="DVI19" s="460"/>
      <c r="DVJ19" s="460"/>
      <c r="DVK19" s="460"/>
      <c r="DVL19" s="460"/>
      <c r="DVM19" s="460"/>
      <c r="DVN19" s="460"/>
      <c r="DVO19" s="460"/>
      <c r="DVP19" s="460"/>
      <c r="DVQ19" s="460"/>
      <c r="DVR19" s="460"/>
      <c r="DVS19" s="460"/>
      <c r="DVT19" s="460"/>
      <c r="DVU19" s="460"/>
      <c r="DVV19" s="460"/>
      <c r="DVW19" s="460"/>
      <c r="DVX19" s="460"/>
      <c r="DVY19" s="460"/>
      <c r="DVZ19" s="460"/>
      <c r="DWA19" s="460"/>
      <c r="DWB19" s="460"/>
      <c r="DWC19" s="460"/>
      <c r="DWD19" s="460"/>
      <c r="DWE19" s="460"/>
      <c r="DWF19" s="460"/>
      <c r="DWG19" s="460"/>
      <c r="DWH19" s="460"/>
      <c r="DWI19" s="460"/>
      <c r="DWJ19" s="460"/>
      <c r="DWK19" s="460"/>
      <c r="DWL19" s="460"/>
      <c r="DWM19" s="460"/>
      <c r="DWN19" s="460"/>
      <c r="DWO19" s="460"/>
      <c r="DWP19" s="460"/>
      <c r="DWQ19" s="460"/>
      <c r="DWR19" s="460"/>
      <c r="DWS19" s="460"/>
      <c r="DWT19" s="460"/>
      <c r="DWU19" s="460"/>
      <c r="DWV19" s="460"/>
      <c r="DWW19" s="460"/>
      <c r="DWX19" s="460"/>
      <c r="DWY19" s="460"/>
      <c r="DWZ19" s="460"/>
      <c r="DXA19" s="460"/>
      <c r="DXB19" s="460"/>
      <c r="DXC19" s="460"/>
      <c r="DXD19" s="460"/>
      <c r="DXE19" s="460"/>
      <c r="DXF19" s="460"/>
      <c r="DXG19" s="460"/>
      <c r="DXH19" s="460"/>
      <c r="DXI19" s="460"/>
      <c r="DXJ19" s="460"/>
      <c r="DXK19" s="460"/>
      <c r="DXL19" s="460"/>
      <c r="DXM19" s="460"/>
      <c r="DXN19" s="460"/>
      <c r="DXO19" s="460"/>
      <c r="DXP19" s="460"/>
      <c r="DXQ19" s="460"/>
      <c r="DXR19" s="460"/>
      <c r="DXS19" s="460"/>
      <c r="DXT19" s="460"/>
      <c r="DXU19" s="460"/>
      <c r="DXV19" s="460"/>
      <c r="DXW19" s="460"/>
      <c r="DXX19" s="460"/>
      <c r="DXY19" s="460"/>
      <c r="DXZ19" s="460"/>
      <c r="DYA19" s="460"/>
      <c r="DYB19" s="460"/>
      <c r="DYC19" s="460"/>
      <c r="DYD19" s="460"/>
      <c r="DYE19" s="460"/>
      <c r="DYF19" s="460"/>
      <c r="DYG19" s="460"/>
      <c r="DYH19" s="460"/>
      <c r="DYI19" s="460"/>
      <c r="DYJ19" s="460"/>
      <c r="DYK19" s="460"/>
      <c r="DYL19" s="460"/>
      <c r="DYM19" s="460"/>
      <c r="DYN19" s="460"/>
      <c r="DYO19" s="460"/>
      <c r="DYP19" s="460"/>
      <c r="DYQ19" s="460"/>
      <c r="DYR19" s="460"/>
      <c r="DYS19" s="460"/>
      <c r="DYT19" s="460"/>
      <c r="DYU19" s="460"/>
      <c r="DYV19" s="460"/>
      <c r="DYW19" s="460"/>
      <c r="DYX19" s="460"/>
      <c r="DYY19" s="460"/>
      <c r="DYZ19" s="460"/>
      <c r="DZA19" s="460"/>
      <c r="DZB19" s="460"/>
      <c r="DZC19" s="460"/>
      <c r="DZD19" s="460"/>
      <c r="DZE19" s="460"/>
      <c r="DZF19" s="460"/>
      <c r="DZG19" s="460"/>
      <c r="DZH19" s="460"/>
      <c r="DZI19" s="460"/>
      <c r="DZJ19" s="460"/>
      <c r="DZK19" s="460"/>
      <c r="DZL19" s="460"/>
      <c r="DZM19" s="460"/>
      <c r="DZN19" s="460"/>
      <c r="DZO19" s="460"/>
      <c r="DZP19" s="460"/>
      <c r="DZQ19" s="460"/>
      <c r="DZR19" s="460"/>
      <c r="DZS19" s="460"/>
      <c r="DZT19" s="460"/>
      <c r="DZU19" s="460"/>
      <c r="DZV19" s="460"/>
      <c r="DZW19" s="460"/>
      <c r="DZX19" s="460"/>
      <c r="DZY19" s="460"/>
      <c r="DZZ19" s="460"/>
      <c r="EAA19" s="460"/>
      <c r="EAB19" s="460"/>
      <c r="EAC19" s="460"/>
      <c r="EAD19" s="460"/>
      <c r="EAE19" s="460"/>
      <c r="EAF19" s="460"/>
      <c r="EAG19" s="460"/>
      <c r="EAH19" s="460"/>
      <c r="EAI19" s="460"/>
      <c r="EAJ19" s="460"/>
      <c r="EAK19" s="460"/>
      <c r="EAL19" s="460"/>
      <c r="EAM19" s="460"/>
      <c r="EAN19" s="460"/>
      <c r="EAO19" s="460"/>
      <c r="EAP19" s="460"/>
      <c r="EAQ19" s="460"/>
      <c r="EAR19" s="460"/>
      <c r="EAS19" s="460"/>
      <c r="EAT19" s="460"/>
      <c r="EAU19" s="460"/>
      <c r="EAV19" s="460"/>
      <c r="EAW19" s="460"/>
      <c r="EAX19" s="460"/>
      <c r="EAY19" s="460"/>
      <c r="EAZ19" s="460"/>
      <c r="EBA19" s="460"/>
      <c r="EBB19" s="460"/>
      <c r="EBC19" s="460"/>
      <c r="EBD19" s="460"/>
      <c r="EBE19" s="460"/>
      <c r="EBF19" s="460"/>
      <c r="EBG19" s="460"/>
      <c r="EBH19" s="460"/>
      <c r="EBI19" s="460"/>
      <c r="EBJ19" s="460"/>
      <c r="EBK19" s="460"/>
      <c r="EBL19" s="460"/>
      <c r="EBM19" s="460"/>
      <c r="EBN19" s="460"/>
      <c r="EBO19" s="460"/>
      <c r="EBP19" s="460"/>
      <c r="EBQ19" s="460"/>
      <c r="EBR19" s="460"/>
      <c r="EBS19" s="460"/>
      <c r="EBT19" s="460"/>
      <c r="EBU19" s="460"/>
      <c r="EBV19" s="460"/>
      <c r="EBW19" s="460"/>
      <c r="EBX19" s="460"/>
      <c r="EBY19" s="460"/>
      <c r="EBZ19" s="460"/>
      <c r="ECA19" s="460"/>
      <c r="ECB19" s="460"/>
      <c r="ECC19" s="460"/>
      <c r="ECD19" s="460"/>
      <c r="ECE19" s="460"/>
      <c r="ECF19" s="460"/>
      <c r="ECG19" s="460"/>
      <c r="ECH19" s="460"/>
      <c r="ECI19" s="460"/>
      <c r="ECJ19" s="460"/>
      <c r="ECK19" s="460"/>
      <c r="ECL19" s="460"/>
      <c r="ECM19" s="460"/>
      <c r="ECN19" s="460"/>
      <c r="ECO19" s="460"/>
      <c r="ECP19" s="460"/>
      <c r="ECQ19" s="460"/>
      <c r="ECR19" s="460"/>
      <c r="ECS19" s="460"/>
      <c r="ECT19" s="460"/>
      <c r="ECU19" s="460"/>
      <c r="ECV19" s="460"/>
      <c r="ECW19" s="460"/>
      <c r="ECX19" s="460"/>
      <c r="ECY19" s="460"/>
      <c r="ECZ19" s="460"/>
      <c r="EDA19" s="460"/>
      <c r="EDB19" s="460"/>
      <c r="EDC19" s="460"/>
      <c r="EDD19" s="460"/>
      <c r="EDE19" s="460"/>
      <c r="EDF19" s="460"/>
      <c r="EDG19" s="460"/>
      <c r="EDH19" s="460"/>
      <c r="EDI19" s="460"/>
      <c r="EDJ19" s="460"/>
      <c r="EDK19" s="460"/>
      <c r="EDL19" s="460"/>
      <c r="EDM19" s="460"/>
      <c r="EDN19" s="460"/>
      <c r="EDO19" s="460"/>
      <c r="EDP19" s="460"/>
      <c r="EDQ19" s="460"/>
      <c r="EDR19" s="460"/>
      <c r="EDS19" s="460"/>
      <c r="EDT19" s="460"/>
      <c r="EDU19" s="460"/>
      <c r="EDV19" s="460"/>
      <c r="EDW19" s="460"/>
      <c r="EDX19" s="460"/>
      <c r="EDY19" s="460"/>
      <c r="EDZ19" s="460"/>
      <c r="EEA19" s="460"/>
      <c r="EEB19" s="460"/>
      <c r="EEC19" s="460"/>
      <c r="EED19" s="460"/>
      <c r="EEE19" s="460"/>
      <c r="EEF19" s="460"/>
      <c r="EEG19" s="460"/>
      <c r="EEH19" s="460"/>
      <c r="EEI19" s="460"/>
      <c r="EEJ19" s="460"/>
      <c r="EEK19" s="460"/>
      <c r="EEL19" s="460"/>
      <c r="EEM19" s="460"/>
      <c r="EEN19" s="460"/>
      <c r="EEO19" s="460"/>
      <c r="EEP19" s="460"/>
      <c r="EEQ19" s="460"/>
      <c r="EER19" s="460"/>
      <c r="EES19" s="460"/>
      <c r="EET19" s="460"/>
      <c r="EEU19" s="460"/>
      <c r="EEV19" s="460"/>
      <c r="EEW19" s="460"/>
      <c r="EEX19" s="460"/>
      <c r="EEY19" s="460"/>
      <c r="EEZ19" s="460"/>
      <c r="EFA19" s="460"/>
      <c r="EFB19" s="460"/>
      <c r="EFC19" s="460"/>
      <c r="EFD19" s="460"/>
      <c r="EFE19" s="460"/>
      <c r="EFF19" s="460"/>
      <c r="EFG19" s="460"/>
      <c r="EFH19" s="460"/>
      <c r="EFI19" s="460"/>
      <c r="EFJ19" s="460"/>
      <c r="EFK19" s="460"/>
      <c r="EFL19" s="460"/>
      <c r="EFM19" s="460"/>
      <c r="EFN19" s="460"/>
      <c r="EFO19" s="460"/>
      <c r="EFP19" s="460"/>
      <c r="EFQ19" s="460"/>
      <c r="EFR19" s="460"/>
      <c r="EFS19" s="460"/>
      <c r="EFT19" s="460"/>
      <c r="EFU19" s="460"/>
      <c r="EFV19" s="460"/>
      <c r="EFW19" s="460"/>
      <c r="EFX19" s="460"/>
      <c r="EFY19" s="460"/>
      <c r="EFZ19" s="460"/>
      <c r="EGA19" s="460"/>
      <c r="EGB19" s="460"/>
      <c r="EGC19" s="460"/>
      <c r="EGD19" s="460"/>
      <c r="EGE19" s="460"/>
      <c r="EGF19" s="460"/>
      <c r="EGG19" s="460"/>
      <c r="EGH19" s="460"/>
      <c r="EGI19" s="460"/>
      <c r="EGJ19" s="460"/>
      <c r="EGK19" s="460"/>
      <c r="EGL19" s="460"/>
      <c r="EGM19" s="460"/>
      <c r="EGN19" s="460"/>
      <c r="EGO19" s="460"/>
      <c r="EGP19" s="460"/>
      <c r="EGQ19" s="460"/>
      <c r="EGR19" s="460"/>
      <c r="EGS19" s="460"/>
      <c r="EGT19" s="460"/>
      <c r="EGU19" s="460"/>
      <c r="EGV19" s="460"/>
      <c r="EGW19" s="460"/>
      <c r="EGX19" s="460"/>
      <c r="EGY19" s="460"/>
      <c r="EGZ19" s="460"/>
      <c r="EHA19" s="460"/>
      <c r="EHB19" s="460"/>
      <c r="EHC19" s="460"/>
      <c r="EHD19" s="460"/>
      <c r="EHE19" s="460"/>
      <c r="EHF19" s="460"/>
      <c r="EHG19" s="460"/>
      <c r="EHH19" s="460"/>
      <c r="EHI19" s="460"/>
      <c r="EHJ19" s="460"/>
      <c r="EHK19" s="460"/>
      <c r="EHL19" s="460"/>
      <c r="EHM19" s="460"/>
      <c r="EHN19" s="460"/>
      <c r="EHO19" s="460"/>
      <c r="EHP19" s="460"/>
      <c r="EHQ19" s="460"/>
      <c r="EHR19" s="460"/>
      <c r="EHS19" s="460"/>
      <c r="EHT19" s="460"/>
      <c r="EHU19" s="460"/>
      <c r="EHV19" s="460"/>
      <c r="EHW19" s="460"/>
      <c r="EHX19" s="460"/>
      <c r="EHY19" s="460"/>
      <c r="EHZ19" s="460"/>
      <c r="EIA19" s="460"/>
      <c r="EIB19" s="460"/>
      <c r="EIC19" s="460"/>
      <c r="EID19" s="460"/>
      <c r="EIE19" s="460"/>
      <c r="EIF19" s="460"/>
      <c r="EIG19" s="460"/>
      <c r="EIH19" s="460"/>
      <c r="EII19" s="460"/>
      <c r="EIJ19" s="460"/>
      <c r="EIK19" s="460"/>
      <c r="EIL19" s="460"/>
      <c r="EIM19" s="460"/>
      <c r="EIN19" s="460"/>
      <c r="EIO19" s="460"/>
      <c r="EIP19" s="460"/>
      <c r="EIQ19" s="460"/>
      <c r="EIR19" s="460"/>
      <c r="EIS19" s="460"/>
      <c r="EIT19" s="460"/>
      <c r="EIU19" s="460"/>
      <c r="EIV19" s="460"/>
      <c r="EIW19" s="460"/>
      <c r="EIX19" s="460"/>
      <c r="EIY19" s="460"/>
      <c r="EIZ19" s="460"/>
      <c r="EJA19" s="460"/>
      <c r="EJB19" s="460"/>
      <c r="EJC19" s="460"/>
      <c r="EJD19" s="460"/>
      <c r="EJE19" s="460"/>
      <c r="EJF19" s="460"/>
      <c r="EJG19" s="460"/>
      <c r="EJH19" s="460"/>
      <c r="EJI19" s="460"/>
      <c r="EJJ19" s="460"/>
      <c r="EJK19" s="460"/>
      <c r="EJL19" s="460"/>
      <c r="EJM19" s="460"/>
      <c r="EJN19" s="460"/>
      <c r="EJO19" s="460"/>
      <c r="EJP19" s="460"/>
      <c r="EJQ19" s="460"/>
      <c r="EJR19" s="460"/>
      <c r="EJS19" s="460"/>
      <c r="EJT19" s="460"/>
      <c r="EJU19" s="460"/>
      <c r="EJV19" s="460"/>
      <c r="EJW19" s="460"/>
      <c r="EJX19" s="460"/>
      <c r="EJY19" s="460"/>
      <c r="EJZ19" s="460"/>
      <c r="EKA19" s="460"/>
      <c r="EKB19" s="460"/>
      <c r="EKC19" s="460"/>
      <c r="EKD19" s="460"/>
      <c r="EKE19" s="460"/>
      <c r="EKF19" s="460"/>
      <c r="EKG19" s="460"/>
      <c r="EKH19" s="460"/>
      <c r="EKI19" s="460"/>
      <c r="EKJ19" s="460"/>
      <c r="EKK19" s="460"/>
      <c r="EKL19" s="460"/>
      <c r="EKM19" s="460"/>
      <c r="EKN19" s="460"/>
      <c r="EKO19" s="460"/>
      <c r="EKP19" s="460"/>
      <c r="EKQ19" s="460"/>
      <c r="EKR19" s="460"/>
      <c r="EKS19" s="460"/>
      <c r="EKT19" s="460"/>
      <c r="EKU19" s="460"/>
      <c r="EKV19" s="460"/>
      <c r="EKW19" s="460"/>
      <c r="EKX19" s="460"/>
      <c r="EKY19" s="460"/>
      <c r="EKZ19" s="460"/>
      <c r="ELA19" s="460"/>
      <c r="ELB19" s="460"/>
      <c r="ELC19" s="460"/>
      <c r="ELD19" s="460"/>
      <c r="ELE19" s="460"/>
      <c r="ELF19" s="460"/>
      <c r="ELG19" s="460"/>
      <c r="ELH19" s="460"/>
      <c r="ELI19" s="460"/>
      <c r="ELJ19" s="460"/>
      <c r="ELK19" s="460"/>
      <c r="ELL19" s="460"/>
      <c r="ELM19" s="460"/>
      <c r="ELN19" s="460"/>
      <c r="ELO19" s="460"/>
      <c r="ELP19" s="460"/>
      <c r="ELQ19" s="460"/>
      <c r="ELR19" s="460"/>
      <c r="ELS19" s="460"/>
      <c r="ELT19" s="460"/>
      <c r="ELU19" s="460"/>
      <c r="ELV19" s="460"/>
      <c r="ELW19" s="460"/>
      <c r="ELX19" s="460"/>
      <c r="ELY19" s="460"/>
      <c r="ELZ19" s="460"/>
      <c r="EMA19" s="460"/>
      <c r="EMB19" s="460"/>
      <c r="EMC19" s="460"/>
      <c r="EMD19" s="460"/>
      <c r="EME19" s="460"/>
      <c r="EMF19" s="460"/>
      <c r="EMG19" s="460"/>
      <c r="EMH19" s="460"/>
      <c r="EMI19" s="460"/>
      <c r="EMJ19" s="460"/>
      <c r="EMK19" s="460"/>
      <c r="EML19" s="460"/>
      <c r="EMM19" s="460"/>
      <c r="EMN19" s="460"/>
      <c r="EMO19" s="460"/>
      <c r="EMP19" s="460"/>
      <c r="EMQ19" s="460"/>
      <c r="EMR19" s="460"/>
      <c r="EMS19" s="460"/>
      <c r="EMT19" s="460"/>
      <c r="EMU19" s="460"/>
      <c r="EMV19" s="460"/>
      <c r="EMW19" s="460"/>
      <c r="EMX19" s="460"/>
      <c r="EMY19" s="460"/>
      <c r="EMZ19" s="460"/>
      <c r="ENA19" s="460"/>
      <c r="ENB19" s="460"/>
      <c r="ENC19" s="460"/>
      <c r="END19" s="460"/>
      <c r="ENE19" s="460"/>
      <c r="ENF19" s="460"/>
      <c r="ENG19" s="460"/>
      <c r="ENH19" s="460"/>
      <c r="ENI19" s="460"/>
      <c r="ENJ19" s="460"/>
      <c r="ENK19" s="460"/>
      <c r="ENL19" s="460"/>
      <c r="ENM19" s="460"/>
      <c r="ENN19" s="460"/>
      <c r="ENO19" s="460"/>
      <c r="ENP19" s="460"/>
      <c r="ENQ19" s="460"/>
      <c r="ENR19" s="460"/>
      <c r="ENS19" s="460"/>
      <c r="ENT19" s="460"/>
      <c r="ENU19" s="460"/>
      <c r="ENV19" s="460"/>
      <c r="ENW19" s="460"/>
      <c r="ENX19" s="460"/>
      <c r="ENY19" s="460"/>
      <c r="ENZ19" s="460"/>
      <c r="EOA19" s="460"/>
      <c r="EOB19" s="460"/>
      <c r="EOC19" s="460"/>
      <c r="EOD19" s="460"/>
      <c r="EOE19" s="460"/>
      <c r="EOF19" s="460"/>
      <c r="EOG19" s="460"/>
      <c r="EOH19" s="460"/>
      <c r="EOI19" s="460"/>
      <c r="EOJ19" s="460"/>
      <c r="EOK19" s="460"/>
      <c r="EOL19" s="460"/>
      <c r="EOM19" s="460"/>
      <c r="EON19" s="460"/>
      <c r="EOO19" s="460"/>
      <c r="EOP19" s="460"/>
      <c r="EOQ19" s="460"/>
      <c r="EOR19" s="460"/>
      <c r="EOS19" s="460"/>
      <c r="EOT19" s="460"/>
      <c r="EOU19" s="460"/>
      <c r="EOV19" s="460"/>
      <c r="EOW19" s="460"/>
      <c r="EOX19" s="460"/>
      <c r="EOY19" s="460"/>
      <c r="EOZ19" s="460"/>
      <c r="EPA19" s="460"/>
      <c r="EPB19" s="460"/>
      <c r="EPC19" s="460"/>
      <c r="EPD19" s="460"/>
      <c r="EPE19" s="460"/>
      <c r="EPF19" s="460"/>
      <c r="EPG19" s="460"/>
      <c r="EPH19" s="460"/>
      <c r="EPI19" s="460"/>
      <c r="EPJ19" s="460"/>
      <c r="EPK19" s="460"/>
      <c r="EPL19" s="460"/>
      <c r="EPM19" s="460"/>
      <c r="EPN19" s="460"/>
      <c r="EPO19" s="460"/>
      <c r="EPP19" s="460"/>
      <c r="EPQ19" s="460"/>
      <c r="EPR19" s="460"/>
      <c r="EPS19" s="460"/>
      <c r="EPT19" s="460"/>
      <c r="EPU19" s="460"/>
      <c r="EPV19" s="460"/>
      <c r="EPW19" s="460"/>
      <c r="EPX19" s="460"/>
      <c r="EPY19" s="460"/>
      <c r="EPZ19" s="460"/>
      <c r="EQA19" s="460"/>
      <c r="EQB19" s="460"/>
      <c r="EQC19" s="460"/>
      <c r="EQD19" s="460"/>
      <c r="EQE19" s="460"/>
      <c r="EQF19" s="460"/>
      <c r="EQG19" s="460"/>
      <c r="EQH19" s="460"/>
      <c r="EQI19" s="460"/>
      <c r="EQJ19" s="460"/>
      <c r="EQK19" s="460"/>
      <c r="EQL19" s="460"/>
      <c r="EQM19" s="460"/>
      <c r="EQN19" s="460"/>
      <c r="EQO19" s="460"/>
      <c r="EQP19" s="460"/>
      <c r="EQQ19" s="460"/>
      <c r="EQR19" s="460"/>
      <c r="EQS19" s="460"/>
      <c r="EQT19" s="460"/>
      <c r="EQU19" s="460"/>
      <c r="EQV19" s="460"/>
      <c r="EQW19" s="460"/>
      <c r="EQX19" s="460"/>
      <c r="EQY19" s="460"/>
      <c r="EQZ19" s="460"/>
      <c r="ERA19" s="460"/>
      <c r="ERB19" s="460"/>
      <c r="ERC19" s="460"/>
      <c r="ERD19" s="460"/>
      <c r="ERE19" s="460"/>
      <c r="ERF19" s="460"/>
      <c r="ERG19" s="460"/>
      <c r="ERH19" s="460"/>
      <c r="ERI19" s="460"/>
      <c r="ERJ19" s="460"/>
      <c r="ERK19" s="460"/>
      <c r="ERL19" s="460"/>
      <c r="ERM19" s="460"/>
      <c r="ERN19" s="460"/>
      <c r="ERO19" s="460"/>
      <c r="ERP19" s="460"/>
      <c r="ERQ19" s="460"/>
      <c r="ERR19" s="460"/>
      <c r="ERS19" s="460"/>
      <c r="ERT19" s="460"/>
      <c r="ERU19" s="460"/>
      <c r="ERV19" s="460"/>
      <c r="ERW19" s="460"/>
      <c r="ERX19" s="460"/>
      <c r="ERY19" s="460"/>
      <c r="ERZ19" s="460"/>
      <c r="ESA19" s="460"/>
      <c r="ESB19" s="460"/>
      <c r="ESC19" s="460"/>
      <c r="ESD19" s="460"/>
      <c r="ESE19" s="460"/>
      <c r="ESF19" s="460"/>
      <c r="ESG19" s="460"/>
      <c r="ESH19" s="460"/>
      <c r="ESI19" s="460"/>
      <c r="ESJ19" s="460"/>
      <c r="ESK19" s="460"/>
      <c r="ESL19" s="460"/>
      <c r="ESM19" s="460"/>
      <c r="ESN19" s="460"/>
      <c r="ESO19" s="460"/>
      <c r="ESP19" s="460"/>
      <c r="ESQ19" s="460"/>
      <c r="ESR19" s="460"/>
      <c r="ESS19" s="460"/>
      <c r="EST19" s="460"/>
      <c r="ESU19" s="460"/>
      <c r="ESV19" s="460"/>
      <c r="ESW19" s="460"/>
      <c r="ESX19" s="460"/>
      <c r="ESY19" s="460"/>
      <c r="ESZ19" s="460"/>
      <c r="ETA19" s="460"/>
      <c r="ETB19" s="460"/>
      <c r="ETC19" s="460"/>
      <c r="ETD19" s="460"/>
      <c r="ETE19" s="460"/>
      <c r="ETF19" s="460"/>
      <c r="ETG19" s="460"/>
      <c r="ETH19" s="460"/>
      <c r="ETI19" s="460"/>
      <c r="ETJ19" s="460"/>
      <c r="ETK19" s="460"/>
      <c r="ETL19" s="460"/>
      <c r="ETM19" s="460"/>
      <c r="ETN19" s="460"/>
      <c r="ETO19" s="460"/>
      <c r="ETP19" s="460"/>
      <c r="ETQ19" s="460"/>
      <c r="ETR19" s="460"/>
      <c r="ETS19" s="460"/>
      <c r="ETT19" s="460"/>
      <c r="ETU19" s="460"/>
      <c r="ETV19" s="460"/>
      <c r="ETW19" s="460"/>
      <c r="ETX19" s="460"/>
      <c r="ETY19" s="460"/>
      <c r="ETZ19" s="460"/>
      <c r="EUA19" s="460"/>
      <c r="EUB19" s="460"/>
      <c r="EUC19" s="460"/>
      <c r="EUD19" s="460"/>
      <c r="EUE19" s="460"/>
      <c r="EUF19" s="460"/>
      <c r="EUG19" s="460"/>
      <c r="EUH19" s="460"/>
      <c r="EUI19" s="460"/>
      <c r="EUJ19" s="460"/>
      <c r="EUK19" s="460"/>
      <c r="EUL19" s="460"/>
      <c r="EUM19" s="460"/>
      <c r="EUN19" s="460"/>
      <c r="EUO19" s="460"/>
      <c r="EUP19" s="460"/>
      <c r="EUQ19" s="460"/>
      <c r="EUR19" s="460"/>
      <c r="EUS19" s="460"/>
      <c r="EUT19" s="460"/>
      <c r="EUU19" s="460"/>
      <c r="EUV19" s="460"/>
      <c r="EUW19" s="460"/>
      <c r="EUX19" s="460"/>
      <c r="EUY19" s="460"/>
      <c r="EUZ19" s="460"/>
      <c r="EVA19" s="460"/>
      <c r="EVB19" s="460"/>
      <c r="EVC19" s="460"/>
      <c r="EVD19" s="460"/>
      <c r="EVE19" s="460"/>
      <c r="EVF19" s="460"/>
      <c r="EVG19" s="460"/>
      <c r="EVH19" s="460"/>
      <c r="EVI19" s="460"/>
      <c r="EVJ19" s="460"/>
      <c r="EVK19" s="460"/>
      <c r="EVL19" s="460"/>
      <c r="EVM19" s="460"/>
      <c r="EVN19" s="460"/>
      <c r="EVO19" s="460"/>
      <c r="EVP19" s="460"/>
      <c r="EVQ19" s="460"/>
      <c r="EVR19" s="460"/>
      <c r="EVS19" s="460"/>
      <c r="EVT19" s="460"/>
      <c r="EVU19" s="460"/>
      <c r="EVV19" s="460"/>
      <c r="EVW19" s="460"/>
      <c r="EVX19" s="460"/>
      <c r="EVY19" s="460"/>
      <c r="EVZ19" s="460"/>
      <c r="EWA19" s="460"/>
      <c r="EWB19" s="460"/>
      <c r="EWC19" s="460"/>
      <c r="EWD19" s="460"/>
      <c r="EWE19" s="460"/>
      <c r="EWF19" s="460"/>
      <c r="EWG19" s="460"/>
      <c r="EWH19" s="460"/>
      <c r="EWI19" s="460"/>
      <c r="EWJ19" s="460"/>
      <c r="EWK19" s="460"/>
      <c r="EWL19" s="460"/>
      <c r="EWM19" s="460"/>
      <c r="EWN19" s="460"/>
      <c r="EWO19" s="460"/>
      <c r="EWP19" s="460"/>
      <c r="EWQ19" s="460"/>
      <c r="EWR19" s="460"/>
      <c r="EWS19" s="460"/>
      <c r="EWT19" s="460"/>
      <c r="EWU19" s="460"/>
      <c r="EWV19" s="460"/>
      <c r="EWW19" s="460"/>
      <c r="EWX19" s="460"/>
      <c r="EWY19" s="460"/>
      <c r="EWZ19" s="460"/>
      <c r="EXA19" s="460"/>
      <c r="EXB19" s="460"/>
      <c r="EXC19" s="460"/>
      <c r="EXD19" s="460"/>
      <c r="EXE19" s="460"/>
      <c r="EXF19" s="460"/>
      <c r="EXG19" s="460"/>
      <c r="EXH19" s="460"/>
      <c r="EXI19" s="460"/>
      <c r="EXJ19" s="460"/>
      <c r="EXK19" s="460"/>
      <c r="EXL19" s="460"/>
      <c r="EXM19" s="460"/>
      <c r="EXN19" s="460"/>
      <c r="EXO19" s="460"/>
      <c r="EXP19" s="460"/>
      <c r="EXQ19" s="460"/>
      <c r="EXR19" s="460"/>
      <c r="EXS19" s="460"/>
      <c r="EXT19" s="460"/>
      <c r="EXU19" s="460"/>
      <c r="EXV19" s="460"/>
      <c r="EXW19" s="460"/>
      <c r="EXX19" s="460"/>
      <c r="EXY19" s="460"/>
      <c r="EXZ19" s="460"/>
      <c r="EYA19" s="460"/>
      <c r="EYB19" s="460"/>
      <c r="EYC19" s="460"/>
      <c r="EYD19" s="460"/>
      <c r="EYE19" s="460"/>
      <c r="EYF19" s="460"/>
      <c r="EYG19" s="460"/>
      <c r="EYH19" s="460"/>
      <c r="EYI19" s="460"/>
      <c r="EYJ19" s="460"/>
      <c r="EYK19" s="460"/>
      <c r="EYL19" s="460"/>
      <c r="EYM19" s="460"/>
      <c r="EYN19" s="460"/>
      <c r="EYO19" s="460"/>
      <c r="EYP19" s="460"/>
      <c r="EYQ19" s="460"/>
      <c r="EYR19" s="460"/>
      <c r="EYS19" s="460"/>
      <c r="EYT19" s="460"/>
      <c r="EYU19" s="460"/>
      <c r="EYV19" s="460"/>
      <c r="EYW19" s="460"/>
      <c r="EYX19" s="460"/>
      <c r="EYY19" s="460"/>
      <c r="EYZ19" s="460"/>
      <c r="EZA19" s="460"/>
      <c r="EZB19" s="460"/>
      <c r="EZC19" s="460"/>
      <c r="EZD19" s="460"/>
      <c r="EZE19" s="460"/>
      <c r="EZF19" s="460"/>
      <c r="EZG19" s="460"/>
      <c r="EZH19" s="460"/>
      <c r="EZI19" s="460"/>
      <c r="EZJ19" s="460"/>
      <c r="EZK19" s="460"/>
      <c r="EZL19" s="460"/>
      <c r="EZM19" s="460"/>
      <c r="EZN19" s="460"/>
      <c r="EZO19" s="460"/>
      <c r="EZP19" s="460"/>
      <c r="EZQ19" s="460"/>
      <c r="EZR19" s="460"/>
      <c r="EZS19" s="460"/>
      <c r="EZT19" s="460"/>
      <c r="EZU19" s="460"/>
      <c r="EZV19" s="460"/>
      <c r="EZW19" s="460"/>
      <c r="EZX19" s="460"/>
      <c r="EZY19" s="460"/>
      <c r="EZZ19" s="460"/>
      <c r="FAA19" s="460"/>
      <c r="FAB19" s="460"/>
      <c r="FAC19" s="460"/>
      <c r="FAD19" s="460"/>
      <c r="FAE19" s="460"/>
      <c r="FAF19" s="460"/>
      <c r="FAG19" s="460"/>
      <c r="FAH19" s="460"/>
      <c r="FAI19" s="460"/>
      <c r="FAJ19" s="460"/>
      <c r="FAK19" s="460"/>
      <c r="FAL19" s="460"/>
      <c r="FAM19" s="460"/>
      <c r="FAN19" s="460"/>
      <c r="FAO19" s="460"/>
      <c r="FAP19" s="460"/>
      <c r="FAQ19" s="460"/>
      <c r="FAR19" s="460"/>
      <c r="FAS19" s="460"/>
      <c r="FAT19" s="460"/>
      <c r="FAU19" s="460"/>
      <c r="FAV19" s="460"/>
      <c r="FAW19" s="460"/>
      <c r="FAX19" s="460"/>
      <c r="FAY19" s="460"/>
      <c r="FAZ19" s="460"/>
      <c r="FBA19" s="460"/>
      <c r="FBB19" s="460"/>
      <c r="FBC19" s="460"/>
      <c r="FBD19" s="460"/>
      <c r="FBE19" s="460"/>
      <c r="FBF19" s="460"/>
      <c r="FBG19" s="460"/>
      <c r="FBH19" s="460"/>
      <c r="FBI19" s="460"/>
      <c r="FBJ19" s="460"/>
      <c r="FBK19" s="460"/>
      <c r="FBL19" s="460"/>
      <c r="FBM19" s="460"/>
      <c r="FBN19" s="460"/>
      <c r="FBO19" s="460"/>
      <c r="FBP19" s="460"/>
      <c r="FBQ19" s="460"/>
      <c r="FBR19" s="460"/>
      <c r="FBS19" s="460"/>
      <c r="FBT19" s="460"/>
      <c r="FBU19" s="460"/>
      <c r="FBV19" s="460"/>
      <c r="FBW19" s="460"/>
      <c r="FBX19" s="460"/>
      <c r="FBY19" s="460"/>
      <c r="FBZ19" s="460"/>
      <c r="FCA19" s="460"/>
      <c r="FCB19" s="460"/>
      <c r="FCC19" s="460"/>
      <c r="FCD19" s="460"/>
      <c r="FCE19" s="460"/>
      <c r="FCF19" s="460"/>
      <c r="FCG19" s="460"/>
      <c r="FCH19" s="460"/>
      <c r="FCI19" s="460"/>
      <c r="FCJ19" s="460"/>
      <c r="FCK19" s="460"/>
      <c r="FCL19" s="460"/>
      <c r="FCM19" s="460"/>
      <c r="FCN19" s="460"/>
      <c r="FCO19" s="460"/>
      <c r="FCP19" s="460"/>
      <c r="FCQ19" s="460"/>
      <c r="FCR19" s="460"/>
      <c r="FCS19" s="460"/>
      <c r="FCT19" s="460"/>
      <c r="FCU19" s="460"/>
      <c r="FCV19" s="460"/>
      <c r="FCW19" s="460"/>
      <c r="FCX19" s="460"/>
      <c r="FCY19" s="460"/>
      <c r="FCZ19" s="460"/>
      <c r="FDA19" s="460"/>
      <c r="FDB19" s="460"/>
      <c r="FDC19" s="460"/>
      <c r="FDD19" s="460"/>
      <c r="FDE19" s="460"/>
      <c r="FDF19" s="460"/>
      <c r="FDG19" s="460"/>
      <c r="FDH19" s="460"/>
      <c r="FDI19" s="460"/>
      <c r="FDJ19" s="460"/>
      <c r="FDK19" s="460"/>
      <c r="FDL19" s="460"/>
      <c r="FDM19" s="460"/>
      <c r="FDN19" s="460"/>
      <c r="FDO19" s="460"/>
      <c r="FDP19" s="460"/>
      <c r="FDQ19" s="460"/>
      <c r="FDR19" s="460"/>
      <c r="FDS19" s="460"/>
      <c r="FDT19" s="460"/>
      <c r="FDU19" s="460"/>
      <c r="FDV19" s="460"/>
      <c r="FDW19" s="460"/>
      <c r="FDX19" s="460"/>
      <c r="FDY19" s="460"/>
      <c r="FDZ19" s="460"/>
      <c r="FEA19" s="460"/>
      <c r="FEB19" s="460"/>
      <c r="FEC19" s="460"/>
      <c r="FED19" s="460"/>
      <c r="FEE19" s="460"/>
      <c r="FEF19" s="460"/>
      <c r="FEG19" s="460"/>
      <c r="FEH19" s="460"/>
      <c r="FEI19" s="460"/>
      <c r="FEJ19" s="460"/>
      <c r="FEK19" s="460"/>
      <c r="FEL19" s="460"/>
      <c r="FEM19" s="460"/>
      <c r="FEN19" s="460"/>
      <c r="FEO19" s="460"/>
      <c r="FEP19" s="460"/>
      <c r="FEQ19" s="460"/>
      <c r="FER19" s="460"/>
      <c r="FES19" s="460"/>
      <c r="FET19" s="460"/>
      <c r="FEU19" s="460"/>
      <c r="FEV19" s="460"/>
      <c r="FEW19" s="460"/>
      <c r="FEX19" s="460"/>
      <c r="FEY19" s="460"/>
      <c r="FEZ19" s="460"/>
      <c r="FFA19" s="460"/>
      <c r="FFB19" s="460"/>
      <c r="FFC19" s="460"/>
      <c r="FFD19" s="460"/>
      <c r="FFE19" s="460"/>
      <c r="FFF19" s="460"/>
      <c r="FFG19" s="460"/>
      <c r="FFH19" s="460"/>
      <c r="FFI19" s="460"/>
      <c r="FFJ19" s="460"/>
      <c r="FFK19" s="460"/>
      <c r="FFL19" s="460"/>
      <c r="FFM19" s="460"/>
      <c r="FFN19" s="460"/>
      <c r="FFO19" s="460"/>
      <c r="FFP19" s="460"/>
      <c r="FFQ19" s="460"/>
      <c r="FFR19" s="460"/>
      <c r="FFS19" s="460"/>
      <c r="FFT19" s="460"/>
      <c r="FFU19" s="460"/>
      <c r="FFV19" s="460"/>
      <c r="FFW19" s="460"/>
      <c r="FFX19" s="460"/>
      <c r="FFY19" s="460"/>
      <c r="FFZ19" s="460"/>
      <c r="FGA19" s="460"/>
      <c r="FGB19" s="460"/>
      <c r="FGC19" s="460"/>
      <c r="FGD19" s="460"/>
      <c r="FGE19" s="460"/>
      <c r="FGF19" s="460"/>
      <c r="FGG19" s="460"/>
      <c r="FGH19" s="460"/>
      <c r="FGI19" s="460"/>
      <c r="FGJ19" s="460"/>
      <c r="FGK19" s="460"/>
      <c r="FGL19" s="460"/>
      <c r="FGM19" s="460"/>
      <c r="FGN19" s="460"/>
      <c r="FGO19" s="460"/>
      <c r="FGP19" s="460"/>
      <c r="FGQ19" s="460"/>
      <c r="FGR19" s="460"/>
      <c r="FGS19" s="460"/>
      <c r="FGT19" s="460"/>
      <c r="FGU19" s="460"/>
      <c r="FGV19" s="460"/>
      <c r="FGW19" s="460"/>
      <c r="FGX19" s="460"/>
      <c r="FGY19" s="460"/>
      <c r="FGZ19" s="460"/>
      <c r="FHA19" s="460"/>
      <c r="FHB19" s="460"/>
      <c r="FHC19" s="460"/>
      <c r="FHD19" s="460"/>
      <c r="FHE19" s="460"/>
      <c r="FHF19" s="460"/>
      <c r="FHG19" s="460"/>
      <c r="FHH19" s="460"/>
      <c r="FHI19" s="460"/>
      <c r="FHJ19" s="460"/>
      <c r="FHK19" s="460"/>
      <c r="FHL19" s="460"/>
      <c r="FHM19" s="460"/>
      <c r="FHN19" s="460"/>
      <c r="FHO19" s="460"/>
      <c r="FHP19" s="460"/>
      <c r="FHQ19" s="460"/>
      <c r="FHR19" s="460"/>
      <c r="FHS19" s="460"/>
      <c r="FHT19" s="460"/>
      <c r="FHU19" s="460"/>
      <c r="FHV19" s="460"/>
      <c r="FHW19" s="460"/>
      <c r="FHX19" s="460"/>
      <c r="FHY19" s="460"/>
      <c r="FHZ19" s="460"/>
      <c r="FIA19" s="460"/>
      <c r="FIB19" s="460"/>
      <c r="FIC19" s="460"/>
      <c r="FID19" s="460"/>
      <c r="FIE19" s="460"/>
      <c r="FIF19" s="460"/>
      <c r="FIG19" s="460"/>
      <c r="FIH19" s="460"/>
      <c r="FII19" s="460"/>
      <c r="FIJ19" s="460"/>
      <c r="FIK19" s="460"/>
      <c r="FIL19" s="460"/>
      <c r="FIM19" s="460"/>
      <c r="FIN19" s="460"/>
      <c r="FIO19" s="460"/>
      <c r="FIP19" s="460"/>
      <c r="FIQ19" s="460"/>
      <c r="FIR19" s="460"/>
      <c r="FIS19" s="460"/>
      <c r="FIT19" s="460"/>
      <c r="FIU19" s="460"/>
      <c r="FIV19" s="460"/>
      <c r="FIW19" s="460"/>
      <c r="FIX19" s="460"/>
      <c r="FIY19" s="460"/>
      <c r="FIZ19" s="460"/>
      <c r="FJA19" s="460"/>
      <c r="FJB19" s="460"/>
      <c r="FJC19" s="460"/>
      <c r="FJD19" s="460"/>
      <c r="FJE19" s="460"/>
      <c r="FJF19" s="460"/>
      <c r="FJG19" s="460"/>
      <c r="FJH19" s="460"/>
      <c r="FJI19" s="460"/>
      <c r="FJJ19" s="460"/>
      <c r="FJK19" s="460"/>
      <c r="FJL19" s="460"/>
      <c r="FJM19" s="460"/>
      <c r="FJN19" s="460"/>
      <c r="FJO19" s="460"/>
      <c r="FJP19" s="460"/>
      <c r="FJQ19" s="460"/>
      <c r="FJR19" s="460"/>
      <c r="FJS19" s="460"/>
      <c r="FJT19" s="460"/>
      <c r="FJU19" s="460"/>
      <c r="FJV19" s="460"/>
      <c r="FJW19" s="460"/>
      <c r="FJX19" s="460"/>
      <c r="FJY19" s="460"/>
      <c r="FJZ19" s="460"/>
      <c r="FKA19" s="460"/>
      <c r="FKB19" s="460"/>
      <c r="FKC19" s="460"/>
      <c r="FKD19" s="460"/>
      <c r="FKE19" s="460"/>
      <c r="FKF19" s="460"/>
      <c r="FKG19" s="460"/>
      <c r="FKH19" s="460"/>
      <c r="FKI19" s="460"/>
      <c r="FKJ19" s="460"/>
      <c r="FKK19" s="460"/>
      <c r="FKL19" s="460"/>
      <c r="FKM19" s="460"/>
      <c r="FKN19" s="460"/>
      <c r="FKO19" s="460"/>
      <c r="FKP19" s="460"/>
      <c r="FKQ19" s="460"/>
      <c r="FKR19" s="460"/>
      <c r="FKS19" s="460"/>
      <c r="FKT19" s="460"/>
      <c r="FKU19" s="460"/>
      <c r="FKV19" s="460"/>
      <c r="FKW19" s="460"/>
      <c r="FKX19" s="460"/>
      <c r="FKY19" s="460"/>
      <c r="FKZ19" s="460"/>
      <c r="FLA19" s="460"/>
      <c r="FLB19" s="460"/>
      <c r="FLC19" s="460"/>
      <c r="FLD19" s="460"/>
      <c r="FLE19" s="460"/>
      <c r="FLF19" s="460"/>
      <c r="FLG19" s="460"/>
      <c r="FLH19" s="460"/>
      <c r="FLI19" s="460"/>
      <c r="FLJ19" s="460"/>
      <c r="FLK19" s="460"/>
      <c r="FLL19" s="460"/>
      <c r="FLM19" s="460"/>
      <c r="FLN19" s="460"/>
      <c r="FLO19" s="460"/>
      <c r="FLP19" s="460"/>
      <c r="FLQ19" s="460"/>
      <c r="FLR19" s="460"/>
      <c r="FLS19" s="460"/>
      <c r="FLT19" s="460"/>
      <c r="FLU19" s="460"/>
      <c r="FLV19" s="460"/>
      <c r="FLW19" s="460"/>
      <c r="FLX19" s="460"/>
      <c r="FLY19" s="460"/>
      <c r="FLZ19" s="460"/>
      <c r="FMA19" s="460"/>
      <c r="FMB19" s="460"/>
      <c r="FMC19" s="460"/>
      <c r="FMD19" s="460"/>
      <c r="FME19" s="460"/>
      <c r="FMF19" s="460"/>
      <c r="FMG19" s="460"/>
      <c r="FMH19" s="460"/>
      <c r="FMI19" s="460"/>
      <c r="FMJ19" s="460"/>
      <c r="FMK19" s="460"/>
      <c r="FML19" s="460"/>
      <c r="FMM19" s="460"/>
      <c r="FMN19" s="460"/>
      <c r="FMO19" s="460"/>
      <c r="FMP19" s="460"/>
      <c r="FMQ19" s="460"/>
      <c r="FMR19" s="460"/>
      <c r="FMS19" s="460"/>
      <c r="FMT19" s="460"/>
      <c r="FMU19" s="460"/>
      <c r="FMV19" s="460"/>
      <c r="FMW19" s="460"/>
      <c r="FMX19" s="460"/>
      <c r="FMY19" s="460"/>
      <c r="FMZ19" s="460"/>
      <c r="FNA19" s="460"/>
      <c r="FNB19" s="460"/>
      <c r="FNC19" s="460"/>
      <c r="FND19" s="460"/>
      <c r="FNE19" s="460"/>
      <c r="FNF19" s="460"/>
      <c r="FNG19" s="460"/>
      <c r="FNH19" s="460"/>
      <c r="FNI19" s="460"/>
      <c r="FNJ19" s="460"/>
      <c r="FNK19" s="460"/>
      <c r="FNL19" s="460"/>
      <c r="FNM19" s="460"/>
      <c r="FNN19" s="460"/>
      <c r="FNO19" s="460"/>
      <c r="FNP19" s="460"/>
      <c r="FNQ19" s="460"/>
      <c r="FNR19" s="460"/>
      <c r="FNS19" s="460"/>
      <c r="FNT19" s="460"/>
      <c r="FNU19" s="460"/>
      <c r="FNV19" s="460"/>
      <c r="FNW19" s="460"/>
      <c r="FNX19" s="460"/>
      <c r="FNY19" s="460"/>
      <c r="FNZ19" s="460"/>
      <c r="FOA19" s="460"/>
      <c r="FOB19" s="460"/>
      <c r="FOC19" s="460"/>
      <c r="FOD19" s="460"/>
      <c r="FOE19" s="460"/>
      <c r="FOF19" s="460"/>
      <c r="FOG19" s="460"/>
      <c r="FOH19" s="460"/>
      <c r="FOI19" s="460"/>
      <c r="FOJ19" s="460"/>
      <c r="FOK19" s="460"/>
      <c r="FOL19" s="460"/>
      <c r="FOM19" s="460"/>
      <c r="FON19" s="460"/>
      <c r="FOO19" s="460"/>
      <c r="FOP19" s="460"/>
      <c r="FOQ19" s="460"/>
      <c r="FOR19" s="460"/>
      <c r="FOS19" s="460"/>
      <c r="FOT19" s="460"/>
      <c r="FOU19" s="460"/>
      <c r="FOV19" s="460"/>
      <c r="FOW19" s="460"/>
      <c r="FOX19" s="460"/>
      <c r="FOY19" s="460"/>
      <c r="FOZ19" s="460"/>
      <c r="FPA19" s="460"/>
      <c r="FPB19" s="460"/>
      <c r="FPC19" s="460"/>
      <c r="FPD19" s="460"/>
      <c r="FPE19" s="460"/>
      <c r="FPF19" s="460"/>
      <c r="FPG19" s="460"/>
      <c r="FPH19" s="460"/>
      <c r="FPI19" s="460"/>
      <c r="FPJ19" s="460"/>
      <c r="FPK19" s="460"/>
      <c r="FPL19" s="460"/>
      <c r="FPM19" s="460"/>
      <c r="FPN19" s="460"/>
      <c r="FPO19" s="460"/>
      <c r="FPP19" s="460"/>
      <c r="FPQ19" s="460"/>
      <c r="FPR19" s="460"/>
      <c r="FPS19" s="460"/>
      <c r="FPT19" s="460"/>
      <c r="FPU19" s="460"/>
      <c r="FPV19" s="460"/>
      <c r="FPW19" s="460"/>
      <c r="FPX19" s="460"/>
      <c r="FPY19" s="460"/>
      <c r="FPZ19" s="460"/>
      <c r="FQA19" s="460"/>
      <c r="FQB19" s="460"/>
      <c r="FQC19" s="460"/>
      <c r="FQD19" s="460"/>
      <c r="FQE19" s="460"/>
      <c r="FQF19" s="460"/>
      <c r="FQG19" s="460"/>
      <c r="FQH19" s="460"/>
      <c r="FQI19" s="460"/>
      <c r="FQJ19" s="460"/>
      <c r="FQK19" s="460"/>
      <c r="FQL19" s="460"/>
      <c r="FQM19" s="460"/>
      <c r="FQN19" s="460"/>
      <c r="FQO19" s="460"/>
      <c r="FQP19" s="460"/>
      <c r="FQQ19" s="460"/>
      <c r="FQR19" s="460"/>
      <c r="FQS19" s="460"/>
      <c r="FQT19" s="460"/>
      <c r="FQU19" s="460"/>
      <c r="FQV19" s="460"/>
      <c r="FQW19" s="460"/>
      <c r="FQX19" s="460"/>
      <c r="FQY19" s="460"/>
      <c r="FQZ19" s="460"/>
      <c r="FRA19" s="460"/>
      <c r="FRB19" s="460"/>
      <c r="FRC19" s="460"/>
      <c r="FRD19" s="460"/>
      <c r="FRE19" s="460"/>
      <c r="FRF19" s="460"/>
      <c r="FRG19" s="460"/>
      <c r="FRH19" s="460"/>
      <c r="FRI19" s="460"/>
      <c r="FRJ19" s="460"/>
      <c r="FRK19" s="460"/>
      <c r="FRL19" s="460"/>
      <c r="FRM19" s="460"/>
      <c r="FRN19" s="460"/>
      <c r="FRO19" s="460"/>
      <c r="FRP19" s="460"/>
      <c r="FRQ19" s="460"/>
      <c r="FRR19" s="460"/>
      <c r="FRS19" s="460"/>
      <c r="FRT19" s="460"/>
      <c r="FRU19" s="460"/>
      <c r="FRV19" s="460"/>
      <c r="FRW19" s="460"/>
      <c r="FRX19" s="460"/>
      <c r="FRY19" s="460"/>
      <c r="FRZ19" s="460"/>
      <c r="FSA19" s="460"/>
      <c r="FSB19" s="460"/>
      <c r="FSC19" s="460"/>
      <c r="FSD19" s="460"/>
      <c r="FSE19" s="460"/>
      <c r="FSF19" s="460"/>
      <c r="FSG19" s="460"/>
      <c r="FSH19" s="460"/>
      <c r="FSI19" s="460"/>
      <c r="FSJ19" s="460"/>
      <c r="FSK19" s="460"/>
      <c r="FSL19" s="460"/>
      <c r="FSM19" s="460"/>
      <c r="FSN19" s="460"/>
      <c r="FSO19" s="460"/>
      <c r="FSP19" s="460"/>
      <c r="FSQ19" s="460"/>
      <c r="FSR19" s="460"/>
      <c r="FSS19" s="460"/>
      <c r="FST19" s="460"/>
      <c r="FSU19" s="460"/>
      <c r="FSV19" s="460"/>
      <c r="FSW19" s="460"/>
      <c r="FSX19" s="460"/>
      <c r="FSY19" s="460"/>
      <c r="FSZ19" s="460"/>
      <c r="FTA19" s="460"/>
      <c r="FTB19" s="460"/>
      <c r="FTC19" s="460"/>
      <c r="FTD19" s="460"/>
      <c r="FTE19" s="460"/>
      <c r="FTF19" s="460"/>
      <c r="FTG19" s="460"/>
      <c r="FTH19" s="460"/>
      <c r="FTI19" s="460"/>
      <c r="FTJ19" s="460"/>
      <c r="FTK19" s="460"/>
      <c r="FTL19" s="460"/>
      <c r="FTM19" s="460"/>
      <c r="FTN19" s="460"/>
      <c r="FTO19" s="460"/>
      <c r="FTP19" s="460"/>
      <c r="FTQ19" s="460"/>
      <c r="FTR19" s="460"/>
      <c r="FTS19" s="460"/>
      <c r="FTT19" s="460"/>
      <c r="FTU19" s="460"/>
      <c r="FTV19" s="460"/>
      <c r="FTW19" s="460"/>
      <c r="FTX19" s="460"/>
      <c r="FTY19" s="460"/>
      <c r="FTZ19" s="460"/>
      <c r="FUA19" s="460"/>
      <c r="FUB19" s="460"/>
      <c r="FUC19" s="460"/>
      <c r="FUD19" s="460"/>
      <c r="FUE19" s="460"/>
      <c r="FUF19" s="460"/>
      <c r="FUG19" s="460"/>
      <c r="FUH19" s="460"/>
      <c r="FUI19" s="460"/>
      <c r="FUJ19" s="460"/>
      <c r="FUK19" s="460"/>
      <c r="FUL19" s="460"/>
      <c r="FUM19" s="460"/>
      <c r="FUN19" s="460"/>
      <c r="FUO19" s="460"/>
      <c r="FUP19" s="460"/>
      <c r="FUQ19" s="460"/>
      <c r="FUR19" s="460"/>
      <c r="FUS19" s="460"/>
      <c r="FUT19" s="460"/>
      <c r="FUU19" s="460"/>
      <c r="FUV19" s="460"/>
      <c r="FUW19" s="460"/>
      <c r="FUX19" s="460"/>
      <c r="FUY19" s="460"/>
      <c r="FUZ19" s="460"/>
      <c r="FVA19" s="460"/>
      <c r="FVB19" s="460"/>
      <c r="FVC19" s="460"/>
      <c r="FVD19" s="460"/>
      <c r="FVE19" s="460"/>
      <c r="FVF19" s="460"/>
      <c r="FVG19" s="460"/>
      <c r="FVH19" s="460"/>
      <c r="FVI19" s="460"/>
      <c r="FVJ19" s="460"/>
      <c r="FVK19" s="460"/>
      <c r="FVL19" s="460"/>
      <c r="FVM19" s="460"/>
      <c r="FVN19" s="460"/>
      <c r="FVO19" s="460"/>
      <c r="FVP19" s="460"/>
      <c r="FVQ19" s="460"/>
      <c r="FVR19" s="460"/>
      <c r="FVS19" s="460"/>
      <c r="FVT19" s="460"/>
      <c r="FVU19" s="460"/>
      <c r="FVV19" s="460"/>
      <c r="FVW19" s="460"/>
      <c r="FVX19" s="460"/>
      <c r="FVY19" s="460"/>
      <c r="FVZ19" s="460"/>
      <c r="FWA19" s="460"/>
      <c r="FWB19" s="460"/>
      <c r="FWC19" s="460"/>
      <c r="FWD19" s="460"/>
      <c r="FWE19" s="460"/>
      <c r="FWF19" s="460"/>
      <c r="FWG19" s="460"/>
      <c r="FWH19" s="460"/>
      <c r="FWI19" s="460"/>
      <c r="FWJ19" s="460"/>
      <c r="FWK19" s="460"/>
      <c r="FWL19" s="460"/>
      <c r="FWM19" s="460"/>
      <c r="FWN19" s="460"/>
      <c r="FWO19" s="460"/>
      <c r="FWP19" s="460"/>
      <c r="FWQ19" s="460"/>
      <c r="FWR19" s="460"/>
      <c r="FWS19" s="460"/>
      <c r="FWT19" s="460"/>
      <c r="FWU19" s="460"/>
      <c r="FWV19" s="460"/>
      <c r="FWW19" s="460"/>
      <c r="FWX19" s="460"/>
      <c r="FWY19" s="460"/>
      <c r="FWZ19" s="460"/>
      <c r="FXA19" s="460"/>
      <c r="FXB19" s="460"/>
      <c r="FXC19" s="460"/>
      <c r="FXD19" s="460"/>
      <c r="FXE19" s="460"/>
      <c r="FXF19" s="460"/>
      <c r="FXG19" s="460"/>
      <c r="FXH19" s="460"/>
      <c r="FXI19" s="460"/>
      <c r="FXJ19" s="460"/>
      <c r="FXK19" s="460"/>
      <c r="FXL19" s="460"/>
      <c r="FXM19" s="460"/>
      <c r="FXN19" s="460"/>
      <c r="FXO19" s="460"/>
      <c r="FXP19" s="460"/>
      <c r="FXQ19" s="460"/>
      <c r="FXR19" s="460"/>
      <c r="FXS19" s="460"/>
      <c r="FXT19" s="460"/>
      <c r="FXU19" s="460"/>
      <c r="FXV19" s="460"/>
      <c r="FXW19" s="460"/>
      <c r="FXX19" s="460"/>
      <c r="FXY19" s="460"/>
      <c r="FXZ19" s="460"/>
      <c r="FYA19" s="460"/>
      <c r="FYB19" s="460"/>
      <c r="FYC19" s="460"/>
      <c r="FYD19" s="460"/>
      <c r="FYE19" s="460"/>
      <c r="FYF19" s="460"/>
      <c r="FYG19" s="460"/>
      <c r="FYH19" s="460"/>
      <c r="FYI19" s="460"/>
      <c r="FYJ19" s="460"/>
      <c r="FYK19" s="460"/>
      <c r="FYL19" s="460"/>
      <c r="FYM19" s="460"/>
      <c r="FYN19" s="460"/>
      <c r="FYO19" s="460"/>
      <c r="FYP19" s="460"/>
      <c r="FYQ19" s="460"/>
      <c r="FYR19" s="460"/>
      <c r="FYS19" s="460"/>
      <c r="FYT19" s="460"/>
      <c r="FYU19" s="460"/>
      <c r="FYV19" s="460"/>
      <c r="FYW19" s="460"/>
      <c r="FYX19" s="460"/>
      <c r="FYY19" s="460"/>
      <c r="FYZ19" s="460"/>
      <c r="FZA19" s="460"/>
      <c r="FZB19" s="460"/>
      <c r="FZC19" s="460"/>
      <c r="FZD19" s="460"/>
      <c r="FZE19" s="460"/>
      <c r="FZF19" s="460"/>
      <c r="FZG19" s="460"/>
      <c r="FZH19" s="460"/>
      <c r="FZI19" s="460"/>
      <c r="FZJ19" s="460"/>
      <c r="FZK19" s="460"/>
      <c r="FZL19" s="460"/>
      <c r="FZM19" s="460"/>
      <c r="FZN19" s="460"/>
      <c r="FZO19" s="460"/>
      <c r="FZP19" s="460"/>
      <c r="FZQ19" s="460"/>
      <c r="FZR19" s="460"/>
      <c r="FZS19" s="460"/>
      <c r="FZT19" s="460"/>
      <c r="FZU19" s="460"/>
      <c r="FZV19" s="460"/>
      <c r="FZW19" s="460"/>
      <c r="FZX19" s="460"/>
      <c r="FZY19" s="460"/>
      <c r="FZZ19" s="460"/>
      <c r="GAA19" s="460"/>
      <c r="GAB19" s="460"/>
      <c r="GAC19" s="460"/>
      <c r="GAD19" s="460"/>
      <c r="GAE19" s="460"/>
      <c r="GAF19" s="460"/>
      <c r="GAG19" s="460"/>
      <c r="GAH19" s="460"/>
      <c r="GAI19" s="460"/>
      <c r="GAJ19" s="460"/>
      <c r="GAK19" s="460"/>
      <c r="GAL19" s="460"/>
      <c r="GAM19" s="460"/>
      <c r="GAN19" s="460"/>
      <c r="GAO19" s="460"/>
      <c r="GAP19" s="460"/>
      <c r="GAQ19" s="460"/>
      <c r="GAR19" s="460"/>
      <c r="GAS19" s="460"/>
      <c r="GAT19" s="460"/>
      <c r="GAU19" s="460"/>
      <c r="GAV19" s="460"/>
      <c r="GAW19" s="460"/>
      <c r="GAX19" s="460"/>
      <c r="GAY19" s="460"/>
      <c r="GAZ19" s="460"/>
      <c r="GBA19" s="460"/>
      <c r="GBB19" s="460"/>
      <c r="GBC19" s="460"/>
      <c r="GBD19" s="460"/>
      <c r="GBE19" s="460"/>
      <c r="GBF19" s="460"/>
      <c r="GBG19" s="460"/>
      <c r="GBH19" s="460"/>
      <c r="GBI19" s="460"/>
      <c r="GBJ19" s="460"/>
      <c r="GBK19" s="460"/>
      <c r="GBL19" s="460"/>
      <c r="GBM19" s="460"/>
      <c r="GBN19" s="460"/>
      <c r="GBO19" s="460"/>
      <c r="GBP19" s="460"/>
      <c r="GBQ19" s="460"/>
      <c r="GBR19" s="460"/>
      <c r="GBS19" s="460"/>
      <c r="GBT19" s="460"/>
      <c r="GBU19" s="460"/>
      <c r="GBV19" s="460"/>
      <c r="GBW19" s="460"/>
      <c r="GBX19" s="460"/>
      <c r="GBY19" s="460"/>
      <c r="GBZ19" s="460"/>
      <c r="GCA19" s="460"/>
      <c r="GCB19" s="460"/>
      <c r="GCC19" s="460"/>
      <c r="GCD19" s="460"/>
      <c r="GCE19" s="460"/>
      <c r="GCF19" s="460"/>
      <c r="GCG19" s="460"/>
      <c r="GCH19" s="460"/>
      <c r="GCI19" s="460"/>
      <c r="GCJ19" s="460"/>
      <c r="GCK19" s="460"/>
      <c r="GCL19" s="460"/>
      <c r="GCM19" s="460"/>
      <c r="GCN19" s="460"/>
      <c r="GCO19" s="460"/>
      <c r="GCP19" s="460"/>
      <c r="GCQ19" s="460"/>
      <c r="GCR19" s="460"/>
      <c r="GCS19" s="460"/>
      <c r="GCT19" s="460"/>
      <c r="GCU19" s="460"/>
      <c r="GCV19" s="460"/>
      <c r="GCW19" s="460"/>
      <c r="GCX19" s="460"/>
      <c r="GCY19" s="460"/>
      <c r="GCZ19" s="460"/>
      <c r="GDA19" s="460"/>
      <c r="GDB19" s="460"/>
      <c r="GDC19" s="460"/>
      <c r="GDD19" s="460"/>
      <c r="GDE19" s="460"/>
      <c r="GDF19" s="460"/>
      <c r="GDG19" s="460"/>
      <c r="GDH19" s="460"/>
      <c r="GDI19" s="460"/>
      <c r="GDJ19" s="460"/>
      <c r="GDK19" s="460"/>
      <c r="GDL19" s="460"/>
      <c r="GDM19" s="460"/>
      <c r="GDN19" s="460"/>
      <c r="GDO19" s="460"/>
      <c r="GDP19" s="460"/>
      <c r="GDQ19" s="460"/>
      <c r="GDR19" s="460"/>
      <c r="GDS19" s="460"/>
      <c r="GDT19" s="460"/>
      <c r="GDU19" s="460"/>
      <c r="GDV19" s="460"/>
      <c r="GDW19" s="460"/>
      <c r="GDX19" s="460"/>
      <c r="GDY19" s="460"/>
      <c r="GDZ19" s="460"/>
      <c r="GEA19" s="460"/>
      <c r="GEB19" s="460"/>
      <c r="GEC19" s="460"/>
      <c r="GED19" s="460"/>
      <c r="GEE19" s="460"/>
      <c r="GEF19" s="460"/>
      <c r="GEG19" s="460"/>
      <c r="GEH19" s="460"/>
      <c r="GEI19" s="460"/>
      <c r="GEJ19" s="460"/>
      <c r="GEK19" s="460"/>
      <c r="GEL19" s="460"/>
      <c r="GEM19" s="460"/>
      <c r="GEN19" s="460"/>
      <c r="GEO19" s="460"/>
      <c r="GEP19" s="460"/>
      <c r="GEQ19" s="460"/>
      <c r="GER19" s="460"/>
      <c r="GES19" s="460"/>
      <c r="GET19" s="460"/>
      <c r="GEU19" s="460"/>
      <c r="GEV19" s="460"/>
      <c r="GEW19" s="460"/>
      <c r="GEX19" s="460"/>
      <c r="GEY19" s="460"/>
      <c r="GEZ19" s="460"/>
      <c r="GFA19" s="460"/>
      <c r="GFB19" s="460"/>
      <c r="GFC19" s="460"/>
      <c r="GFD19" s="460"/>
      <c r="GFE19" s="460"/>
      <c r="GFF19" s="460"/>
      <c r="GFG19" s="460"/>
      <c r="GFH19" s="460"/>
      <c r="GFI19" s="460"/>
      <c r="GFJ19" s="460"/>
      <c r="GFK19" s="460"/>
      <c r="GFL19" s="460"/>
      <c r="GFM19" s="460"/>
      <c r="GFN19" s="460"/>
      <c r="GFO19" s="460"/>
      <c r="GFP19" s="460"/>
      <c r="GFQ19" s="460"/>
      <c r="GFR19" s="460"/>
      <c r="GFS19" s="460"/>
      <c r="GFT19" s="460"/>
      <c r="GFU19" s="460"/>
      <c r="GFV19" s="460"/>
      <c r="GFW19" s="460"/>
      <c r="GFX19" s="460"/>
      <c r="GFY19" s="460"/>
      <c r="GFZ19" s="460"/>
      <c r="GGA19" s="460"/>
      <c r="GGB19" s="460"/>
      <c r="GGC19" s="460"/>
      <c r="GGD19" s="460"/>
      <c r="GGE19" s="460"/>
      <c r="GGF19" s="460"/>
      <c r="GGG19" s="460"/>
      <c r="GGH19" s="460"/>
      <c r="GGI19" s="460"/>
      <c r="GGJ19" s="460"/>
      <c r="GGK19" s="460"/>
      <c r="GGL19" s="460"/>
      <c r="GGM19" s="460"/>
      <c r="GGN19" s="460"/>
      <c r="GGO19" s="460"/>
      <c r="GGP19" s="460"/>
      <c r="GGQ19" s="460"/>
      <c r="GGR19" s="460"/>
      <c r="GGS19" s="460"/>
      <c r="GGT19" s="460"/>
      <c r="GGU19" s="460"/>
      <c r="GGV19" s="460"/>
      <c r="GGW19" s="460"/>
      <c r="GGX19" s="460"/>
      <c r="GGY19" s="460"/>
      <c r="GGZ19" s="460"/>
      <c r="GHA19" s="460"/>
      <c r="GHB19" s="460"/>
      <c r="GHC19" s="460"/>
      <c r="GHD19" s="460"/>
      <c r="GHE19" s="460"/>
      <c r="GHF19" s="460"/>
      <c r="GHG19" s="460"/>
      <c r="GHH19" s="460"/>
      <c r="GHI19" s="460"/>
      <c r="GHJ19" s="460"/>
      <c r="GHK19" s="460"/>
      <c r="GHL19" s="460"/>
      <c r="GHM19" s="460"/>
      <c r="GHN19" s="460"/>
      <c r="GHO19" s="460"/>
      <c r="GHP19" s="460"/>
      <c r="GHQ19" s="460"/>
      <c r="GHR19" s="460"/>
      <c r="GHS19" s="460"/>
      <c r="GHT19" s="460"/>
      <c r="GHU19" s="460"/>
      <c r="GHV19" s="460"/>
      <c r="GHW19" s="460"/>
      <c r="GHX19" s="460"/>
      <c r="GHY19" s="460"/>
      <c r="GHZ19" s="460"/>
      <c r="GIA19" s="460"/>
      <c r="GIB19" s="460"/>
      <c r="GIC19" s="460"/>
      <c r="GID19" s="460"/>
      <c r="GIE19" s="460"/>
      <c r="GIF19" s="460"/>
      <c r="GIG19" s="460"/>
      <c r="GIH19" s="460"/>
      <c r="GII19" s="460"/>
      <c r="GIJ19" s="460"/>
      <c r="GIK19" s="460"/>
      <c r="GIL19" s="460"/>
      <c r="GIM19" s="460"/>
      <c r="GIN19" s="460"/>
      <c r="GIO19" s="460"/>
      <c r="GIP19" s="460"/>
      <c r="GIQ19" s="460"/>
      <c r="GIR19" s="460"/>
      <c r="GIS19" s="460"/>
      <c r="GIT19" s="460"/>
      <c r="GIU19" s="460"/>
      <c r="GIV19" s="460"/>
      <c r="GIW19" s="460"/>
      <c r="GIX19" s="460"/>
      <c r="GIY19" s="460"/>
      <c r="GIZ19" s="460"/>
      <c r="GJA19" s="460"/>
      <c r="GJB19" s="460"/>
      <c r="GJC19" s="460"/>
      <c r="GJD19" s="460"/>
      <c r="GJE19" s="460"/>
      <c r="GJF19" s="460"/>
      <c r="GJG19" s="460"/>
      <c r="GJH19" s="460"/>
      <c r="GJI19" s="460"/>
      <c r="GJJ19" s="460"/>
      <c r="GJK19" s="460"/>
      <c r="GJL19" s="460"/>
      <c r="GJM19" s="460"/>
      <c r="GJN19" s="460"/>
      <c r="GJO19" s="460"/>
      <c r="GJP19" s="460"/>
      <c r="GJQ19" s="460"/>
      <c r="GJR19" s="460"/>
      <c r="GJS19" s="460"/>
      <c r="GJT19" s="460"/>
      <c r="GJU19" s="460"/>
      <c r="GJV19" s="460"/>
      <c r="GJW19" s="460"/>
      <c r="GJX19" s="460"/>
      <c r="GJY19" s="460"/>
      <c r="GJZ19" s="460"/>
      <c r="GKA19" s="460"/>
      <c r="GKB19" s="460"/>
      <c r="GKC19" s="460"/>
      <c r="GKD19" s="460"/>
      <c r="GKE19" s="460"/>
      <c r="GKF19" s="460"/>
      <c r="GKG19" s="460"/>
      <c r="GKH19" s="460"/>
      <c r="GKI19" s="460"/>
      <c r="GKJ19" s="460"/>
      <c r="GKK19" s="460"/>
      <c r="GKL19" s="460"/>
      <c r="GKM19" s="460"/>
      <c r="GKN19" s="460"/>
      <c r="GKO19" s="460"/>
      <c r="GKP19" s="460"/>
      <c r="GKQ19" s="460"/>
      <c r="GKR19" s="460"/>
      <c r="GKS19" s="460"/>
      <c r="GKT19" s="460"/>
      <c r="GKU19" s="460"/>
      <c r="GKV19" s="460"/>
      <c r="GKW19" s="460"/>
      <c r="GKX19" s="460"/>
      <c r="GKY19" s="460"/>
      <c r="GKZ19" s="460"/>
      <c r="GLA19" s="460"/>
      <c r="GLB19" s="460"/>
      <c r="GLC19" s="460"/>
      <c r="GLD19" s="460"/>
      <c r="GLE19" s="460"/>
      <c r="GLF19" s="460"/>
      <c r="GLG19" s="460"/>
      <c r="GLH19" s="460"/>
      <c r="GLI19" s="460"/>
      <c r="GLJ19" s="460"/>
      <c r="GLK19" s="460"/>
      <c r="GLL19" s="460"/>
      <c r="GLM19" s="460"/>
      <c r="GLN19" s="460"/>
      <c r="GLO19" s="460"/>
      <c r="GLP19" s="460"/>
      <c r="GLQ19" s="460"/>
      <c r="GLR19" s="460"/>
      <c r="GLS19" s="460"/>
      <c r="GLT19" s="460"/>
      <c r="GLU19" s="460"/>
      <c r="GLV19" s="460"/>
      <c r="GLW19" s="460"/>
      <c r="GLX19" s="460"/>
      <c r="GLY19" s="460"/>
      <c r="GLZ19" s="460"/>
      <c r="GMA19" s="460"/>
      <c r="GMB19" s="460"/>
      <c r="GMC19" s="460"/>
      <c r="GMD19" s="460"/>
      <c r="GME19" s="460"/>
      <c r="GMF19" s="460"/>
      <c r="GMG19" s="460"/>
      <c r="GMH19" s="460"/>
      <c r="GMI19" s="460"/>
      <c r="GMJ19" s="460"/>
      <c r="GMK19" s="460"/>
      <c r="GML19" s="460"/>
      <c r="GMM19" s="460"/>
      <c r="GMN19" s="460"/>
      <c r="GMO19" s="460"/>
      <c r="GMP19" s="460"/>
      <c r="GMQ19" s="460"/>
      <c r="GMR19" s="460"/>
      <c r="GMS19" s="460"/>
      <c r="GMT19" s="460"/>
      <c r="GMU19" s="460"/>
      <c r="GMV19" s="460"/>
      <c r="GMW19" s="460"/>
      <c r="GMX19" s="460"/>
      <c r="GMY19" s="460"/>
      <c r="GMZ19" s="460"/>
      <c r="GNA19" s="460"/>
      <c r="GNB19" s="460"/>
      <c r="GNC19" s="460"/>
      <c r="GND19" s="460"/>
      <c r="GNE19" s="460"/>
      <c r="GNF19" s="460"/>
      <c r="GNG19" s="460"/>
      <c r="GNH19" s="460"/>
      <c r="GNI19" s="460"/>
      <c r="GNJ19" s="460"/>
      <c r="GNK19" s="460"/>
      <c r="GNL19" s="460"/>
      <c r="GNM19" s="460"/>
      <c r="GNN19" s="460"/>
      <c r="GNO19" s="460"/>
      <c r="GNP19" s="460"/>
      <c r="GNQ19" s="460"/>
      <c r="GNR19" s="460"/>
      <c r="GNS19" s="460"/>
      <c r="GNT19" s="460"/>
      <c r="GNU19" s="460"/>
      <c r="GNV19" s="460"/>
      <c r="GNW19" s="460"/>
      <c r="GNX19" s="460"/>
      <c r="GNY19" s="460"/>
      <c r="GNZ19" s="460"/>
      <c r="GOA19" s="460"/>
      <c r="GOB19" s="460"/>
      <c r="GOC19" s="460"/>
      <c r="GOD19" s="460"/>
      <c r="GOE19" s="460"/>
      <c r="GOF19" s="460"/>
      <c r="GOG19" s="460"/>
      <c r="GOH19" s="460"/>
      <c r="GOI19" s="460"/>
      <c r="GOJ19" s="460"/>
      <c r="GOK19" s="460"/>
      <c r="GOL19" s="460"/>
      <c r="GOM19" s="460"/>
      <c r="GON19" s="460"/>
      <c r="GOO19" s="460"/>
      <c r="GOP19" s="460"/>
      <c r="GOQ19" s="460"/>
      <c r="GOR19" s="460"/>
      <c r="GOS19" s="460"/>
      <c r="GOT19" s="460"/>
      <c r="GOU19" s="460"/>
      <c r="GOV19" s="460"/>
      <c r="GOW19" s="460"/>
      <c r="GOX19" s="460"/>
      <c r="GOY19" s="460"/>
      <c r="GOZ19" s="460"/>
      <c r="GPA19" s="460"/>
      <c r="GPB19" s="460"/>
      <c r="GPC19" s="460"/>
      <c r="GPD19" s="460"/>
      <c r="GPE19" s="460"/>
      <c r="GPF19" s="460"/>
      <c r="GPG19" s="460"/>
      <c r="GPH19" s="460"/>
      <c r="GPI19" s="460"/>
      <c r="GPJ19" s="460"/>
      <c r="GPK19" s="460"/>
      <c r="GPL19" s="460"/>
      <c r="GPM19" s="460"/>
      <c r="GPN19" s="460"/>
      <c r="GPO19" s="460"/>
      <c r="GPP19" s="460"/>
      <c r="GPQ19" s="460"/>
      <c r="GPR19" s="460"/>
      <c r="GPS19" s="460"/>
      <c r="GPT19" s="460"/>
      <c r="GPU19" s="460"/>
      <c r="GPV19" s="460"/>
      <c r="GPW19" s="460"/>
      <c r="GPX19" s="460"/>
      <c r="GPY19" s="460"/>
      <c r="GPZ19" s="460"/>
      <c r="GQA19" s="460"/>
      <c r="GQB19" s="460"/>
      <c r="GQC19" s="460"/>
      <c r="GQD19" s="460"/>
      <c r="GQE19" s="460"/>
      <c r="GQF19" s="460"/>
      <c r="GQG19" s="460"/>
      <c r="GQH19" s="460"/>
      <c r="GQI19" s="460"/>
      <c r="GQJ19" s="460"/>
      <c r="GQK19" s="460"/>
      <c r="GQL19" s="460"/>
      <c r="GQM19" s="460"/>
      <c r="GQN19" s="460"/>
      <c r="GQO19" s="460"/>
      <c r="GQP19" s="460"/>
      <c r="GQQ19" s="460"/>
      <c r="GQR19" s="460"/>
      <c r="GQS19" s="460"/>
      <c r="GQT19" s="460"/>
      <c r="GQU19" s="460"/>
      <c r="GQV19" s="460"/>
      <c r="GQW19" s="460"/>
      <c r="GQX19" s="460"/>
      <c r="GQY19" s="460"/>
      <c r="GQZ19" s="460"/>
      <c r="GRA19" s="460"/>
      <c r="GRB19" s="460"/>
      <c r="GRC19" s="460"/>
      <c r="GRD19" s="460"/>
      <c r="GRE19" s="460"/>
      <c r="GRF19" s="460"/>
      <c r="GRG19" s="460"/>
      <c r="GRH19" s="460"/>
      <c r="GRI19" s="460"/>
      <c r="GRJ19" s="460"/>
      <c r="GRK19" s="460"/>
      <c r="GRL19" s="460"/>
      <c r="GRM19" s="460"/>
      <c r="GRN19" s="460"/>
      <c r="GRO19" s="460"/>
      <c r="GRP19" s="460"/>
      <c r="GRQ19" s="460"/>
      <c r="GRR19" s="460"/>
      <c r="GRS19" s="460"/>
      <c r="GRT19" s="460"/>
      <c r="GRU19" s="460"/>
      <c r="GRV19" s="460"/>
      <c r="GRW19" s="460"/>
      <c r="GRX19" s="460"/>
      <c r="GRY19" s="460"/>
      <c r="GRZ19" s="460"/>
      <c r="GSA19" s="460"/>
      <c r="GSB19" s="460"/>
      <c r="GSC19" s="460"/>
      <c r="GSD19" s="460"/>
      <c r="GSE19" s="460"/>
      <c r="GSF19" s="460"/>
      <c r="GSG19" s="460"/>
      <c r="GSH19" s="460"/>
      <c r="GSI19" s="460"/>
      <c r="GSJ19" s="460"/>
      <c r="GSK19" s="460"/>
      <c r="GSL19" s="460"/>
      <c r="GSM19" s="460"/>
      <c r="GSN19" s="460"/>
      <c r="GSO19" s="460"/>
      <c r="GSP19" s="460"/>
      <c r="GSQ19" s="460"/>
      <c r="GSR19" s="460"/>
      <c r="GSS19" s="460"/>
      <c r="GST19" s="460"/>
      <c r="GSU19" s="460"/>
      <c r="GSV19" s="460"/>
      <c r="GSW19" s="460"/>
      <c r="GSX19" s="460"/>
      <c r="GSY19" s="460"/>
      <c r="GSZ19" s="460"/>
      <c r="GTA19" s="460"/>
      <c r="GTB19" s="460"/>
      <c r="GTC19" s="460"/>
      <c r="GTD19" s="460"/>
      <c r="GTE19" s="460"/>
      <c r="GTF19" s="460"/>
      <c r="GTG19" s="460"/>
      <c r="GTH19" s="460"/>
      <c r="GTI19" s="460"/>
      <c r="GTJ19" s="460"/>
      <c r="GTK19" s="460"/>
      <c r="GTL19" s="460"/>
      <c r="GTM19" s="460"/>
      <c r="GTN19" s="460"/>
      <c r="GTO19" s="460"/>
      <c r="GTP19" s="460"/>
      <c r="GTQ19" s="460"/>
      <c r="GTR19" s="460"/>
      <c r="GTS19" s="460"/>
      <c r="GTT19" s="460"/>
      <c r="GTU19" s="460"/>
      <c r="GTV19" s="460"/>
      <c r="GTW19" s="460"/>
      <c r="GTX19" s="460"/>
      <c r="GTY19" s="460"/>
      <c r="GTZ19" s="460"/>
      <c r="GUA19" s="460"/>
      <c r="GUB19" s="460"/>
      <c r="GUC19" s="460"/>
      <c r="GUD19" s="460"/>
      <c r="GUE19" s="460"/>
      <c r="GUF19" s="460"/>
      <c r="GUG19" s="460"/>
      <c r="GUH19" s="460"/>
      <c r="GUI19" s="460"/>
      <c r="GUJ19" s="460"/>
      <c r="GUK19" s="460"/>
      <c r="GUL19" s="460"/>
      <c r="GUM19" s="460"/>
      <c r="GUN19" s="460"/>
      <c r="GUO19" s="460"/>
      <c r="GUP19" s="460"/>
      <c r="GUQ19" s="460"/>
      <c r="GUR19" s="460"/>
      <c r="GUS19" s="460"/>
      <c r="GUT19" s="460"/>
      <c r="GUU19" s="460"/>
      <c r="GUV19" s="460"/>
      <c r="GUW19" s="460"/>
      <c r="GUX19" s="460"/>
      <c r="GUY19" s="460"/>
      <c r="GUZ19" s="460"/>
      <c r="GVA19" s="460"/>
      <c r="GVB19" s="460"/>
      <c r="GVC19" s="460"/>
      <c r="GVD19" s="460"/>
      <c r="GVE19" s="460"/>
      <c r="GVF19" s="460"/>
      <c r="GVG19" s="460"/>
      <c r="GVH19" s="460"/>
      <c r="GVI19" s="460"/>
      <c r="GVJ19" s="460"/>
      <c r="GVK19" s="460"/>
      <c r="GVL19" s="460"/>
      <c r="GVM19" s="460"/>
      <c r="GVN19" s="460"/>
      <c r="GVO19" s="460"/>
      <c r="GVP19" s="460"/>
      <c r="GVQ19" s="460"/>
      <c r="GVR19" s="460"/>
      <c r="GVS19" s="460"/>
      <c r="GVT19" s="460"/>
      <c r="GVU19" s="460"/>
      <c r="GVV19" s="460"/>
      <c r="GVW19" s="460"/>
      <c r="GVX19" s="460"/>
      <c r="GVY19" s="460"/>
      <c r="GVZ19" s="460"/>
      <c r="GWA19" s="460"/>
      <c r="GWB19" s="460"/>
      <c r="GWC19" s="460"/>
      <c r="GWD19" s="460"/>
      <c r="GWE19" s="460"/>
      <c r="GWF19" s="460"/>
      <c r="GWG19" s="460"/>
      <c r="GWH19" s="460"/>
      <c r="GWI19" s="460"/>
      <c r="GWJ19" s="460"/>
      <c r="GWK19" s="460"/>
      <c r="GWL19" s="460"/>
      <c r="GWM19" s="460"/>
      <c r="GWN19" s="460"/>
      <c r="GWO19" s="460"/>
      <c r="GWP19" s="460"/>
      <c r="GWQ19" s="460"/>
      <c r="GWR19" s="460"/>
      <c r="GWS19" s="460"/>
      <c r="GWT19" s="460"/>
      <c r="GWU19" s="460"/>
      <c r="GWV19" s="460"/>
      <c r="GWW19" s="460"/>
      <c r="GWX19" s="460"/>
      <c r="GWY19" s="460"/>
      <c r="GWZ19" s="460"/>
      <c r="GXA19" s="460"/>
      <c r="GXB19" s="460"/>
      <c r="GXC19" s="460"/>
      <c r="GXD19" s="460"/>
      <c r="GXE19" s="460"/>
      <c r="GXF19" s="460"/>
      <c r="GXG19" s="460"/>
      <c r="GXH19" s="460"/>
      <c r="GXI19" s="460"/>
      <c r="GXJ19" s="460"/>
      <c r="GXK19" s="460"/>
      <c r="GXL19" s="460"/>
      <c r="GXM19" s="460"/>
      <c r="GXN19" s="460"/>
      <c r="GXO19" s="460"/>
      <c r="GXP19" s="460"/>
      <c r="GXQ19" s="460"/>
      <c r="GXR19" s="460"/>
      <c r="GXS19" s="460"/>
      <c r="GXT19" s="460"/>
      <c r="GXU19" s="460"/>
      <c r="GXV19" s="460"/>
      <c r="GXW19" s="460"/>
      <c r="GXX19" s="460"/>
      <c r="GXY19" s="460"/>
      <c r="GXZ19" s="460"/>
      <c r="GYA19" s="460"/>
      <c r="GYB19" s="460"/>
      <c r="GYC19" s="460"/>
      <c r="GYD19" s="460"/>
      <c r="GYE19" s="460"/>
      <c r="GYF19" s="460"/>
      <c r="GYG19" s="460"/>
      <c r="GYH19" s="460"/>
      <c r="GYI19" s="460"/>
      <c r="GYJ19" s="460"/>
      <c r="GYK19" s="460"/>
      <c r="GYL19" s="460"/>
      <c r="GYM19" s="460"/>
      <c r="GYN19" s="460"/>
      <c r="GYO19" s="460"/>
      <c r="GYP19" s="460"/>
      <c r="GYQ19" s="460"/>
      <c r="GYR19" s="460"/>
      <c r="GYS19" s="460"/>
      <c r="GYT19" s="460"/>
      <c r="GYU19" s="460"/>
      <c r="GYV19" s="460"/>
      <c r="GYW19" s="460"/>
      <c r="GYX19" s="460"/>
      <c r="GYY19" s="460"/>
      <c r="GYZ19" s="460"/>
      <c r="GZA19" s="460"/>
      <c r="GZB19" s="460"/>
      <c r="GZC19" s="460"/>
      <c r="GZD19" s="460"/>
      <c r="GZE19" s="460"/>
      <c r="GZF19" s="460"/>
      <c r="GZG19" s="460"/>
      <c r="GZH19" s="460"/>
      <c r="GZI19" s="460"/>
      <c r="GZJ19" s="460"/>
      <c r="GZK19" s="460"/>
      <c r="GZL19" s="460"/>
      <c r="GZM19" s="460"/>
      <c r="GZN19" s="460"/>
      <c r="GZO19" s="460"/>
      <c r="GZP19" s="460"/>
      <c r="GZQ19" s="460"/>
      <c r="GZR19" s="460"/>
      <c r="GZS19" s="460"/>
      <c r="GZT19" s="460"/>
      <c r="GZU19" s="460"/>
      <c r="GZV19" s="460"/>
      <c r="GZW19" s="460"/>
      <c r="GZX19" s="460"/>
      <c r="GZY19" s="460"/>
      <c r="GZZ19" s="460"/>
      <c r="HAA19" s="460"/>
      <c r="HAB19" s="460"/>
      <c r="HAC19" s="460"/>
      <c r="HAD19" s="460"/>
      <c r="HAE19" s="460"/>
      <c r="HAF19" s="460"/>
      <c r="HAG19" s="460"/>
      <c r="HAH19" s="460"/>
      <c r="HAI19" s="460"/>
      <c r="HAJ19" s="460"/>
      <c r="HAK19" s="460"/>
      <c r="HAL19" s="460"/>
      <c r="HAM19" s="460"/>
      <c r="HAN19" s="460"/>
      <c r="HAO19" s="460"/>
      <c r="HAP19" s="460"/>
      <c r="HAQ19" s="460"/>
      <c r="HAR19" s="460"/>
      <c r="HAS19" s="460"/>
      <c r="HAT19" s="460"/>
      <c r="HAU19" s="460"/>
      <c r="HAV19" s="460"/>
      <c r="HAW19" s="460"/>
      <c r="HAX19" s="460"/>
      <c r="HAY19" s="460"/>
      <c r="HAZ19" s="460"/>
      <c r="HBA19" s="460"/>
      <c r="HBB19" s="460"/>
      <c r="HBC19" s="460"/>
      <c r="HBD19" s="460"/>
      <c r="HBE19" s="460"/>
      <c r="HBF19" s="460"/>
      <c r="HBG19" s="460"/>
      <c r="HBH19" s="460"/>
      <c r="HBI19" s="460"/>
      <c r="HBJ19" s="460"/>
      <c r="HBK19" s="460"/>
      <c r="HBL19" s="460"/>
      <c r="HBM19" s="460"/>
      <c r="HBN19" s="460"/>
      <c r="HBO19" s="460"/>
      <c r="HBP19" s="460"/>
      <c r="HBQ19" s="460"/>
      <c r="HBR19" s="460"/>
      <c r="HBS19" s="460"/>
      <c r="HBT19" s="460"/>
      <c r="HBU19" s="460"/>
      <c r="HBV19" s="460"/>
      <c r="HBW19" s="460"/>
      <c r="HBX19" s="460"/>
      <c r="HBY19" s="460"/>
      <c r="HBZ19" s="460"/>
      <c r="HCA19" s="460"/>
      <c r="HCB19" s="460"/>
      <c r="HCC19" s="460"/>
      <c r="HCD19" s="460"/>
      <c r="HCE19" s="460"/>
      <c r="HCF19" s="460"/>
      <c r="HCG19" s="460"/>
      <c r="HCH19" s="460"/>
      <c r="HCI19" s="460"/>
      <c r="HCJ19" s="460"/>
      <c r="HCK19" s="460"/>
      <c r="HCL19" s="460"/>
      <c r="HCM19" s="460"/>
      <c r="HCN19" s="460"/>
      <c r="HCO19" s="460"/>
      <c r="HCP19" s="460"/>
      <c r="HCQ19" s="460"/>
      <c r="HCR19" s="460"/>
      <c r="HCS19" s="460"/>
      <c r="HCT19" s="460"/>
      <c r="HCU19" s="460"/>
      <c r="HCV19" s="460"/>
      <c r="HCW19" s="460"/>
      <c r="HCX19" s="460"/>
      <c r="HCY19" s="460"/>
      <c r="HCZ19" s="460"/>
      <c r="HDA19" s="460"/>
      <c r="HDB19" s="460"/>
      <c r="HDC19" s="460"/>
      <c r="HDD19" s="460"/>
      <c r="HDE19" s="460"/>
      <c r="HDF19" s="460"/>
      <c r="HDG19" s="460"/>
      <c r="HDH19" s="460"/>
      <c r="HDI19" s="460"/>
      <c r="HDJ19" s="460"/>
      <c r="HDK19" s="460"/>
      <c r="HDL19" s="460"/>
      <c r="HDM19" s="460"/>
      <c r="HDN19" s="460"/>
      <c r="HDO19" s="460"/>
      <c r="HDP19" s="460"/>
      <c r="HDQ19" s="460"/>
      <c r="HDR19" s="460"/>
      <c r="HDS19" s="460"/>
      <c r="HDT19" s="460"/>
      <c r="HDU19" s="460"/>
      <c r="HDV19" s="460"/>
      <c r="HDW19" s="460"/>
      <c r="HDX19" s="460"/>
      <c r="HDY19" s="460"/>
      <c r="HDZ19" s="460"/>
      <c r="HEA19" s="460"/>
      <c r="HEB19" s="460"/>
      <c r="HEC19" s="460"/>
      <c r="HED19" s="460"/>
      <c r="HEE19" s="460"/>
      <c r="HEF19" s="460"/>
      <c r="HEG19" s="460"/>
      <c r="HEH19" s="460"/>
      <c r="HEI19" s="460"/>
      <c r="HEJ19" s="460"/>
      <c r="HEK19" s="460"/>
      <c r="HEL19" s="460"/>
      <c r="HEM19" s="460"/>
      <c r="HEN19" s="460"/>
      <c r="HEO19" s="460"/>
      <c r="HEP19" s="460"/>
      <c r="HEQ19" s="460"/>
      <c r="HER19" s="460"/>
      <c r="HES19" s="460"/>
      <c r="HET19" s="460"/>
      <c r="HEU19" s="460"/>
      <c r="HEV19" s="460"/>
      <c r="HEW19" s="460"/>
      <c r="HEX19" s="460"/>
      <c r="HEY19" s="460"/>
      <c r="HEZ19" s="460"/>
      <c r="HFA19" s="460"/>
      <c r="HFB19" s="460"/>
      <c r="HFC19" s="460"/>
      <c r="HFD19" s="460"/>
      <c r="HFE19" s="460"/>
      <c r="HFF19" s="460"/>
      <c r="HFG19" s="460"/>
      <c r="HFH19" s="460"/>
      <c r="HFI19" s="460"/>
      <c r="HFJ19" s="460"/>
      <c r="HFK19" s="460"/>
      <c r="HFL19" s="460"/>
      <c r="HFM19" s="460"/>
      <c r="HFN19" s="460"/>
      <c r="HFO19" s="460"/>
      <c r="HFP19" s="460"/>
      <c r="HFQ19" s="460"/>
      <c r="HFR19" s="460"/>
      <c r="HFS19" s="460"/>
      <c r="HFT19" s="460"/>
      <c r="HFU19" s="460"/>
      <c r="HFV19" s="460"/>
      <c r="HFW19" s="460"/>
      <c r="HFX19" s="460"/>
      <c r="HFY19" s="460"/>
      <c r="HFZ19" s="460"/>
      <c r="HGA19" s="460"/>
      <c r="HGB19" s="460"/>
      <c r="HGC19" s="460"/>
      <c r="HGD19" s="460"/>
      <c r="HGE19" s="460"/>
      <c r="HGF19" s="460"/>
      <c r="HGG19" s="460"/>
      <c r="HGH19" s="460"/>
      <c r="HGI19" s="460"/>
      <c r="HGJ19" s="460"/>
      <c r="HGK19" s="460"/>
      <c r="HGL19" s="460"/>
      <c r="HGM19" s="460"/>
      <c r="HGN19" s="460"/>
      <c r="HGO19" s="460"/>
      <c r="HGP19" s="460"/>
      <c r="HGQ19" s="460"/>
      <c r="HGR19" s="460"/>
      <c r="HGS19" s="460"/>
      <c r="HGT19" s="460"/>
      <c r="HGU19" s="460"/>
      <c r="HGV19" s="460"/>
      <c r="HGW19" s="460"/>
      <c r="HGX19" s="460"/>
      <c r="HGY19" s="460"/>
      <c r="HGZ19" s="460"/>
      <c r="HHA19" s="460"/>
      <c r="HHB19" s="460"/>
      <c r="HHC19" s="460"/>
      <c r="HHD19" s="460"/>
      <c r="HHE19" s="460"/>
      <c r="HHF19" s="460"/>
      <c r="HHG19" s="460"/>
      <c r="HHH19" s="460"/>
      <c r="HHI19" s="460"/>
      <c r="HHJ19" s="460"/>
      <c r="HHK19" s="460"/>
      <c r="HHL19" s="460"/>
      <c r="HHM19" s="460"/>
      <c r="HHN19" s="460"/>
      <c r="HHO19" s="460"/>
      <c r="HHP19" s="460"/>
      <c r="HHQ19" s="460"/>
      <c r="HHR19" s="460"/>
      <c r="HHS19" s="460"/>
      <c r="HHT19" s="460"/>
      <c r="HHU19" s="460"/>
      <c r="HHV19" s="460"/>
      <c r="HHW19" s="460"/>
      <c r="HHX19" s="460"/>
      <c r="HHY19" s="460"/>
      <c r="HHZ19" s="460"/>
      <c r="HIA19" s="460"/>
      <c r="HIB19" s="460"/>
      <c r="HIC19" s="460"/>
      <c r="HID19" s="460"/>
      <c r="HIE19" s="460"/>
      <c r="HIF19" s="460"/>
      <c r="HIG19" s="460"/>
      <c r="HIH19" s="460"/>
      <c r="HII19" s="460"/>
      <c r="HIJ19" s="460"/>
      <c r="HIK19" s="460"/>
      <c r="HIL19" s="460"/>
      <c r="HIM19" s="460"/>
      <c r="HIN19" s="460"/>
      <c r="HIO19" s="460"/>
      <c r="HIP19" s="460"/>
      <c r="HIQ19" s="460"/>
      <c r="HIR19" s="460"/>
      <c r="HIS19" s="460"/>
      <c r="HIT19" s="460"/>
      <c r="HIU19" s="460"/>
      <c r="HIV19" s="460"/>
      <c r="HIW19" s="460"/>
      <c r="HIX19" s="460"/>
      <c r="HIY19" s="460"/>
      <c r="HIZ19" s="460"/>
      <c r="HJA19" s="460"/>
      <c r="HJB19" s="460"/>
      <c r="HJC19" s="460"/>
      <c r="HJD19" s="460"/>
      <c r="HJE19" s="460"/>
      <c r="HJF19" s="460"/>
      <c r="HJG19" s="460"/>
      <c r="HJH19" s="460"/>
      <c r="HJI19" s="460"/>
      <c r="HJJ19" s="460"/>
      <c r="HJK19" s="460"/>
      <c r="HJL19" s="460"/>
      <c r="HJM19" s="460"/>
      <c r="HJN19" s="460"/>
      <c r="HJO19" s="460"/>
      <c r="HJP19" s="460"/>
      <c r="HJQ19" s="460"/>
      <c r="HJR19" s="460"/>
      <c r="HJS19" s="460"/>
      <c r="HJT19" s="460"/>
      <c r="HJU19" s="460"/>
      <c r="HJV19" s="460"/>
      <c r="HJW19" s="460"/>
      <c r="HJX19" s="460"/>
      <c r="HJY19" s="460"/>
      <c r="HJZ19" s="460"/>
      <c r="HKA19" s="460"/>
      <c r="HKB19" s="460"/>
      <c r="HKC19" s="460"/>
      <c r="HKD19" s="460"/>
      <c r="HKE19" s="460"/>
      <c r="HKF19" s="460"/>
      <c r="HKG19" s="460"/>
      <c r="HKH19" s="460"/>
      <c r="HKI19" s="460"/>
      <c r="HKJ19" s="460"/>
      <c r="HKK19" s="460"/>
      <c r="HKL19" s="460"/>
      <c r="HKM19" s="460"/>
      <c r="HKN19" s="460"/>
      <c r="HKO19" s="460"/>
      <c r="HKP19" s="460"/>
      <c r="HKQ19" s="460"/>
      <c r="HKR19" s="460"/>
      <c r="HKS19" s="460"/>
      <c r="HKT19" s="460"/>
      <c r="HKU19" s="460"/>
      <c r="HKV19" s="460"/>
      <c r="HKW19" s="460"/>
      <c r="HKX19" s="460"/>
      <c r="HKY19" s="460"/>
      <c r="HKZ19" s="460"/>
      <c r="HLA19" s="460"/>
      <c r="HLB19" s="460"/>
      <c r="HLC19" s="460"/>
      <c r="HLD19" s="460"/>
      <c r="HLE19" s="460"/>
      <c r="HLF19" s="460"/>
      <c r="HLG19" s="460"/>
      <c r="HLH19" s="460"/>
      <c r="HLI19" s="460"/>
      <c r="HLJ19" s="460"/>
      <c r="HLK19" s="460"/>
      <c r="HLL19" s="460"/>
      <c r="HLM19" s="460"/>
      <c r="HLN19" s="460"/>
      <c r="HLO19" s="460"/>
      <c r="HLP19" s="460"/>
      <c r="HLQ19" s="460"/>
      <c r="HLR19" s="460"/>
      <c r="HLS19" s="460"/>
      <c r="HLT19" s="460"/>
      <c r="HLU19" s="460"/>
      <c r="HLV19" s="460"/>
      <c r="HLW19" s="460"/>
      <c r="HLX19" s="460"/>
      <c r="HLY19" s="460"/>
      <c r="HLZ19" s="460"/>
      <c r="HMA19" s="460"/>
      <c r="HMB19" s="460"/>
      <c r="HMC19" s="460"/>
      <c r="HMD19" s="460"/>
      <c r="HME19" s="460"/>
      <c r="HMF19" s="460"/>
      <c r="HMG19" s="460"/>
      <c r="HMH19" s="460"/>
      <c r="HMI19" s="460"/>
      <c r="HMJ19" s="460"/>
      <c r="HMK19" s="460"/>
      <c r="HML19" s="460"/>
      <c r="HMM19" s="460"/>
      <c r="HMN19" s="460"/>
      <c r="HMO19" s="460"/>
      <c r="HMP19" s="460"/>
      <c r="HMQ19" s="460"/>
      <c r="HMR19" s="460"/>
      <c r="HMS19" s="460"/>
      <c r="HMT19" s="460"/>
      <c r="HMU19" s="460"/>
      <c r="HMV19" s="460"/>
      <c r="HMW19" s="460"/>
      <c r="HMX19" s="460"/>
      <c r="HMY19" s="460"/>
      <c r="HMZ19" s="460"/>
      <c r="HNA19" s="460"/>
      <c r="HNB19" s="460"/>
      <c r="HNC19" s="460"/>
      <c r="HND19" s="460"/>
      <c r="HNE19" s="460"/>
      <c r="HNF19" s="460"/>
      <c r="HNG19" s="460"/>
      <c r="HNH19" s="460"/>
      <c r="HNI19" s="460"/>
      <c r="HNJ19" s="460"/>
      <c r="HNK19" s="460"/>
      <c r="HNL19" s="460"/>
      <c r="HNM19" s="460"/>
      <c r="HNN19" s="460"/>
      <c r="HNO19" s="460"/>
      <c r="HNP19" s="460"/>
      <c r="HNQ19" s="460"/>
      <c r="HNR19" s="460"/>
      <c r="HNS19" s="460"/>
      <c r="HNT19" s="460"/>
      <c r="HNU19" s="460"/>
      <c r="HNV19" s="460"/>
      <c r="HNW19" s="460"/>
      <c r="HNX19" s="460"/>
      <c r="HNY19" s="460"/>
      <c r="HNZ19" s="460"/>
      <c r="HOA19" s="460"/>
      <c r="HOB19" s="460"/>
      <c r="HOC19" s="460"/>
      <c r="HOD19" s="460"/>
      <c r="HOE19" s="460"/>
      <c r="HOF19" s="460"/>
      <c r="HOG19" s="460"/>
      <c r="HOH19" s="460"/>
      <c r="HOI19" s="460"/>
      <c r="HOJ19" s="460"/>
      <c r="HOK19" s="460"/>
      <c r="HOL19" s="460"/>
      <c r="HOM19" s="460"/>
      <c r="HON19" s="460"/>
      <c r="HOO19" s="460"/>
      <c r="HOP19" s="460"/>
      <c r="HOQ19" s="460"/>
      <c r="HOR19" s="460"/>
      <c r="HOS19" s="460"/>
      <c r="HOT19" s="460"/>
      <c r="HOU19" s="460"/>
      <c r="HOV19" s="460"/>
      <c r="HOW19" s="460"/>
      <c r="HOX19" s="460"/>
      <c r="HOY19" s="460"/>
      <c r="HOZ19" s="460"/>
      <c r="HPA19" s="460"/>
      <c r="HPB19" s="460"/>
      <c r="HPC19" s="460"/>
      <c r="HPD19" s="460"/>
      <c r="HPE19" s="460"/>
      <c r="HPF19" s="460"/>
      <c r="HPG19" s="460"/>
      <c r="HPH19" s="460"/>
      <c r="HPI19" s="460"/>
      <c r="HPJ19" s="460"/>
      <c r="HPK19" s="460"/>
      <c r="HPL19" s="460"/>
      <c r="HPM19" s="460"/>
      <c r="HPN19" s="460"/>
      <c r="HPO19" s="460"/>
      <c r="HPP19" s="460"/>
      <c r="HPQ19" s="460"/>
      <c r="HPR19" s="460"/>
      <c r="HPS19" s="460"/>
      <c r="HPT19" s="460"/>
      <c r="HPU19" s="460"/>
      <c r="HPV19" s="460"/>
      <c r="HPW19" s="460"/>
      <c r="HPX19" s="460"/>
      <c r="HPY19" s="460"/>
      <c r="HPZ19" s="460"/>
      <c r="HQA19" s="460"/>
      <c r="HQB19" s="460"/>
      <c r="HQC19" s="460"/>
      <c r="HQD19" s="460"/>
      <c r="HQE19" s="460"/>
      <c r="HQF19" s="460"/>
      <c r="HQG19" s="460"/>
      <c r="HQH19" s="460"/>
      <c r="HQI19" s="460"/>
      <c r="HQJ19" s="460"/>
      <c r="HQK19" s="460"/>
      <c r="HQL19" s="460"/>
      <c r="HQM19" s="460"/>
      <c r="HQN19" s="460"/>
      <c r="HQO19" s="460"/>
      <c r="HQP19" s="460"/>
      <c r="HQQ19" s="460"/>
      <c r="HQR19" s="460"/>
      <c r="HQS19" s="460"/>
      <c r="HQT19" s="460"/>
      <c r="HQU19" s="460"/>
      <c r="HQV19" s="460"/>
      <c r="HQW19" s="460"/>
      <c r="HQX19" s="460"/>
      <c r="HQY19" s="460"/>
      <c r="HQZ19" s="460"/>
      <c r="HRA19" s="460"/>
      <c r="HRB19" s="460"/>
      <c r="HRC19" s="460"/>
      <c r="HRD19" s="460"/>
      <c r="HRE19" s="460"/>
      <c r="HRF19" s="460"/>
      <c r="HRG19" s="460"/>
      <c r="HRH19" s="460"/>
      <c r="HRI19" s="460"/>
      <c r="HRJ19" s="460"/>
      <c r="HRK19" s="460"/>
      <c r="HRL19" s="460"/>
      <c r="HRM19" s="460"/>
      <c r="HRN19" s="460"/>
      <c r="HRO19" s="460"/>
      <c r="HRP19" s="460"/>
      <c r="HRQ19" s="460"/>
      <c r="HRR19" s="460"/>
      <c r="HRS19" s="460"/>
      <c r="HRT19" s="460"/>
      <c r="HRU19" s="460"/>
      <c r="HRV19" s="460"/>
      <c r="HRW19" s="460"/>
      <c r="HRX19" s="460"/>
      <c r="HRY19" s="460"/>
      <c r="HRZ19" s="460"/>
      <c r="HSA19" s="460"/>
      <c r="HSB19" s="460"/>
      <c r="HSC19" s="460"/>
      <c r="HSD19" s="460"/>
      <c r="HSE19" s="460"/>
      <c r="HSF19" s="460"/>
      <c r="HSG19" s="460"/>
      <c r="HSH19" s="460"/>
      <c r="HSI19" s="460"/>
      <c r="HSJ19" s="460"/>
      <c r="HSK19" s="460"/>
      <c r="HSL19" s="460"/>
      <c r="HSM19" s="460"/>
      <c r="HSN19" s="460"/>
      <c r="HSO19" s="460"/>
      <c r="HSP19" s="460"/>
      <c r="HSQ19" s="460"/>
      <c r="HSR19" s="460"/>
      <c r="HSS19" s="460"/>
      <c r="HST19" s="460"/>
      <c r="HSU19" s="460"/>
      <c r="HSV19" s="460"/>
      <c r="HSW19" s="460"/>
      <c r="HSX19" s="460"/>
      <c r="HSY19" s="460"/>
      <c r="HSZ19" s="460"/>
      <c r="HTA19" s="460"/>
      <c r="HTB19" s="460"/>
      <c r="HTC19" s="460"/>
      <c r="HTD19" s="460"/>
      <c r="HTE19" s="460"/>
      <c r="HTF19" s="460"/>
      <c r="HTG19" s="460"/>
      <c r="HTH19" s="460"/>
      <c r="HTI19" s="460"/>
      <c r="HTJ19" s="460"/>
      <c r="HTK19" s="460"/>
      <c r="HTL19" s="460"/>
      <c r="HTM19" s="460"/>
      <c r="HTN19" s="460"/>
      <c r="HTO19" s="460"/>
      <c r="HTP19" s="460"/>
      <c r="HTQ19" s="460"/>
      <c r="HTR19" s="460"/>
      <c r="HTS19" s="460"/>
      <c r="HTT19" s="460"/>
      <c r="HTU19" s="460"/>
      <c r="HTV19" s="460"/>
      <c r="HTW19" s="460"/>
      <c r="HTX19" s="460"/>
      <c r="HTY19" s="460"/>
      <c r="HTZ19" s="460"/>
      <c r="HUA19" s="460"/>
      <c r="HUB19" s="460"/>
      <c r="HUC19" s="460"/>
      <c r="HUD19" s="460"/>
      <c r="HUE19" s="460"/>
      <c r="HUF19" s="460"/>
      <c r="HUG19" s="460"/>
      <c r="HUH19" s="460"/>
      <c r="HUI19" s="460"/>
      <c r="HUJ19" s="460"/>
      <c r="HUK19" s="460"/>
      <c r="HUL19" s="460"/>
      <c r="HUM19" s="460"/>
      <c r="HUN19" s="460"/>
      <c r="HUO19" s="460"/>
      <c r="HUP19" s="460"/>
      <c r="HUQ19" s="460"/>
      <c r="HUR19" s="460"/>
      <c r="HUS19" s="460"/>
      <c r="HUT19" s="460"/>
      <c r="HUU19" s="460"/>
      <c r="HUV19" s="460"/>
      <c r="HUW19" s="460"/>
      <c r="HUX19" s="460"/>
      <c r="HUY19" s="460"/>
      <c r="HUZ19" s="460"/>
      <c r="HVA19" s="460"/>
      <c r="HVB19" s="460"/>
      <c r="HVC19" s="460"/>
      <c r="HVD19" s="460"/>
      <c r="HVE19" s="460"/>
      <c r="HVF19" s="460"/>
      <c r="HVG19" s="460"/>
      <c r="HVH19" s="460"/>
      <c r="HVI19" s="460"/>
      <c r="HVJ19" s="460"/>
      <c r="HVK19" s="460"/>
      <c r="HVL19" s="460"/>
      <c r="HVM19" s="460"/>
      <c r="HVN19" s="460"/>
      <c r="HVO19" s="460"/>
      <c r="HVP19" s="460"/>
      <c r="HVQ19" s="460"/>
      <c r="HVR19" s="460"/>
      <c r="HVS19" s="460"/>
      <c r="HVT19" s="460"/>
      <c r="HVU19" s="460"/>
      <c r="HVV19" s="460"/>
      <c r="HVW19" s="460"/>
      <c r="HVX19" s="460"/>
      <c r="HVY19" s="460"/>
      <c r="HVZ19" s="460"/>
      <c r="HWA19" s="460"/>
      <c r="HWB19" s="460"/>
      <c r="HWC19" s="460"/>
      <c r="HWD19" s="460"/>
      <c r="HWE19" s="460"/>
      <c r="HWF19" s="460"/>
      <c r="HWG19" s="460"/>
      <c r="HWH19" s="460"/>
      <c r="HWI19" s="460"/>
      <c r="HWJ19" s="460"/>
      <c r="HWK19" s="460"/>
      <c r="HWL19" s="460"/>
      <c r="HWM19" s="460"/>
      <c r="HWN19" s="460"/>
      <c r="HWO19" s="460"/>
      <c r="HWP19" s="460"/>
      <c r="HWQ19" s="460"/>
      <c r="HWR19" s="460"/>
      <c r="HWS19" s="460"/>
      <c r="HWT19" s="460"/>
      <c r="HWU19" s="460"/>
      <c r="HWV19" s="460"/>
      <c r="HWW19" s="460"/>
      <c r="HWX19" s="460"/>
      <c r="HWY19" s="460"/>
      <c r="HWZ19" s="460"/>
      <c r="HXA19" s="460"/>
      <c r="HXB19" s="460"/>
      <c r="HXC19" s="460"/>
      <c r="HXD19" s="460"/>
      <c r="HXE19" s="460"/>
      <c r="HXF19" s="460"/>
      <c r="HXG19" s="460"/>
      <c r="HXH19" s="460"/>
      <c r="HXI19" s="460"/>
      <c r="HXJ19" s="460"/>
      <c r="HXK19" s="460"/>
      <c r="HXL19" s="460"/>
      <c r="HXM19" s="460"/>
      <c r="HXN19" s="460"/>
      <c r="HXO19" s="460"/>
      <c r="HXP19" s="460"/>
      <c r="HXQ19" s="460"/>
      <c r="HXR19" s="460"/>
      <c r="HXS19" s="460"/>
      <c r="HXT19" s="460"/>
      <c r="HXU19" s="460"/>
      <c r="HXV19" s="460"/>
      <c r="HXW19" s="460"/>
      <c r="HXX19" s="460"/>
      <c r="HXY19" s="460"/>
      <c r="HXZ19" s="460"/>
      <c r="HYA19" s="460"/>
      <c r="HYB19" s="460"/>
      <c r="HYC19" s="460"/>
      <c r="HYD19" s="460"/>
      <c r="HYE19" s="460"/>
      <c r="HYF19" s="460"/>
      <c r="HYG19" s="460"/>
      <c r="HYH19" s="460"/>
      <c r="HYI19" s="460"/>
      <c r="HYJ19" s="460"/>
      <c r="HYK19" s="460"/>
      <c r="HYL19" s="460"/>
      <c r="HYM19" s="460"/>
      <c r="HYN19" s="460"/>
      <c r="HYO19" s="460"/>
      <c r="HYP19" s="460"/>
      <c r="HYQ19" s="460"/>
      <c r="HYR19" s="460"/>
      <c r="HYS19" s="460"/>
      <c r="HYT19" s="460"/>
      <c r="HYU19" s="460"/>
      <c r="HYV19" s="460"/>
      <c r="HYW19" s="460"/>
      <c r="HYX19" s="460"/>
      <c r="HYY19" s="460"/>
      <c r="HYZ19" s="460"/>
      <c r="HZA19" s="460"/>
      <c r="HZB19" s="460"/>
      <c r="HZC19" s="460"/>
      <c r="HZD19" s="460"/>
      <c r="HZE19" s="460"/>
      <c r="HZF19" s="460"/>
      <c r="HZG19" s="460"/>
      <c r="HZH19" s="460"/>
      <c r="HZI19" s="460"/>
      <c r="HZJ19" s="460"/>
      <c r="HZK19" s="460"/>
      <c r="HZL19" s="460"/>
      <c r="HZM19" s="460"/>
      <c r="HZN19" s="460"/>
      <c r="HZO19" s="460"/>
      <c r="HZP19" s="460"/>
      <c r="HZQ19" s="460"/>
      <c r="HZR19" s="460"/>
      <c r="HZS19" s="460"/>
      <c r="HZT19" s="460"/>
      <c r="HZU19" s="460"/>
      <c r="HZV19" s="460"/>
      <c r="HZW19" s="460"/>
      <c r="HZX19" s="460"/>
      <c r="HZY19" s="460"/>
      <c r="HZZ19" s="460"/>
      <c r="IAA19" s="460"/>
      <c r="IAB19" s="460"/>
      <c r="IAC19" s="460"/>
      <c r="IAD19" s="460"/>
      <c r="IAE19" s="460"/>
      <c r="IAF19" s="460"/>
      <c r="IAG19" s="460"/>
      <c r="IAH19" s="460"/>
      <c r="IAI19" s="460"/>
      <c r="IAJ19" s="460"/>
      <c r="IAK19" s="460"/>
      <c r="IAL19" s="460"/>
      <c r="IAM19" s="460"/>
      <c r="IAN19" s="460"/>
      <c r="IAO19" s="460"/>
      <c r="IAP19" s="460"/>
      <c r="IAQ19" s="460"/>
      <c r="IAR19" s="460"/>
      <c r="IAS19" s="460"/>
      <c r="IAT19" s="460"/>
      <c r="IAU19" s="460"/>
      <c r="IAV19" s="460"/>
      <c r="IAW19" s="460"/>
      <c r="IAX19" s="460"/>
      <c r="IAY19" s="460"/>
      <c r="IAZ19" s="460"/>
      <c r="IBA19" s="460"/>
      <c r="IBB19" s="460"/>
      <c r="IBC19" s="460"/>
      <c r="IBD19" s="460"/>
      <c r="IBE19" s="460"/>
      <c r="IBF19" s="460"/>
      <c r="IBG19" s="460"/>
      <c r="IBH19" s="460"/>
      <c r="IBI19" s="460"/>
      <c r="IBJ19" s="460"/>
      <c r="IBK19" s="460"/>
      <c r="IBL19" s="460"/>
      <c r="IBM19" s="460"/>
      <c r="IBN19" s="460"/>
      <c r="IBO19" s="460"/>
      <c r="IBP19" s="460"/>
      <c r="IBQ19" s="460"/>
      <c r="IBR19" s="460"/>
      <c r="IBS19" s="460"/>
      <c r="IBT19" s="460"/>
      <c r="IBU19" s="460"/>
      <c r="IBV19" s="460"/>
      <c r="IBW19" s="460"/>
      <c r="IBX19" s="460"/>
      <c r="IBY19" s="460"/>
      <c r="IBZ19" s="460"/>
      <c r="ICA19" s="460"/>
      <c r="ICB19" s="460"/>
      <c r="ICC19" s="460"/>
      <c r="ICD19" s="460"/>
      <c r="ICE19" s="460"/>
      <c r="ICF19" s="460"/>
      <c r="ICG19" s="460"/>
      <c r="ICH19" s="460"/>
      <c r="ICI19" s="460"/>
      <c r="ICJ19" s="460"/>
      <c r="ICK19" s="460"/>
      <c r="ICL19" s="460"/>
      <c r="ICM19" s="460"/>
      <c r="ICN19" s="460"/>
      <c r="ICO19" s="460"/>
      <c r="ICP19" s="460"/>
      <c r="ICQ19" s="460"/>
      <c r="ICR19" s="460"/>
      <c r="ICS19" s="460"/>
      <c r="ICT19" s="460"/>
      <c r="ICU19" s="460"/>
      <c r="ICV19" s="460"/>
      <c r="ICW19" s="460"/>
      <c r="ICX19" s="460"/>
      <c r="ICY19" s="460"/>
      <c r="ICZ19" s="460"/>
      <c r="IDA19" s="460"/>
      <c r="IDB19" s="460"/>
      <c r="IDC19" s="460"/>
      <c r="IDD19" s="460"/>
      <c r="IDE19" s="460"/>
      <c r="IDF19" s="460"/>
      <c r="IDG19" s="460"/>
      <c r="IDH19" s="460"/>
      <c r="IDI19" s="460"/>
      <c r="IDJ19" s="460"/>
      <c r="IDK19" s="460"/>
      <c r="IDL19" s="460"/>
      <c r="IDM19" s="460"/>
      <c r="IDN19" s="460"/>
      <c r="IDO19" s="460"/>
      <c r="IDP19" s="460"/>
      <c r="IDQ19" s="460"/>
      <c r="IDR19" s="460"/>
      <c r="IDS19" s="460"/>
      <c r="IDT19" s="460"/>
      <c r="IDU19" s="460"/>
      <c r="IDV19" s="460"/>
      <c r="IDW19" s="460"/>
      <c r="IDX19" s="460"/>
      <c r="IDY19" s="460"/>
      <c r="IDZ19" s="460"/>
      <c r="IEA19" s="460"/>
      <c r="IEB19" s="460"/>
      <c r="IEC19" s="460"/>
      <c r="IED19" s="460"/>
      <c r="IEE19" s="460"/>
      <c r="IEF19" s="460"/>
      <c r="IEG19" s="460"/>
      <c r="IEH19" s="460"/>
      <c r="IEI19" s="460"/>
      <c r="IEJ19" s="460"/>
      <c r="IEK19" s="460"/>
      <c r="IEL19" s="460"/>
      <c r="IEM19" s="460"/>
      <c r="IEN19" s="460"/>
      <c r="IEO19" s="460"/>
      <c r="IEP19" s="460"/>
      <c r="IEQ19" s="460"/>
      <c r="IER19" s="460"/>
      <c r="IES19" s="460"/>
      <c r="IET19" s="460"/>
      <c r="IEU19" s="460"/>
      <c r="IEV19" s="460"/>
      <c r="IEW19" s="460"/>
      <c r="IEX19" s="460"/>
      <c r="IEY19" s="460"/>
      <c r="IEZ19" s="460"/>
      <c r="IFA19" s="460"/>
      <c r="IFB19" s="460"/>
      <c r="IFC19" s="460"/>
      <c r="IFD19" s="460"/>
      <c r="IFE19" s="460"/>
      <c r="IFF19" s="460"/>
      <c r="IFG19" s="460"/>
      <c r="IFH19" s="460"/>
      <c r="IFI19" s="460"/>
      <c r="IFJ19" s="460"/>
      <c r="IFK19" s="460"/>
      <c r="IFL19" s="460"/>
      <c r="IFM19" s="460"/>
      <c r="IFN19" s="460"/>
      <c r="IFO19" s="460"/>
      <c r="IFP19" s="460"/>
      <c r="IFQ19" s="460"/>
      <c r="IFR19" s="460"/>
      <c r="IFS19" s="460"/>
      <c r="IFT19" s="460"/>
      <c r="IFU19" s="460"/>
      <c r="IFV19" s="460"/>
      <c r="IFW19" s="460"/>
      <c r="IFX19" s="460"/>
      <c r="IFY19" s="460"/>
      <c r="IFZ19" s="460"/>
      <c r="IGA19" s="460"/>
      <c r="IGB19" s="460"/>
      <c r="IGC19" s="460"/>
      <c r="IGD19" s="460"/>
      <c r="IGE19" s="460"/>
      <c r="IGF19" s="460"/>
      <c r="IGG19" s="460"/>
      <c r="IGH19" s="460"/>
      <c r="IGI19" s="460"/>
      <c r="IGJ19" s="460"/>
      <c r="IGK19" s="460"/>
      <c r="IGL19" s="460"/>
      <c r="IGM19" s="460"/>
      <c r="IGN19" s="460"/>
      <c r="IGO19" s="460"/>
      <c r="IGP19" s="460"/>
      <c r="IGQ19" s="460"/>
      <c r="IGR19" s="460"/>
      <c r="IGS19" s="460"/>
      <c r="IGT19" s="460"/>
      <c r="IGU19" s="460"/>
      <c r="IGV19" s="460"/>
      <c r="IGW19" s="460"/>
      <c r="IGX19" s="460"/>
      <c r="IGY19" s="460"/>
      <c r="IGZ19" s="460"/>
      <c r="IHA19" s="460"/>
      <c r="IHB19" s="460"/>
      <c r="IHC19" s="460"/>
      <c r="IHD19" s="460"/>
      <c r="IHE19" s="460"/>
      <c r="IHF19" s="460"/>
      <c r="IHG19" s="460"/>
      <c r="IHH19" s="460"/>
      <c r="IHI19" s="460"/>
      <c r="IHJ19" s="460"/>
      <c r="IHK19" s="460"/>
      <c r="IHL19" s="460"/>
      <c r="IHM19" s="460"/>
      <c r="IHN19" s="460"/>
      <c r="IHO19" s="460"/>
      <c r="IHP19" s="460"/>
      <c r="IHQ19" s="460"/>
      <c r="IHR19" s="460"/>
      <c r="IHS19" s="460"/>
      <c r="IHT19" s="460"/>
      <c r="IHU19" s="460"/>
      <c r="IHV19" s="460"/>
      <c r="IHW19" s="460"/>
      <c r="IHX19" s="460"/>
      <c r="IHY19" s="460"/>
      <c r="IHZ19" s="460"/>
      <c r="IIA19" s="460"/>
      <c r="IIB19" s="460"/>
      <c r="IIC19" s="460"/>
      <c r="IID19" s="460"/>
      <c r="IIE19" s="460"/>
      <c r="IIF19" s="460"/>
      <c r="IIG19" s="460"/>
      <c r="IIH19" s="460"/>
      <c r="III19" s="460"/>
      <c r="IIJ19" s="460"/>
      <c r="IIK19" s="460"/>
      <c r="IIL19" s="460"/>
      <c r="IIM19" s="460"/>
      <c r="IIN19" s="460"/>
      <c r="IIO19" s="460"/>
      <c r="IIP19" s="460"/>
      <c r="IIQ19" s="460"/>
      <c r="IIR19" s="460"/>
      <c r="IIS19" s="460"/>
      <c r="IIT19" s="460"/>
      <c r="IIU19" s="460"/>
      <c r="IIV19" s="460"/>
      <c r="IIW19" s="460"/>
      <c r="IIX19" s="460"/>
      <c r="IIY19" s="460"/>
      <c r="IIZ19" s="460"/>
      <c r="IJA19" s="460"/>
      <c r="IJB19" s="460"/>
      <c r="IJC19" s="460"/>
      <c r="IJD19" s="460"/>
      <c r="IJE19" s="460"/>
      <c r="IJF19" s="460"/>
      <c r="IJG19" s="460"/>
      <c r="IJH19" s="460"/>
      <c r="IJI19" s="460"/>
      <c r="IJJ19" s="460"/>
      <c r="IJK19" s="460"/>
      <c r="IJL19" s="460"/>
      <c r="IJM19" s="460"/>
      <c r="IJN19" s="460"/>
      <c r="IJO19" s="460"/>
      <c r="IJP19" s="460"/>
      <c r="IJQ19" s="460"/>
      <c r="IJR19" s="460"/>
      <c r="IJS19" s="460"/>
      <c r="IJT19" s="460"/>
      <c r="IJU19" s="460"/>
      <c r="IJV19" s="460"/>
      <c r="IJW19" s="460"/>
      <c r="IJX19" s="460"/>
      <c r="IJY19" s="460"/>
      <c r="IJZ19" s="460"/>
      <c r="IKA19" s="460"/>
      <c r="IKB19" s="460"/>
      <c r="IKC19" s="460"/>
      <c r="IKD19" s="460"/>
      <c r="IKE19" s="460"/>
      <c r="IKF19" s="460"/>
      <c r="IKG19" s="460"/>
      <c r="IKH19" s="460"/>
      <c r="IKI19" s="460"/>
      <c r="IKJ19" s="460"/>
      <c r="IKK19" s="460"/>
      <c r="IKL19" s="460"/>
      <c r="IKM19" s="460"/>
      <c r="IKN19" s="460"/>
      <c r="IKO19" s="460"/>
      <c r="IKP19" s="460"/>
      <c r="IKQ19" s="460"/>
      <c r="IKR19" s="460"/>
      <c r="IKS19" s="460"/>
      <c r="IKT19" s="460"/>
      <c r="IKU19" s="460"/>
      <c r="IKV19" s="460"/>
      <c r="IKW19" s="460"/>
      <c r="IKX19" s="460"/>
      <c r="IKY19" s="460"/>
      <c r="IKZ19" s="460"/>
      <c r="ILA19" s="460"/>
      <c r="ILB19" s="460"/>
      <c r="ILC19" s="460"/>
      <c r="ILD19" s="460"/>
      <c r="ILE19" s="460"/>
      <c r="ILF19" s="460"/>
      <c r="ILG19" s="460"/>
      <c r="ILH19" s="460"/>
      <c r="ILI19" s="460"/>
      <c r="ILJ19" s="460"/>
      <c r="ILK19" s="460"/>
      <c r="ILL19" s="460"/>
      <c r="ILM19" s="460"/>
      <c r="ILN19" s="460"/>
      <c r="ILO19" s="460"/>
      <c r="ILP19" s="460"/>
      <c r="ILQ19" s="460"/>
      <c r="ILR19" s="460"/>
      <c r="ILS19" s="460"/>
      <c r="ILT19" s="460"/>
      <c r="ILU19" s="460"/>
      <c r="ILV19" s="460"/>
      <c r="ILW19" s="460"/>
      <c r="ILX19" s="460"/>
      <c r="ILY19" s="460"/>
      <c r="ILZ19" s="460"/>
      <c r="IMA19" s="460"/>
      <c r="IMB19" s="460"/>
      <c r="IMC19" s="460"/>
      <c r="IMD19" s="460"/>
      <c r="IME19" s="460"/>
      <c r="IMF19" s="460"/>
      <c r="IMG19" s="460"/>
      <c r="IMH19" s="460"/>
      <c r="IMI19" s="460"/>
      <c r="IMJ19" s="460"/>
      <c r="IMK19" s="460"/>
      <c r="IML19" s="460"/>
      <c r="IMM19" s="460"/>
      <c r="IMN19" s="460"/>
      <c r="IMO19" s="460"/>
      <c r="IMP19" s="460"/>
      <c r="IMQ19" s="460"/>
      <c r="IMR19" s="460"/>
      <c r="IMS19" s="460"/>
      <c r="IMT19" s="460"/>
      <c r="IMU19" s="460"/>
      <c r="IMV19" s="460"/>
      <c r="IMW19" s="460"/>
      <c r="IMX19" s="460"/>
      <c r="IMY19" s="460"/>
      <c r="IMZ19" s="460"/>
      <c r="INA19" s="460"/>
      <c r="INB19" s="460"/>
      <c r="INC19" s="460"/>
      <c r="IND19" s="460"/>
      <c r="INE19" s="460"/>
      <c r="INF19" s="460"/>
      <c r="ING19" s="460"/>
      <c r="INH19" s="460"/>
      <c r="INI19" s="460"/>
      <c r="INJ19" s="460"/>
      <c r="INK19" s="460"/>
      <c r="INL19" s="460"/>
      <c r="INM19" s="460"/>
      <c r="INN19" s="460"/>
      <c r="INO19" s="460"/>
      <c r="INP19" s="460"/>
      <c r="INQ19" s="460"/>
      <c r="INR19" s="460"/>
      <c r="INS19" s="460"/>
      <c r="INT19" s="460"/>
      <c r="INU19" s="460"/>
      <c r="INV19" s="460"/>
      <c r="INW19" s="460"/>
      <c r="INX19" s="460"/>
      <c r="INY19" s="460"/>
      <c r="INZ19" s="460"/>
      <c r="IOA19" s="460"/>
      <c r="IOB19" s="460"/>
      <c r="IOC19" s="460"/>
      <c r="IOD19" s="460"/>
      <c r="IOE19" s="460"/>
      <c r="IOF19" s="460"/>
      <c r="IOG19" s="460"/>
      <c r="IOH19" s="460"/>
      <c r="IOI19" s="460"/>
      <c r="IOJ19" s="460"/>
      <c r="IOK19" s="460"/>
      <c r="IOL19" s="460"/>
      <c r="IOM19" s="460"/>
      <c r="ION19" s="460"/>
      <c r="IOO19" s="460"/>
      <c r="IOP19" s="460"/>
      <c r="IOQ19" s="460"/>
      <c r="IOR19" s="460"/>
      <c r="IOS19" s="460"/>
      <c r="IOT19" s="460"/>
      <c r="IOU19" s="460"/>
      <c r="IOV19" s="460"/>
      <c r="IOW19" s="460"/>
      <c r="IOX19" s="460"/>
      <c r="IOY19" s="460"/>
      <c r="IOZ19" s="460"/>
      <c r="IPA19" s="460"/>
      <c r="IPB19" s="460"/>
      <c r="IPC19" s="460"/>
      <c r="IPD19" s="460"/>
      <c r="IPE19" s="460"/>
      <c r="IPF19" s="460"/>
      <c r="IPG19" s="460"/>
      <c r="IPH19" s="460"/>
      <c r="IPI19" s="460"/>
      <c r="IPJ19" s="460"/>
      <c r="IPK19" s="460"/>
      <c r="IPL19" s="460"/>
      <c r="IPM19" s="460"/>
      <c r="IPN19" s="460"/>
      <c r="IPO19" s="460"/>
      <c r="IPP19" s="460"/>
      <c r="IPQ19" s="460"/>
      <c r="IPR19" s="460"/>
      <c r="IPS19" s="460"/>
      <c r="IPT19" s="460"/>
      <c r="IPU19" s="460"/>
      <c r="IPV19" s="460"/>
      <c r="IPW19" s="460"/>
      <c r="IPX19" s="460"/>
      <c r="IPY19" s="460"/>
      <c r="IPZ19" s="460"/>
      <c r="IQA19" s="460"/>
      <c r="IQB19" s="460"/>
      <c r="IQC19" s="460"/>
      <c r="IQD19" s="460"/>
      <c r="IQE19" s="460"/>
      <c r="IQF19" s="460"/>
      <c r="IQG19" s="460"/>
      <c r="IQH19" s="460"/>
      <c r="IQI19" s="460"/>
      <c r="IQJ19" s="460"/>
      <c r="IQK19" s="460"/>
      <c r="IQL19" s="460"/>
      <c r="IQM19" s="460"/>
      <c r="IQN19" s="460"/>
      <c r="IQO19" s="460"/>
      <c r="IQP19" s="460"/>
      <c r="IQQ19" s="460"/>
      <c r="IQR19" s="460"/>
      <c r="IQS19" s="460"/>
      <c r="IQT19" s="460"/>
      <c r="IQU19" s="460"/>
      <c r="IQV19" s="460"/>
      <c r="IQW19" s="460"/>
      <c r="IQX19" s="460"/>
      <c r="IQY19" s="460"/>
      <c r="IQZ19" s="460"/>
      <c r="IRA19" s="460"/>
      <c r="IRB19" s="460"/>
      <c r="IRC19" s="460"/>
      <c r="IRD19" s="460"/>
      <c r="IRE19" s="460"/>
      <c r="IRF19" s="460"/>
      <c r="IRG19" s="460"/>
      <c r="IRH19" s="460"/>
      <c r="IRI19" s="460"/>
      <c r="IRJ19" s="460"/>
      <c r="IRK19" s="460"/>
      <c r="IRL19" s="460"/>
      <c r="IRM19" s="460"/>
      <c r="IRN19" s="460"/>
      <c r="IRO19" s="460"/>
      <c r="IRP19" s="460"/>
      <c r="IRQ19" s="460"/>
      <c r="IRR19" s="460"/>
      <c r="IRS19" s="460"/>
      <c r="IRT19" s="460"/>
      <c r="IRU19" s="460"/>
      <c r="IRV19" s="460"/>
      <c r="IRW19" s="460"/>
      <c r="IRX19" s="460"/>
      <c r="IRY19" s="460"/>
      <c r="IRZ19" s="460"/>
      <c r="ISA19" s="460"/>
      <c r="ISB19" s="460"/>
      <c r="ISC19" s="460"/>
      <c r="ISD19" s="460"/>
      <c r="ISE19" s="460"/>
      <c r="ISF19" s="460"/>
      <c r="ISG19" s="460"/>
      <c r="ISH19" s="460"/>
      <c r="ISI19" s="460"/>
      <c r="ISJ19" s="460"/>
      <c r="ISK19" s="460"/>
      <c r="ISL19" s="460"/>
      <c r="ISM19" s="460"/>
      <c r="ISN19" s="460"/>
      <c r="ISO19" s="460"/>
      <c r="ISP19" s="460"/>
      <c r="ISQ19" s="460"/>
      <c r="ISR19" s="460"/>
      <c r="ISS19" s="460"/>
      <c r="IST19" s="460"/>
      <c r="ISU19" s="460"/>
      <c r="ISV19" s="460"/>
      <c r="ISW19" s="460"/>
      <c r="ISX19" s="460"/>
      <c r="ISY19" s="460"/>
      <c r="ISZ19" s="460"/>
      <c r="ITA19" s="460"/>
      <c r="ITB19" s="460"/>
      <c r="ITC19" s="460"/>
      <c r="ITD19" s="460"/>
      <c r="ITE19" s="460"/>
      <c r="ITF19" s="460"/>
      <c r="ITG19" s="460"/>
      <c r="ITH19" s="460"/>
      <c r="ITI19" s="460"/>
      <c r="ITJ19" s="460"/>
      <c r="ITK19" s="460"/>
      <c r="ITL19" s="460"/>
      <c r="ITM19" s="460"/>
      <c r="ITN19" s="460"/>
      <c r="ITO19" s="460"/>
      <c r="ITP19" s="460"/>
      <c r="ITQ19" s="460"/>
      <c r="ITR19" s="460"/>
      <c r="ITS19" s="460"/>
      <c r="ITT19" s="460"/>
      <c r="ITU19" s="460"/>
      <c r="ITV19" s="460"/>
      <c r="ITW19" s="460"/>
      <c r="ITX19" s="460"/>
      <c r="ITY19" s="460"/>
      <c r="ITZ19" s="460"/>
      <c r="IUA19" s="460"/>
      <c r="IUB19" s="460"/>
      <c r="IUC19" s="460"/>
      <c r="IUD19" s="460"/>
      <c r="IUE19" s="460"/>
      <c r="IUF19" s="460"/>
      <c r="IUG19" s="460"/>
      <c r="IUH19" s="460"/>
      <c r="IUI19" s="460"/>
      <c r="IUJ19" s="460"/>
      <c r="IUK19" s="460"/>
      <c r="IUL19" s="460"/>
      <c r="IUM19" s="460"/>
      <c r="IUN19" s="460"/>
      <c r="IUO19" s="460"/>
      <c r="IUP19" s="460"/>
      <c r="IUQ19" s="460"/>
      <c r="IUR19" s="460"/>
      <c r="IUS19" s="460"/>
      <c r="IUT19" s="460"/>
      <c r="IUU19" s="460"/>
      <c r="IUV19" s="460"/>
      <c r="IUW19" s="460"/>
      <c r="IUX19" s="460"/>
      <c r="IUY19" s="460"/>
      <c r="IUZ19" s="460"/>
      <c r="IVA19" s="460"/>
      <c r="IVB19" s="460"/>
      <c r="IVC19" s="460"/>
      <c r="IVD19" s="460"/>
      <c r="IVE19" s="460"/>
      <c r="IVF19" s="460"/>
      <c r="IVG19" s="460"/>
      <c r="IVH19" s="460"/>
      <c r="IVI19" s="460"/>
      <c r="IVJ19" s="460"/>
      <c r="IVK19" s="460"/>
      <c r="IVL19" s="460"/>
      <c r="IVM19" s="460"/>
      <c r="IVN19" s="460"/>
      <c r="IVO19" s="460"/>
      <c r="IVP19" s="460"/>
      <c r="IVQ19" s="460"/>
      <c r="IVR19" s="460"/>
      <c r="IVS19" s="460"/>
      <c r="IVT19" s="460"/>
      <c r="IVU19" s="460"/>
      <c r="IVV19" s="460"/>
      <c r="IVW19" s="460"/>
      <c r="IVX19" s="460"/>
      <c r="IVY19" s="460"/>
      <c r="IVZ19" s="460"/>
      <c r="IWA19" s="460"/>
      <c r="IWB19" s="460"/>
      <c r="IWC19" s="460"/>
      <c r="IWD19" s="460"/>
      <c r="IWE19" s="460"/>
      <c r="IWF19" s="460"/>
      <c r="IWG19" s="460"/>
      <c r="IWH19" s="460"/>
      <c r="IWI19" s="460"/>
      <c r="IWJ19" s="460"/>
      <c r="IWK19" s="460"/>
      <c r="IWL19" s="460"/>
      <c r="IWM19" s="460"/>
      <c r="IWN19" s="460"/>
      <c r="IWO19" s="460"/>
      <c r="IWP19" s="460"/>
      <c r="IWQ19" s="460"/>
      <c r="IWR19" s="460"/>
      <c r="IWS19" s="460"/>
      <c r="IWT19" s="460"/>
      <c r="IWU19" s="460"/>
      <c r="IWV19" s="460"/>
      <c r="IWW19" s="460"/>
      <c r="IWX19" s="460"/>
      <c r="IWY19" s="460"/>
      <c r="IWZ19" s="460"/>
      <c r="IXA19" s="460"/>
      <c r="IXB19" s="460"/>
      <c r="IXC19" s="460"/>
      <c r="IXD19" s="460"/>
      <c r="IXE19" s="460"/>
      <c r="IXF19" s="460"/>
      <c r="IXG19" s="460"/>
      <c r="IXH19" s="460"/>
      <c r="IXI19" s="460"/>
      <c r="IXJ19" s="460"/>
      <c r="IXK19" s="460"/>
      <c r="IXL19" s="460"/>
      <c r="IXM19" s="460"/>
      <c r="IXN19" s="460"/>
      <c r="IXO19" s="460"/>
      <c r="IXP19" s="460"/>
      <c r="IXQ19" s="460"/>
      <c r="IXR19" s="460"/>
      <c r="IXS19" s="460"/>
      <c r="IXT19" s="460"/>
      <c r="IXU19" s="460"/>
      <c r="IXV19" s="460"/>
      <c r="IXW19" s="460"/>
      <c r="IXX19" s="460"/>
      <c r="IXY19" s="460"/>
      <c r="IXZ19" s="460"/>
      <c r="IYA19" s="460"/>
      <c r="IYB19" s="460"/>
      <c r="IYC19" s="460"/>
      <c r="IYD19" s="460"/>
      <c r="IYE19" s="460"/>
      <c r="IYF19" s="460"/>
      <c r="IYG19" s="460"/>
      <c r="IYH19" s="460"/>
      <c r="IYI19" s="460"/>
      <c r="IYJ19" s="460"/>
      <c r="IYK19" s="460"/>
      <c r="IYL19" s="460"/>
      <c r="IYM19" s="460"/>
      <c r="IYN19" s="460"/>
      <c r="IYO19" s="460"/>
      <c r="IYP19" s="460"/>
      <c r="IYQ19" s="460"/>
      <c r="IYR19" s="460"/>
      <c r="IYS19" s="460"/>
      <c r="IYT19" s="460"/>
      <c r="IYU19" s="460"/>
      <c r="IYV19" s="460"/>
      <c r="IYW19" s="460"/>
      <c r="IYX19" s="460"/>
      <c r="IYY19" s="460"/>
      <c r="IYZ19" s="460"/>
      <c r="IZA19" s="460"/>
      <c r="IZB19" s="460"/>
      <c r="IZC19" s="460"/>
      <c r="IZD19" s="460"/>
      <c r="IZE19" s="460"/>
      <c r="IZF19" s="460"/>
      <c r="IZG19" s="460"/>
      <c r="IZH19" s="460"/>
      <c r="IZI19" s="460"/>
      <c r="IZJ19" s="460"/>
      <c r="IZK19" s="460"/>
      <c r="IZL19" s="460"/>
      <c r="IZM19" s="460"/>
      <c r="IZN19" s="460"/>
      <c r="IZO19" s="460"/>
      <c r="IZP19" s="460"/>
      <c r="IZQ19" s="460"/>
      <c r="IZR19" s="460"/>
      <c r="IZS19" s="460"/>
      <c r="IZT19" s="460"/>
      <c r="IZU19" s="460"/>
      <c r="IZV19" s="460"/>
      <c r="IZW19" s="460"/>
      <c r="IZX19" s="460"/>
      <c r="IZY19" s="460"/>
      <c r="IZZ19" s="460"/>
      <c r="JAA19" s="460"/>
      <c r="JAB19" s="460"/>
      <c r="JAC19" s="460"/>
      <c r="JAD19" s="460"/>
      <c r="JAE19" s="460"/>
      <c r="JAF19" s="460"/>
      <c r="JAG19" s="460"/>
      <c r="JAH19" s="460"/>
      <c r="JAI19" s="460"/>
      <c r="JAJ19" s="460"/>
      <c r="JAK19" s="460"/>
      <c r="JAL19" s="460"/>
      <c r="JAM19" s="460"/>
      <c r="JAN19" s="460"/>
      <c r="JAO19" s="460"/>
      <c r="JAP19" s="460"/>
      <c r="JAQ19" s="460"/>
      <c r="JAR19" s="460"/>
      <c r="JAS19" s="460"/>
      <c r="JAT19" s="460"/>
      <c r="JAU19" s="460"/>
      <c r="JAV19" s="460"/>
      <c r="JAW19" s="460"/>
      <c r="JAX19" s="460"/>
      <c r="JAY19" s="460"/>
      <c r="JAZ19" s="460"/>
      <c r="JBA19" s="460"/>
      <c r="JBB19" s="460"/>
      <c r="JBC19" s="460"/>
      <c r="JBD19" s="460"/>
      <c r="JBE19" s="460"/>
      <c r="JBF19" s="460"/>
      <c r="JBG19" s="460"/>
      <c r="JBH19" s="460"/>
      <c r="JBI19" s="460"/>
      <c r="JBJ19" s="460"/>
      <c r="JBK19" s="460"/>
      <c r="JBL19" s="460"/>
      <c r="JBM19" s="460"/>
      <c r="JBN19" s="460"/>
      <c r="JBO19" s="460"/>
      <c r="JBP19" s="460"/>
      <c r="JBQ19" s="460"/>
      <c r="JBR19" s="460"/>
      <c r="JBS19" s="460"/>
      <c r="JBT19" s="460"/>
      <c r="JBU19" s="460"/>
      <c r="JBV19" s="460"/>
      <c r="JBW19" s="460"/>
      <c r="JBX19" s="460"/>
      <c r="JBY19" s="460"/>
      <c r="JBZ19" s="460"/>
      <c r="JCA19" s="460"/>
      <c r="JCB19" s="460"/>
      <c r="JCC19" s="460"/>
      <c r="JCD19" s="460"/>
      <c r="JCE19" s="460"/>
      <c r="JCF19" s="460"/>
      <c r="JCG19" s="460"/>
      <c r="JCH19" s="460"/>
      <c r="JCI19" s="460"/>
      <c r="JCJ19" s="460"/>
      <c r="JCK19" s="460"/>
      <c r="JCL19" s="460"/>
      <c r="JCM19" s="460"/>
      <c r="JCN19" s="460"/>
      <c r="JCO19" s="460"/>
      <c r="JCP19" s="460"/>
      <c r="JCQ19" s="460"/>
      <c r="JCR19" s="460"/>
      <c r="JCS19" s="460"/>
      <c r="JCT19" s="460"/>
      <c r="JCU19" s="460"/>
      <c r="JCV19" s="460"/>
      <c r="JCW19" s="460"/>
      <c r="JCX19" s="460"/>
      <c r="JCY19" s="460"/>
      <c r="JCZ19" s="460"/>
      <c r="JDA19" s="460"/>
      <c r="JDB19" s="460"/>
      <c r="JDC19" s="460"/>
      <c r="JDD19" s="460"/>
      <c r="JDE19" s="460"/>
      <c r="JDF19" s="460"/>
      <c r="JDG19" s="460"/>
      <c r="JDH19" s="460"/>
      <c r="JDI19" s="460"/>
      <c r="JDJ19" s="460"/>
      <c r="JDK19" s="460"/>
      <c r="JDL19" s="460"/>
      <c r="JDM19" s="460"/>
      <c r="JDN19" s="460"/>
      <c r="JDO19" s="460"/>
      <c r="JDP19" s="460"/>
      <c r="JDQ19" s="460"/>
      <c r="JDR19" s="460"/>
      <c r="JDS19" s="460"/>
      <c r="JDT19" s="460"/>
      <c r="JDU19" s="460"/>
      <c r="JDV19" s="460"/>
      <c r="JDW19" s="460"/>
      <c r="JDX19" s="460"/>
      <c r="JDY19" s="460"/>
      <c r="JDZ19" s="460"/>
      <c r="JEA19" s="460"/>
      <c r="JEB19" s="460"/>
      <c r="JEC19" s="460"/>
      <c r="JED19" s="460"/>
      <c r="JEE19" s="460"/>
      <c r="JEF19" s="460"/>
      <c r="JEG19" s="460"/>
      <c r="JEH19" s="460"/>
      <c r="JEI19" s="460"/>
      <c r="JEJ19" s="460"/>
      <c r="JEK19" s="460"/>
      <c r="JEL19" s="460"/>
      <c r="JEM19" s="460"/>
      <c r="JEN19" s="460"/>
      <c r="JEO19" s="460"/>
      <c r="JEP19" s="460"/>
      <c r="JEQ19" s="460"/>
      <c r="JER19" s="460"/>
      <c r="JES19" s="460"/>
      <c r="JET19" s="460"/>
      <c r="JEU19" s="460"/>
      <c r="JEV19" s="460"/>
      <c r="JEW19" s="460"/>
      <c r="JEX19" s="460"/>
      <c r="JEY19" s="460"/>
      <c r="JEZ19" s="460"/>
      <c r="JFA19" s="460"/>
      <c r="JFB19" s="460"/>
      <c r="JFC19" s="460"/>
      <c r="JFD19" s="460"/>
      <c r="JFE19" s="460"/>
      <c r="JFF19" s="460"/>
      <c r="JFG19" s="460"/>
      <c r="JFH19" s="460"/>
      <c r="JFI19" s="460"/>
      <c r="JFJ19" s="460"/>
      <c r="JFK19" s="460"/>
      <c r="JFL19" s="460"/>
      <c r="JFM19" s="460"/>
      <c r="JFN19" s="460"/>
      <c r="JFO19" s="460"/>
      <c r="JFP19" s="460"/>
      <c r="JFQ19" s="460"/>
      <c r="JFR19" s="460"/>
      <c r="JFS19" s="460"/>
      <c r="JFT19" s="460"/>
      <c r="JFU19" s="460"/>
      <c r="JFV19" s="460"/>
      <c r="JFW19" s="460"/>
      <c r="JFX19" s="460"/>
      <c r="JFY19" s="460"/>
      <c r="JFZ19" s="460"/>
      <c r="JGA19" s="460"/>
      <c r="JGB19" s="460"/>
      <c r="JGC19" s="460"/>
      <c r="JGD19" s="460"/>
      <c r="JGE19" s="460"/>
      <c r="JGF19" s="460"/>
      <c r="JGG19" s="460"/>
      <c r="JGH19" s="460"/>
      <c r="JGI19" s="460"/>
      <c r="JGJ19" s="460"/>
      <c r="JGK19" s="460"/>
      <c r="JGL19" s="460"/>
      <c r="JGM19" s="460"/>
      <c r="JGN19" s="460"/>
      <c r="JGO19" s="460"/>
      <c r="JGP19" s="460"/>
      <c r="JGQ19" s="460"/>
      <c r="JGR19" s="460"/>
      <c r="JGS19" s="460"/>
      <c r="JGT19" s="460"/>
      <c r="JGU19" s="460"/>
      <c r="JGV19" s="460"/>
      <c r="JGW19" s="460"/>
      <c r="JGX19" s="460"/>
      <c r="JGY19" s="460"/>
      <c r="JGZ19" s="460"/>
      <c r="JHA19" s="460"/>
      <c r="JHB19" s="460"/>
      <c r="JHC19" s="460"/>
      <c r="JHD19" s="460"/>
      <c r="JHE19" s="460"/>
      <c r="JHF19" s="460"/>
      <c r="JHG19" s="460"/>
      <c r="JHH19" s="460"/>
      <c r="JHI19" s="460"/>
      <c r="JHJ19" s="460"/>
      <c r="JHK19" s="460"/>
      <c r="JHL19" s="460"/>
      <c r="JHM19" s="460"/>
      <c r="JHN19" s="460"/>
      <c r="JHO19" s="460"/>
      <c r="JHP19" s="460"/>
      <c r="JHQ19" s="460"/>
      <c r="JHR19" s="460"/>
      <c r="JHS19" s="460"/>
      <c r="JHT19" s="460"/>
      <c r="JHU19" s="460"/>
      <c r="JHV19" s="460"/>
      <c r="JHW19" s="460"/>
      <c r="JHX19" s="460"/>
      <c r="JHY19" s="460"/>
      <c r="JHZ19" s="460"/>
      <c r="JIA19" s="460"/>
      <c r="JIB19" s="460"/>
      <c r="JIC19" s="460"/>
      <c r="JID19" s="460"/>
      <c r="JIE19" s="460"/>
      <c r="JIF19" s="460"/>
      <c r="JIG19" s="460"/>
      <c r="JIH19" s="460"/>
      <c r="JII19" s="460"/>
      <c r="JIJ19" s="460"/>
      <c r="JIK19" s="460"/>
      <c r="JIL19" s="460"/>
      <c r="JIM19" s="460"/>
      <c r="JIN19" s="460"/>
      <c r="JIO19" s="460"/>
      <c r="JIP19" s="460"/>
      <c r="JIQ19" s="460"/>
      <c r="JIR19" s="460"/>
      <c r="JIS19" s="460"/>
      <c r="JIT19" s="460"/>
      <c r="JIU19" s="460"/>
      <c r="JIV19" s="460"/>
      <c r="JIW19" s="460"/>
      <c r="JIX19" s="460"/>
      <c r="JIY19" s="460"/>
      <c r="JIZ19" s="460"/>
      <c r="JJA19" s="460"/>
      <c r="JJB19" s="460"/>
      <c r="JJC19" s="460"/>
      <c r="JJD19" s="460"/>
      <c r="JJE19" s="460"/>
      <c r="JJF19" s="460"/>
      <c r="JJG19" s="460"/>
      <c r="JJH19" s="460"/>
      <c r="JJI19" s="460"/>
      <c r="JJJ19" s="460"/>
      <c r="JJK19" s="460"/>
      <c r="JJL19" s="460"/>
      <c r="JJM19" s="460"/>
      <c r="JJN19" s="460"/>
      <c r="JJO19" s="460"/>
      <c r="JJP19" s="460"/>
      <c r="JJQ19" s="460"/>
      <c r="JJR19" s="460"/>
      <c r="JJS19" s="460"/>
      <c r="JJT19" s="460"/>
      <c r="JJU19" s="460"/>
      <c r="JJV19" s="460"/>
      <c r="JJW19" s="460"/>
      <c r="JJX19" s="460"/>
      <c r="JJY19" s="460"/>
      <c r="JJZ19" s="460"/>
      <c r="JKA19" s="460"/>
      <c r="JKB19" s="460"/>
      <c r="JKC19" s="460"/>
      <c r="JKD19" s="460"/>
      <c r="JKE19" s="460"/>
      <c r="JKF19" s="460"/>
      <c r="JKG19" s="460"/>
      <c r="JKH19" s="460"/>
      <c r="JKI19" s="460"/>
      <c r="JKJ19" s="460"/>
      <c r="JKK19" s="460"/>
      <c r="JKL19" s="460"/>
      <c r="JKM19" s="460"/>
      <c r="JKN19" s="460"/>
      <c r="JKO19" s="460"/>
      <c r="JKP19" s="460"/>
      <c r="JKQ19" s="460"/>
      <c r="JKR19" s="460"/>
      <c r="JKS19" s="460"/>
      <c r="JKT19" s="460"/>
      <c r="JKU19" s="460"/>
      <c r="JKV19" s="460"/>
      <c r="JKW19" s="460"/>
      <c r="JKX19" s="460"/>
      <c r="JKY19" s="460"/>
      <c r="JKZ19" s="460"/>
      <c r="JLA19" s="460"/>
      <c r="JLB19" s="460"/>
      <c r="JLC19" s="460"/>
      <c r="JLD19" s="460"/>
      <c r="JLE19" s="460"/>
      <c r="JLF19" s="460"/>
      <c r="JLG19" s="460"/>
      <c r="JLH19" s="460"/>
      <c r="JLI19" s="460"/>
      <c r="JLJ19" s="460"/>
      <c r="JLK19" s="460"/>
      <c r="JLL19" s="460"/>
      <c r="JLM19" s="460"/>
      <c r="JLN19" s="460"/>
      <c r="JLO19" s="460"/>
      <c r="JLP19" s="460"/>
      <c r="JLQ19" s="460"/>
      <c r="JLR19" s="460"/>
      <c r="JLS19" s="460"/>
      <c r="JLT19" s="460"/>
      <c r="JLU19" s="460"/>
      <c r="JLV19" s="460"/>
      <c r="JLW19" s="460"/>
      <c r="JLX19" s="460"/>
      <c r="JLY19" s="460"/>
      <c r="JLZ19" s="460"/>
      <c r="JMA19" s="460"/>
      <c r="JMB19" s="460"/>
      <c r="JMC19" s="460"/>
      <c r="JMD19" s="460"/>
      <c r="JME19" s="460"/>
      <c r="JMF19" s="460"/>
      <c r="JMG19" s="460"/>
      <c r="JMH19" s="460"/>
      <c r="JMI19" s="460"/>
      <c r="JMJ19" s="460"/>
      <c r="JMK19" s="460"/>
      <c r="JML19" s="460"/>
      <c r="JMM19" s="460"/>
      <c r="JMN19" s="460"/>
      <c r="JMO19" s="460"/>
      <c r="JMP19" s="460"/>
      <c r="JMQ19" s="460"/>
      <c r="JMR19" s="460"/>
      <c r="JMS19" s="460"/>
      <c r="JMT19" s="460"/>
      <c r="JMU19" s="460"/>
      <c r="JMV19" s="460"/>
      <c r="JMW19" s="460"/>
      <c r="JMX19" s="460"/>
      <c r="JMY19" s="460"/>
      <c r="JMZ19" s="460"/>
      <c r="JNA19" s="460"/>
      <c r="JNB19" s="460"/>
      <c r="JNC19" s="460"/>
      <c r="JND19" s="460"/>
      <c r="JNE19" s="460"/>
      <c r="JNF19" s="460"/>
      <c r="JNG19" s="460"/>
      <c r="JNH19" s="460"/>
      <c r="JNI19" s="460"/>
      <c r="JNJ19" s="460"/>
      <c r="JNK19" s="460"/>
      <c r="JNL19" s="460"/>
      <c r="JNM19" s="460"/>
      <c r="JNN19" s="460"/>
      <c r="JNO19" s="460"/>
      <c r="JNP19" s="460"/>
      <c r="JNQ19" s="460"/>
      <c r="JNR19" s="460"/>
      <c r="JNS19" s="460"/>
      <c r="JNT19" s="460"/>
      <c r="JNU19" s="460"/>
      <c r="JNV19" s="460"/>
      <c r="JNW19" s="460"/>
      <c r="JNX19" s="460"/>
      <c r="JNY19" s="460"/>
      <c r="JNZ19" s="460"/>
      <c r="JOA19" s="460"/>
      <c r="JOB19" s="460"/>
      <c r="JOC19" s="460"/>
      <c r="JOD19" s="460"/>
      <c r="JOE19" s="460"/>
      <c r="JOF19" s="460"/>
      <c r="JOG19" s="460"/>
      <c r="JOH19" s="460"/>
      <c r="JOI19" s="460"/>
      <c r="JOJ19" s="460"/>
      <c r="JOK19" s="460"/>
      <c r="JOL19" s="460"/>
      <c r="JOM19" s="460"/>
      <c r="JON19" s="460"/>
      <c r="JOO19" s="460"/>
      <c r="JOP19" s="460"/>
      <c r="JOQ19" s="460"/>
      <c r="JOR19" s="460"/>
      <c r="JOS19" s="460"/>
      <c r="JOT19" s="460"/>
      <c r="JOU19" s="460"/>
      <c r="JOV19" s="460"/>
      <c r="JOW19" s="460"/>
      <c r="JOX19" s="460"/>
      <c r="JOY19" s="460"/>
      <c r="JOZ19" s="460"/>
      <c r="JPA19" s="460"/>
      <c r="JPB19" s="460"/>
      <c r="JPC19" s="460"/>
      <c r="JPD19" s="460"/>
      <c r="JPE19" s="460"/>
      <c r="JPF19" s="460"/>
      <c r="JPG19" s="460"/>
      <c r="JPH19" s="460"/>
      <c r="JPI19" s="460"/>
      <c r="JPJ19" s="460"/>
      <c r="JPK19" s="460"/>
      <c r="JPL19" s="460"/>
      <c r="JPM19" s="460"/>
      <c r="JPN19" s="460"/>
      <c r="JPO19" s="460"/>
      <c r="JPP19" s="460"/>
      <c r="JPQ19" s="460"/>
      <c r="JPR19" s="460"/>
      <c r="JPS19" s="460"/>
      <c r="JPT19" s="460"/>
      <c r="JPU19" s="460"/>
      <c r="JPV19" s="460"/>
      <c r="JPW19" s="460"/>
      <c r="JPX19" s="460"/>
      <c r="JPY19" s="460"/>
      <c r="JPZ19" s="460"/>
      <c r="JQA19" s="460"/>
      <c r="JQB19" s="460"/>
      <c r="JQC19" s="460"/>
      <c r="JQD19" s="460"/>
      <c r="JQE19" s="460"/>
      <c r="JQF19" s="460"/>
      <c r="JQG19" s="460"/>
      <c r="JQH19" s="460"/>
      <c r="JQI19" s="460"/>
      <c r="JQJ19" s="460"/>
      <c r="JQK19" s="460"/>
      <c r="JQL19" s="460"/>
      <c r="JQM19" s="460"/>
      <c r="JQN19" s="460"/>
      <c r="JQO19" s="460"/>
      <c r="JQP19" s="460"/>
      <c r="JQQ19" s="460"/>
      <c r="JQR19" s="460"/>
      <c r="JQS19" s="460"/>
      <c r="JQT19" s="460"/>
      <c r="JQU19" s="460"/>
      <c r="JQV19" s="460"/>
      <c r="JQW19" s="460"/>
      <c r="JQX19" s="460"/>
      <c r="JQY19" s="460"/>
      <c r="JQZ19" s="460"/>
      <c r="JRA19" s="460"/>
      <c r="JRB19" s="460"/>
      <c r="JRC19" s="460"/>
      <c r="JRD19" s="460"/>
      <c r="JRE19" s="460"/>
      <c r="JRF19" s="460"/>
      <c r="JRG19" s="460"/>
      <c r="JRH19" s="460"/>
      <c r="JRI19" s="460"/>
      <c r="JRJ19" s="460"/>
      <c r="JRK19" s="460"/>
      <c r="JRL19" s="460"/>
      <c r="JRM19" s="460"/>
      <c r="JRN19" s="460"/>
      <c r="JRO19" s="460"/>
      <c r="JRP19" s="460"/>
      <c r="JRQ19" s="460"/>
      <c r="JRR19" s="460"/>
      <c r="JRS19" s="460"/>
      <c r="JRT19" s="460"/>
      <c r="JRU19" s="460"/>
      <c r="JRV19" s="460"/>
      <c r="JRW19" s="460"/>
      <c r="JRX19" s="460"/>
      <c r="JRY19" s="460"/>
      <c r="JRZ19" s="460"/>
      <c r="JSA19" s="460"/>
      <c r="JSB19" s="460"/>
      <c r="JSC19" s="460"/>
      <c r="JSD19" s="460"/>
      <c r="JSE19" s="460"/>
      <c r="JSF19" s="460"/>
      <c r="JSG19" s="460"/>
      <c r="JSH19" s="460"/>
      <c r="JSI19" s="460"/>
      <c r="JSJ19" s="460"/>
      <c r="JSK19" s="460"/>
      <c r="JSL19" s="460"/>
      <c r="JSM19" s="460"/>
      <c r="JSN19" s="460"/>
      <c r="JSO19" s="460"/>
      <c r="JSP19" s="460"/>
      <c r="JSQ19" s="460"/>
      <c r="JSR19" s="460"/>
      <c r="JSS19" s="460"/>
      <c r="JST19" s="460"/>
      <c r="JSU19" s="460"/>
      <c r="JSV19" s="460"/>
      <c r="JSW19" s="460"/>
      <c r="JSX19" s="460"/>
      <c r="JSY19" s="460"/>
      <c r="JSZ19" s="460"/>
      <c r="JTA19" s="460"/>
      <c r="JTB19" s="460"/>
      <c r="JTC19" s="460"/>
      <c r="JTD19" s="460"/>
      <c r="JTE19" s="460"/>
      <c r="JTF19" s="460"/>
      <c r="JTG19" s="460"/>
      <c r="JTH19" s="460"/>
      <c r="JTI19" s="460"/>
      <c r="JTJ19" s="460"/>
      <c r="JTK19" s="460"/>
      <c r="JTL19" s="460"/>
      <c r="JTM19" s="460"/>
      <c r="JTN19" s="460"/>
      <c r="JTO19" s="460"/>
      <c r="JTP19" s="460"/>
      <c r="JTQ19" s="460"/>
      <c r="JTR19" s="460"/>
      <c r="JTS19" s="460"/>
      <c r="JTT19" s="460"/>
      <c r="JTU19" s="460"/>
      <c r="JTV19" s="460"/>
      <c r="JTW19" s="460"/>
      <c r="JTX19" s="460"/>
      <c r="JTY19" s="460"/>
      <c r="JTZ19" s="460"/>
      <c r="JUA19" s="460"/>
      <c r="JUB19" s="460"/>
      <c r="JUC19" s="460"/>
      <c r="JUD19" s="460"/>
      <c r="JUE19" s="460"/>
      <c r="JUF19" s="460"/>
      <c r="JUG19" s="460"/>
      <c r="JUH19" s="460"/>
      <c r="JUI19" s="460"/>
      <c r="JUJ19" s="460"/>
      <c r="JUK19" s="460"/>
      <c r="JUL19" s="460"/>
      <c r="JUM19" s="460"/>
      <c r="JUN19" s="460"/>
      <c r="JUO19" s="460"/>
      <c r="JUP19" s="460"/>
      <c r="JUQ19" s="460"/>
      <c r="JUR19" s="460"/>
      <c r="JUS19" s="460"/>
      <c r="JUT19" s="460"/>
      <c r="JUU19" s="460"/>
      <c r="JUV19" s="460"/>
      <c r="JUW19" s="460"/>
      <c r="JUX19" s="460"/>
      <c r="JUY19" s="460"/>
      <c r="JUZ19" s="460"/>
      <c r="JVA19" s="460"/>
      <c r="JVB19" s="460"/>
      <c r="JVC19" s="460"/>
      <c r="JVD19" s="460"/>
      <c r="JVE19" s="460"/>
      <c r="JVF19" s="460"/>
      <c r="JVG19" s="460"/>
      <c r="JVH19" s="460"/>
      <c r="JVI19" s="460"/>
      <c r="JVJ19" s="460"/>
      <c r="JVK19" s="460"/>
      <c r="JVL19" s="460"/>
      <c r="JVM19" s="460"/>
      <c r="JVN19" s="460"/>
      <c r="JVO19" s="460"/>
      <c r="JVP19" s="460"/>
      <c r="JVQ19" s="460"/>
      <c r="JVR19" s="460"/>
      <c r="JVS19" s="460"/>
      <c r="JVT19" s="460"/>
      <c r="JVU19" s="460"/>
      <c r="JVV19" s="460"/>
      <c r="JVW19" s="460"/>
      <c r="JVX19" s="460"/>
      <c r="JVY19" s="460"/>
      <c r="JVZ19" s="460"/>
      <c r="JWA19" s="460"/>
      <c r="JWB19" s="460"/>
      <c r="JWC19" s="460"/>
      <c r="JWD19" s="460"/>
      <c r="JWE19" s="460"/>
      <c r="JWF19" s="460"/>
      <c r="JWG19" s="460"/>
      <c r="JWH19" s="460"/>
      <c r="JWI19" s="460"/>
      <c r="JWJ19" s="460"/>
      <c r="JWK19" s="460"/>
      <c r="JWL19" s="460"/>
      <c r="JWM19" s="460"/>
      <c r="JWN19" s="460"/>
      <c r="JWO19" s="460"/>
      <c r="JWP19" s="460"/>
      <c r="JWQ19" s="460"/>
      <c r="JWR19" s="460"/>
      <c r="JWS19" s="460"/>
      <c r="JWT19" s="460"/>
      <c r="JWU19" s="460"/>
      <c r="JWV19" s="460"/>
      <c r="JWW19" s="460"/>
      <c r="JWX19" s="460"/>
      <c r="JWY19" s="460"/>
      <c r="JWZ19" s="460"/>
      <c r="JXA19" s="460"/>
      <c r="JXB19" s="460"/>
      <c r="JXC19" s="460"/>
      <c r="JXD19" s="460"/>
      <c r="JXE19" s="460"/>
      <c r="JXF19" s="460"/>
      <c r="JXG19" s="460"/>
      <c r="JXH19" s="460"/>
      <c r="JXI19" s="460"/>
      <c r="JXJ19" s="460"/>
      <c r="JXK19" s="460"/>
      <c r="JXL19" s="460"/>
      <c r="JXM19" s="460"/>
      <c r="JXN19" s="460"/>
      <c r="JXO19" s="460"/>
      <c r="JXP19" s="460"/>
      <c r="JXQ19" s="460"/>
      <c r="JXR19" s="460"/>
      <c r="JXS19" s="460"/>
      <c r="JXT19" s="460"/>
      <c r="JXU19" s="460"/>
      <c r="JXV19" s="460"/>
      <c r="JXW19" s="460"/>
      <c r="JXX19" s="460"/>
      <c r="JXY19" s="460"/>
      <c r="JXZ19" s="460"/>
      <c r="JYA19" s="460"/>
      <c r="JYB19" s="460"/>
      <c r="JYC19" s="460"/>
      <c r="JYD19" s="460"/>
      <c r="JYE19" s="460"/>
      <c r="JYF19" s="460"/>
      <c r="JYG19" s="460"/>
      <c r="JYH19" s="460"/>
      <c r="JYI19" s="460"/>
      <c r="JYJ19" s="460"/>
      <c r="JYK19" s="460"/>
      <c r="JYL19" s="460"/>
      <c r="JYM19" s="460"/>
      <c r="JYN19" s="460"/>
      <c r="JYO19" s="460"/>
      <c r="JYP19" s="460"/>
      <c r="JYQ19" s="460"/>
      <c r="JYR19" s="460"/>
      <c r="JYS19" s="460"/>
      <c r="JYT19" s="460"/>
      <c r="JYU19" s="460"/>
      <c r="JYV19" s="460"/>
      <c r="JYW19" s="460"/>
      <c r="JYX19" s="460"/>
      <c r="JYY19" s="460"/>
      <c r="JYZ19" s="460"/>
      <c r="JZA19" s="460"/>
      <c r="JZB19" s="460"/>
      <c r="JZC19" s="460"/>
      <c r="JZD19" s="460"/>
      <c r="JZE19" s="460"/>
      <c r="JZF19" s="460"/>
      <c r="JZG19" s="460"/>
      <c r="JZH19" s="460"/>
      <c r="JZI19" s="460"/>
      <c r="JZJ19" s="460"/>
      <c r="JZK19" s="460"/>
      <c r="JZL19" s="460"/>
      <c r="JZM19" s="460"/>
      <c r="JZN19" s="460"/>
      <c r="JZO19" s="460"/>
      <c r="JZP19" s="460"/>
      <c r="JZQ19" s="460"/>
      <c r="JZR19" s="460"/>
      <c r="JZS19" s="460"/>
      <c r="JZT19" s="460"/>
      <c r="JZU19" s="460"/>
      <c r="JZV19" s="460"/>
      <c r="JZW19" s="460"/>
      <c r="JZX19" s="460"/>
      <c r="JZY19" s="460"/>
      <c r="JZZ19" s="460"/>
      <c r="KAA19" s="460"/>
      <c r="KAB19" s="460"/>
      <c r="KAC19" s="460"/>
      <c r="KAD19" s="460"/>
      <c r="KAE19" s="460"/>
      <c r="KAF19" s="460"/>
      <c r="KAG19" s="460"/>
      <c r="KAH19" s="460"/>
      <c r="KAI19" s="460"/>
      <c r="KAJ19" s="460"/>
      <c r="KAK19" s="460"/>
      <c r="KAL19" s="460"/>
      <c r="KAM19" s="460"/>
      <c r="KAN19" s="460"/>
      <c r="KAO19" s="460"/>
      <c r="KAP19" s="460"/>
      <c r="KAQ19" s="460"/>
      <c r="KAR19" s="460"/>
      <c r="KAS19" s="460"/>
      <c r="KAT19" s="460"/>
      <c r="KAU19" s="460"/>
      <c r="KAV19" s="460"/>
      <c r="KAW19" s="460"/>
      <c r="KAX19" s="460"/>
      <c r="KAY19" s="460"/>
      <c r="KAZ19" s="460"/>
      <c r="KBA19" s="460"/>
      <c r="KBB19" s="460"/>
      <c r="KBC19" s="460"/>
      <c r="KBD19" s="460"/>
      <c r="KBE19" s="460"/>
      <c r="KBF19" s="460"/>
      <c r="KBG19" s="460"/>
      <c r="KBH19" s="460"/>
      <c r="KBI19" s="460"/>
      <c r="KBJ19" s="460"/>
      <c r="KBK19" s="460"/>
      <c r="KBL19" s="460"/>
      <c r="KBM19" s="460"/>
      <c r="KBN19" s="460"/>
      <c r="KBO19" s="460"/>
      <c r="KBP19" s="460"/>
      <c r="KBQ19" s="460"/>
      <c r="KBR19" s="460"/>
      <c r="KBS19" s="460"/>
      <c r="KBT19" s="460"/>
      <c r="KBU19" s="460"/>
      <c r="KBV19" s="460"/>
      <c r="KBW19" s="460"/>
      <c r="KBX19" s="460"/>
      <c r="KBY19" s="460"/>
      <c r="KBZ19" s="460"/>
      <c r="KCA19" s="460"/>
      <c r="KCB19" s="460"/>
      <c r="KCC19" s="460"/>
      <c r="KCD19" s="460"/>
      <c r="KCE19" s="460"/>
      <c r="KCF19" s="460"/>
      <c r="KCG19" s="460"/>
      <c r="KCH19" s="460"/>
      <c r="KCI19" s="460"/>
      <c r="KCJ19" s="460"/>
      <c r="KCK19" s="460"/>
      <c r="KCL19" s="460"/>
      <c r="KCM19" s="460"/>
      <c r="KCN19" s="460"/>
      <c r="KCO19" s="460"/>
      <c r="KCP19" s="460"/>
      <c r="KCQ19" s="460"/>
      <c r="KCR19" s="460"/>
      <c r="KCS19" s="460"/>
      <c r="KCT19" s="460"/>
      <c r="KCU19" s="460"/>
      <c r="KCV19" s="460"/>
      <c r="KCW19" s="460"/>
      <c r="KCX19" s="460"/>
      <c r="KCY19" s="460"/>
      <c r="KCZ19" s="460"/>
      <c r="KDA19" s="460"/>
      <c r="KDB19" s="460"/>
      <c r="KDC19" s="460"/>
      <c r="KDD19" s="460"/>
      <c r="KDE19" s="460"/>
      <c r="KDF19" s="460"/>
      <c r="KDG19" s="460"/>
      <c r="KDH19" s="460"/>
      <c r="KDI19" s="460"/>
      <c r="KDJ19" s="460"/>
      <c r="KDK19" s="460"/>
      <c r="KDL19" s="460"/>
      <c r="KDM19" s="460"/>
      <c r="KDN19" s="460"/>
      <c r="KDO19" s="460"/>
      <c r="KDP19" s="460"/>
      <c r="KDQ19" s="460"/>
      <c r="KDR19" s="460"/>
      <c r="KDS19" s="460"/>
      <c r="KDT19" s="460"/>
      <c r="KDU19" s="460"/>
      <c r="KDV19" s="460"/>
      <c r="KDW19" s="460"/>
      <c r="KDX19" s="460"/>
      <c r="KDY19" s="460"/>
      <c r="KDZ19" s="460"/>
      <c r="KEA19" s="460"/>
      <c r="KEB19" s="460"/>
      <c r="KEC19" s="460"/>
      <c r="KED19" s="460"/>
      <c r="KEE19" s="460"/>
      <c r="KEF19" s="460"/>
      <c r="KEG19" s="460"/>
      <c r="KEH19" s="460"/>
      <c r="KEI19" s="460"/>
      <c r="KEJ19" s="460"/>
      <c r="KEK19" s="460"/>
      <c r="KEL19" s="460"/>
      <c r="KEM19" s="460"/>
      <c r="KEN19" s="460"/>
      <c r="KEO19" s="460"/>
      <c r="KEP19" s="460"/>
      <c r="KEQ19" s="460"/>
      <c r="KER19" s="460"/>
      <c r="KES19" s="460"/>
      <c r="KET19" s="460"/>
      <c r="KEU19" s="460"/>
      <c r="KEV19" s="460"/>
      <c r="KEW19" s="460"/>
      <c r="KEX19" s="460"/>
      <c r="KEY19" s="460"/>
      <c r="KEZ19" s="460"/>
      <c r="KFA19" s="460"/>
      <c r="KFB19" s="460"/>
      <c r="KFC19" s="460"/>
      <c r="KFD19" s="460"/>
      <c r="KFE19" s="460"/>
      <c r="KFF19" s="460"/>
      <c r="KFG19" s="460"/>
      <c r="KFH19" s="460"/>
      <c r="KFI19" s="460"/>
      <c r="KFJ19" s="460"/>
      <c r="KFK19" s="460"/>
      <c r="KFL19" s="460"/>
      <c r="KFM19" s="460"/>
      <c r="KFN19" s="460"/>
      <c r="KFO19" s="460"/>
      <c r="KFP19" s="460"/>
      <c r="KFQ19" s="460"/>
      <c r="KFR19" s="460"/>
      <c r="KFS19" s="460"/>
      <c r="KFT19" s="460"/>
      <c r="KFU19" s="460"/>
      <c r="KFV19" s="460"/>
      <c r="KFW19" s="460"/>
      <c r="KFX19" s="460"/>
      <c r="KFY19" s="460"/>
      <c r="KFZ19" s="460"/>
      <c r="KGA19" s="460"/>
      <c r="KGB19" s="460"/>
      <c r="KGC19" s="460"/>
      <c r="KGD19" s="460"/>
      <c r="KGE19" s="460"/>
      <c r="KGF19" s="460"/>
      <c r="KGG19" s="460"/>
      <c r="KGH19" s="460"/>
      <c r="KGI19" s="460"/>
      <c r="KGJ19" s="460"/>
      <c r="KGK19" s="460"/>
      <c r="KGL19" s="460"/>
      <c r="KGM19" s="460"/>
      <c r="KGN19" s="460"/>
      <c r="KGO19" s="460"/>
      <c r="KGP19" s="460"/>
      <c r="KGQ19" s="460"/>
      <c r="KGR19" s="460"/>
      <c r="KGS19" s="460"/>
      <c r="KGT19" s="460"/>
      <c r="KGU19" s="460"/>
      <c r="KGV19" s="460"/>
      <c r="KGW19" s="460"/>
      <c r="KGX19" s="460"/>
      <c r="KGY19" s="460"/>
      <c r="KGZ19" s="460"/>
      <c r="KHA19" s="460"/>
      <c r="KHB19" s="460"/>
      <c r="KHC19" s="460"/>
      <c r="KHD19" s="460"/>
      <c r="KHE19" s="460"/>
      <c r="KHF19" s="460"/>
      <c r="KHG19" s="460"/>
      <c r="KHH19" s="460"/>
      <c r="KHI19" s="460"/>
      <c r="KHJ19" s="460"/>
      <c r="KHK19" s="460"/>
      <c r="KHL19" s="460"/>
      <c r="KHM19" s="460"/>
      <c r="KHN19" s="460"/>
      <c r="KHO19" s="460"/>
      <c r="KHP19" s="460"/>
      <c r="KHQ19" s="460"/>
      <c r="KHR19" s="460"/>
      <c r="KHS19" s="460"/>
      <c r="KHT19" s="460"/>
      <c r="KHU19" s="460"/>
      <c r="KHV19" s="460"/>
      <c r="KHW19" s="460"/>
      <c r="KHX19" s="460"/>
      <c r="KHY19" s="460"/>
      <c r="KHZ19" s="460"/>
      <c r="KIA19" s="460"/>
      <c r="KIB19" s="460"/>
      <c r="KIC19" s="460"/>
      <c r="KID19" s="460"/>
      <c r="KIE19" s="460"/>
      <c r="KIF19" s="460"/>
      <c r="KIG19" s="460"/>
      <c r="KIH19" s="460"/>
      <c r="KII19" s="460"/>
      <c r="KIJ19" s="460"/>
      <c r="KIK19" s="460"/>
      <c r="KIL19" s="460"/>
      <c r="KIM19" s="460"/>
      <c r="KIN19" s="460"/>
      <c r="KIO19" s="460"/>
      <c r="KIP19" s="460"/>
      <c r="KIQ19" s="460"/>
      <c r="KIR19" s="460"/>
      <c r="KIS19" s="460"/>
      <c r="KIT19" s="460"/>
      <c r="KIU19" s="460"/>
      <c r="KIV19" s="460"/>
      <c r="KIW19" s="460"/>
      <c r="KIX19" s="460"/>
      <c r="KIY19" s="460"/>
      <c r="KIZ19" s="460"/>
      <c r="KJA19" s="460"/>
      <c r="KJB19" s="460"/>
      <c r="KJC19" s="460"/>
      <c r="KJD19" s="460"/>
      <c r="KJE19" s="460"/>
      <c r="KJF19" s="460"/>
      <c r="KJG19" s="460"/>
      <c r="KJH19" s="460"/>
      <c r="KJI19" s="460"/>
      <c r="KJJ19" s="460"/>
      <c r="KJK19" s="460"/>
      <c r="KJL19" s="460"/>
      <c r="KJM19" s="460"/>
      <c r="KJN19" s="460"/>
      <c r="KJO19" s="460"/>
      <c r="KJP19" s="460"/>
      <c r="KJQ19" s="460"/>
      <c r="KJR19" s="460"/>
      <c r="KJS19" s="460"/>
      <c r="KJT19" s="460"/>
      <c r="KJU19" s="460"/>
      <c r="KJV19" s="460"/>
      <c r="KJW19" s="460"/>
      <c r="KJX19" s="460"/>
      <c r="KJY19" s="460"/>
      <c r="KJZ19" s="460"/>
      <c r="KKA19" s="460"/>
      <c r="KKB19" s="460"/>
      <c r="KKC19" s="460"/>
      <c r="KKD19" s="460"/>
      <c r="KKE19" s="460"/>
      <c r="KKF19" s="460"/>
      <c r="KKG19" s="460"/>
      <c r="KKH19" s="460"/>
      <c r="KKI19" s="460"/>
      <c r="KKJ19" s="460"/>
      <c r="KKK19" s="460"/>
      <c r="KKL19" s="460"/>
      <c r="KKM19" s="460"/>
      <c r="KKN19" s="460"/>
      <c r="KKO19" s="460"/>
      <c r="KKP19" s="460"/>
      <c r="KKQ19" s="460"/>
      <c r="KKR19" s="460"/>
      <c r="KKS19" s="460"/>
      <c r="KKT19" s="460"/>
      <c r="KKU19" s="460"/>
      <c r="KKV19" s="460"/>
      <c r="KKW19" s="460"/>
      <c r="KKX19" s="460"/>
      <c r="KKY19" s="460"/>
      <c r="KKZ19" s="460"/>
      <c r="KLA19" s="460"/>
      <c r="KLB19" s="460"/>
      <c r="KLC19" s="460"/>
      <c r="KLD19" s="460"/>
      <c r="KLE19" s="460"/>
      <c r="KLF19" s="460"/>
      <c r="KLG19" s="460"/>
      <c r="KLH19" s="460"/>
      <c r="KLI19" s="460"/>
      <c r="KLJ19" s="460"/>
      <c r="KLK19" s="460"/>
      <c r="KLL19" s="460"/>
      <c r="KLM19" s="460"/>
      <c r="KLN19" s="460"/>
      <c r="KLO19" s="460"/>
      <c r="KLP19" s="460"/>
      <c r="KLQ19" s="460"/>
      <c r="KLR19" s="460"/>
      <c r="KLS19" s="460"/>
      <c r="KLT19" s="460"/>
      <c r="KLU19" s="460"/>
      <c r="KLV19" s="460"/>
      <c r="KLW19" s="460"/>
      <c r="KLX19" s="460"/>
      <c r="KLY19" s="460"/>
      <c r="KLZ19" s="460"/>
      <c r="KMA19" s="460"/>
      <c r="KMB19" s="460"/>
      <c r="KMC19" s="460"/>
      <c r="KMD19" s="460"/>
      <c r="KME19" s="460"/>
      <c r="KMF19" s="460"/>
      <c r="KMG19" s="460"/>
      <c r="KMH19" s="460"/>
      <c r="KMI19" s="460"/>
      <c r="KMJ19" s="460"/>
      <c r="KMK19" s="460"/>
      <c r="KML19" s="460"/>
      <c r="KMM19" s="460"/>
      <c r="KMN19" s="460"/>
      <c r="KMO19" s="460"/>
      <c r="KMP19" s="460"/>
      <c r="KMQ19" s="460"/>
      <c r="KMR19" s="460"/>
      <c r="KMS19" s="460"/>
      <c r="KMT19" s="460"/>
      <c r="KMU19" s="460"/>
      <c r="KMV19" s="460"/>
      <c r="KMW19" s="460"/>
      <c r="KMX19" s="460"/>
      <c r="KMY19" s="460"/>
      <c r="KMZ19" s="460"/>
      <c r="KNA19" s="460"/>
      <c r="KNB19" s="460"/>
      <c r="KNC19" s="460"/>
      <c r="KND19" s="460"/>
      <c r="KNE19" s="460"/>
      <c r="KNF19" s="460"/>
      <c r="KNG19" s="460"/>
      <c r="KNH19" s="460"/>
      <c r="KNI19" s="460"/>
      <c r="KNJ19" s="460"/>
      <c r="KNK19" s="460"/>
      <c r="KNL19" s="460"/>
      <c r="KNM19" s="460"/>
      <c r="KNN19" s="460"/>
      <c r="KNO19" s="460"/>
      <c r="KNP19" s="460"/>
      <c r="KNQ19" s="460"/>
      <c r="KNR19" s="460"/>
      <c r="KNS19" s="460"/>
      <c r="KNT19" s="460"/>
      <c r="KNU19" s="460"/>
      <c r="KNV19" s="460"/>
      <c r="KNW19" s="460"/>
      <c r="KNX19" s="460"/>
      <c r="KNY19" s="460"/>
      <c r="KNZ19" s="460"/>
      <c r="KOA19" s="460"/>
      <c r="KOB19" s="460"/>
      <c r="KOC19" s="460"/>
      <c r="KOD19" s="460"/>
      <c r="KOE19" s="460"/>
      <c r="KOF19" s="460"/>
      <c r="KOG19" s="460"/>
      <c r="KOH19" s="460"/>
      <c r="KOI19" s="460"/>
      <c r="KOJ19" s="460"/>
      <c r="KOK19" s="460"/>
      <c r="KOL19" s="460"/>
      <c r="KOM19" s="460"/>
      <c r="KON19" s="460"/>
      <c r="KOO19" s="460"/>
      <c r="KOP19" s="460"/>
      <c r="KOQ19" s="460"/>
      <c r="KOR19" s="460"/>
      <c r="KOS19" s="460"/>
      <c r="KOT19" s="460"/>
      <c r="KOU19" s="460"/>
      <c r="KOV19" s="460"/>
      <c r="KOW19" s="460"/>
      <c r="KOX19" s="460"/>
      <c r="KOY19" s="460"/>
      <c r="KOZ19" s="460"/>
      <c r="KPA19" s="460"/>
      <c r="KPB19" s="460"/>
      <c r="KPC19" s="460"/>
      <c r="KPD19" s="460"/>
      <c r="KPE19" s="460"/>
      <c r="KPF19" s="460"/>
      <c r="KPG19" s="460"/>
      <c r="KPH19" s="460"/>
      <c r="KPI19" s="460"/>
      <c r="KPJ19" s="460"/>
      <c r="KPK19" s="460"/>
      <c r="KPL19" s="460"/>
      <c r="KPM19" s="460"/>
      <c r="KPN19" s="460"/>
      <c r="KPO19" s="460"/>
      <c r="KPP19" s="460"/>
      <c r="KPQ19" s="460"/>
      <c r="KPR19" s="460"/>
      <c r="KPS19" s="460"/>
      <c r="KPT19" s="460"/>
      <c r="KPU19" s="460"/>
      <c r="KPV19" s="460"/>
      <c r="KPW19" s="460"/>
      <c r="KPX19" s="460"/>
      <c r="KPY19" s="460"/>
      <c r="KPZ19" s="460"/>
      <c r="KQA19" s="460"/>
      <c r="KQB19" s="460"/>
      <c r="KQC19" s="460"/>
      <c r="KQD19" s="460"/>
      <c r="KQE19" s="460"/>
      <c r="KQF19" s="460"/>
      <c r="KQG19" s="460"/>
      <c r="KQH19" s="460"/>
      <c r="KQI19" s="460"/>
      <c r="KQJ19" s="460"/>
      <c r="KQK19" s="460"/>
      <c r="KQL19" s="460"/>
      <c r="KQM19" s="460"/>
      <c r="KQN19" s="460"/>
      <c r="KQO19" s="460"/>
      <c r="KQP19" s="460"/>
      <c r="KQQ19" s="460"/>
      <c r="KQR19" s="460"/>
      <c r="KQS19" s="460"/>
      <c r="KQT19" s="460"/>
      <c r="KQU19" s="460"/>
      <c r="KQV19" s="460"/>
      <c r="KQW19" s="460"/>
      <c r="KQX19" s="460"/>
      <c r="KQY19" s="460"/>
      <c r="KQZ19" s="460"/>
      <c r="KRA19" s="460"/>
      <c r="KRB19" s="460"/>
      <c r="KRC19" s="460"/>
      <c r="KRD19" s="460"/>
      <c r="KRE19" s="460"/>
      <c r="KRF19" s="460"/>
      <c r="KRG19" s="460"/>
      <c r="KRH19" s="460"/>
      <c r="KRI19" s="460"/>
      <c r="KRJ19" s="460"/>
      <c r="KRK19" s="460"/>
      <c r="KRL19" s="460"/>
      <c r="KRM19" s="460"/>
      <c r="KRN19" s="460"/>
      <c r="KRO19" s="460"/>
      <c r="KRP19" s="460"/>
      <c r="KRQ19" s="460"/>
      <c r="KRR19" s="460"/>
      <c r="KRS19" s="460"/>
      <c r="KRT19" s="460"/>
      <c r="KRU19" s="460"/>
      <c r="KRV19" s="460"/>
      <c r="KRW19" s="460"/>
      <c r="KRX19" s="460"/>
      <c r="KRY19" s="460"/>
      <c r="KRZ19" s="460"/>
      <c r="KSA19" s="460"/>
      <c r="KSB19" s="460"/>
      <c r="KSC19" s="460"/>
      <c r="KSD19" s="460"/>
      <c r="KSE19" s="460"/>
      <c r="KSF19" s="460"/>
      <c r="KSG19" s="460"/>
      <c r="KSH19" s="460"/>
      <c r="KSI19" s="460"/>
      <c r="KSJ19" s="460"/>
      <c r="KSK19" s="460"/>
      <c r="KSL19" s="460"/>
      <c r="KSM19" s="460"/>
      <c r="KSN19" s="460"/>
      <c r="KSO19" s="460"/>
      <c r="KSP19" s="460"/>
      <c r="KSQ19" s="460"/>
      <c r="KSR19" s="460"/>
      <c r="KSS19" s="460"/>
      <c r="KST19" s="460"/>
      <c r="KSU19" s="460"/>
      <c r="KSV19" s="460"/>
      <c r="KSW19" s="460"/>
      <c r="KSX19" s="460"/>
      <c r="KSY19" s="460"/>
      <c r="KSZ19" s="460"/>
      <c r="KTA19" s="460"/>
      <c r="KTB19" s="460"/>
      <c r="KTC19" s="460"/>
      <c r="KTD19" s="460"/>
      <c r="KTE19" s="460"/>
      <c r="KTF19" s="460"/>
      <c r="KTG19" s="460"/>
      <c r="KTH19" s="460"/>
      <c r="KTI19" s="460"/>
      <c r="KTJ19" s="460"/>
      <c r="KTK19" s="460"/>
      <c r="KTL19" s="460"/>
      <c r="KTM19" s="460"/>
      <c r="KTN19" s="460"/>
      <c r="KTO19" s="460"/>
      <c r="KTP19" s="460"/>
      <c r="KTQ19" s="460"/>
      <c r="KTR19" s="460"/>
      <c r="KTS19" s="460"/>
      <c r="KTT19" s="460"/>
      <c r="KTU19" s="460"/>
      <c r="KTV19" s="460"/>
      <c r="KTW19" s="460"/>
      <c r="KTX19" s="460"/>
      <c r="KTY19" s="460"/>
      <c r="KTZ19" s="460"/>
      <c r="KUA19" s="460"/>
      <c r="KUB19" s="460"/>
      <c r="KUC19" s="460"/>
      <c r="KUD19" s="460"/>
      <c r="KUE19" s="460"/>
      <c r="KUF19" s="460"/>
      <c r="KUG19" s="460"/>
      <c r="KUH19" s="460"/>
      <c r="KUI19" s="460"/>
      <c r="KUJ19" s="460"/>
      <c r="KUK19" s="460"/>
      <c r="KUL19" s="460"/>
      <c r="KUM19" s="460"/>
      <c r="KUN19" s="460"/>
      <c r="KUO19" s="460"/>
      <c r="KUP19" s="460"/>
      <c r="KUQ19" s="460"/>
      <c r="KUR19" s="460"/>
      <c r="KUS19" s="460"/>
      <c r="KUT19" s="460"/>
      <c r="KUU19" s="460"/>
      <c r="KUV19" s="460"/>
      <c r="KUW19" s="460"/>
      <c r="KUX19" s="460"/>
      <c r="KUY19" s="460"/>
      <c r="KUZ19" s="460"/>
      <c r="KVA19" s="460"/>
      <c r="KVB19" s="460"/>
      <c r="KVC19" s="460"/>
      <c r="KVD19" s="460"/>
      <c r="KVE19" s="460"/>
      <c r="KVF19" s="460"/>
      <c r="KVG19" s="460"/>
      <c r="KVH19" s="460"/>
      <c r="KVI19" s="460"/>
      <c r="KVJ19" s="460"/>
      <c r="KVK19" s="460"/>
      <c r="KVL19" s="460"/>
      <c r="KVM19" s="460"/>
      <c r="KVN19" s="460"/>
      <c r="KVO19" s="460"/>
      <c r="KVP19" s="460"/>
      <c r="KVQ19" s="460"/>
      <c r="KVR19" s="460"/>
      <c r="KVS19" s="460"/>
      <c r="KVT19" s="460"/>
      <c r="KVU19" s="460"/>
      <c r="KVV19" s="460"/>
      <c r="KVW19" s="460"/>
      <c r="KVX19" s="460"/>
      <c r="KVY19" s="460"/>
      <c r="KVZ19" s="460"/>
      <c r="KWA19" s="460"/>
      <c r="KWB19" s="460"/>
      <c r="KWC19" s="460"/>
      <c r="KWD19" s="460"/>
      <c r="KWE19" s="460"/>
      <c r="KWF19" s="460"/>
      <c r="KWG19" s="460"/>
      <c r="KWH19" s="460"/>
      <c r="KWI19" s="460"/>
      <c r="KWJ19" s="460"/>
      <c r="KWK19" s="460"/>
      <c r="KWL19" s="460"/>
      <c r="KWM19" s="460"/>
      <c r="KWN19" s="460"/>
      <c r="KWO19" s="460"/>
      <c r="KWP19" s="460"/>
      <c r="KWQ19" s="460"/>
      <c r="KWR19" s="460"/>
      <c r="KWS19" s="460"/>
      <c r="KWT19" s="460"/>
      <c r="KWU19" s="460"/>
      <c r="KWV19" s="460"/>
      <c r="KWW19" s="460"/>
      <c r="KWX19" s="460"/>
      <c r="KWY19" s="460"/>
      <c r="KWZ19" s="460"/>
      <c r="KXA19" s="460"/>
      <c r="KXB19" s="460"/>
      <c r="KXC19" s="460"/>
      <c r="KXD19" s="460"/>
      <c r="KXE19" s="460"/>
      <c r="KXF19" s="460"/>
      <c r="KXG19" s="460"/>
      <c r="KXH19" s="460"/>
      <c r="KXI19" s="460"/>
      <c r="KXJ19" s="460"/>
      <c r="KXK19" s="460"/>
      <c r="KXL19" s="460"/>
      <c r="KXM19" s="460"/>
      <c r="KXN19" s="460"/>
      <c r="KXO19" s="460"/>
      <c r="KXP19" s="460"/>
      <c r="KXQ19" s="460"/>
      <c r="KXR19" s="460"/>
      <c r="KXS19" s="460"/>
      <c r="KXT19" s="460"/>
      <c r="KXU19" s="460"/>
      <c r="KXV19" s="460"/>
      <c r="KXW19" s="460"/>
      <c r="KXX19" s="460"/>
      <c r="KXY19" s="460"/>
      <c r="KXZ19" s="460"/>
      <c r="KYA19" s="460"/>
      <c r="KYB19" s="460"/>
      <c r="KYC19" s="460"/>
      <c r="KYD19" s="460"/>
      <c r="KYE19" s="460"/>
      <c r="KYF19" s="460"/>
      <c r="KYG19" s="460"/>
      <c r="KYH19" s="460"/>
      <c r="KYI19" s="460"/>
      <c r="KYJ19" s="460"/>
      <c r="KYK19" s="460"/>
      <c r="KYL19" s="460"/>
      <c r="KYM19" s="460"/>
      <c r="KYN19" s="460"/>
      <c r="KYO19" s="460"/>
      <c r="KYP19" s="460"/>
      <c r="KYQ19" s="460"/>
      <c r="KYR19" s="460"/>
      <c r="KYS19" s="460"/>
      <c r="KYT19" s="460"/>
      <c r="KYU19" s="460"/>
      <c r="KYV19" s="460"/>
      <c r="KYW19" s="460"/>
      <c r="KYX19" s="460"/>
      <c r="KYY19" s="460"/>
      <c r="KYZ19" s="460"/>
      <c r="KZA19" s="460"/>
      <c r="KZB19" s="460"/>
      <c r="KZC19" s="460"/>
      <c r="KZD19" s="460"/>
      <c r="KZE19" s="460"/>
      <c r="KZF19" s="460"/>
      <c r="KZG19" s="460"/>
      <c r="KZH19" s="460"/>
      <c r="KZI19" s="460"/>
      <c r="KZJ19" s="460"/>
      <c r="KZK19" s="460"/>
      <c r="KZL19" s="460"/>
      <c r="KZM19" s="460"/>
      <c r="KZN19" s="460"/>
      <c r="KZO19" s="460"/>
      <c r="KZP19" s="460"/>
      <c r="KZQ19" s="460"/>
      <c r="KZR19" s="460"/>
      <c r="KZS19" s="460"/>
      <c r="KZT19" s="460"/>
      <c r="KZU19" s="460"/>
      <c r="KZV19" s="460"/>
      <c r="KZW19" s="460"/>
      <c r="KZX19" s="460"/>
      <c r="KZY19" s="460"/>
      <c r="KZZ19" s="460"/>
      <c r="LAA19" s="460"/>
      <c r="LAB19" s="460"/>
      <c r="LAC19" s="460"/>
      <c r="LAD19" s="460"/>
      <c r="LAE19" s="460"/>
      <c r="LAF19" s="460"/>
      <c r="LAG19" s="460"/>
      <c r="LAH19" s="460"/>
      <c r="LAI19" s="460"/>
      <c r="LAJ19" s="460"/>
      <c r="LAK19" s="460"/>
      <c r="LAL19" s="460"/>
      <c r="LAM19" s="460"/>
      <c r="LAN19" s="460"/>
      <c r="LAO19" s="460"/>
      <c r="LAP19" s="460"/>
      <c r="LAQ19" s="460"/>
      <c r="LAR19" s="460"/>
      <c r="LAS19" s="460"/>
      <c r="LAT19" s="460"/>
      <c r="LAU19" s="460"/>
      <c r="LAV19" s="460"/>
      <c r="LAW19" s="460"/>
      <c r="LAX19" s="460"/>
      <c r="LAY19" s="460"/>
      <c r="LAZ19" s="460"/>
      <c r="LBA19" s="460"/>
      <c r="LBB19" s="460"/>
      <c r="LBC19" s="460"/>
      <c r="LBD19" s="460"/>
      <c r="LBE19" s="460"/>
      <c r="LBF19" s="460"/>
      <c r="LBG19" s="460"/>
      <c r="LBH19" s="460"/>
      <c r="LBI19" s="460"/>
      <c r="LBJ19" s="460"/>
      <c r="LBK19" s="460"/>
      <c r="LBL19" s="460"/>
      <c r="LBM19" s="460"/>
      <c r="LBN19" s="460"/>
      <c r="LBO19" s="460"/>
      <c r="LBP19" s="460"/>
      <c r="LBQ19" s="460"/>
      <c r="LBR19" s="460"/>
      <c r="LBS19" s="460"/>
      <c r="LBT19" s="460"/>
      <c r="LBU19" s="460"/>
      <c r="LBV19" s="460"/>
      <c r="LBW19" s="460"/>
      <c r="LBX19" s="460"/>
      <c r="LBY19" s="460"/>
      <c r="LBZ19" s="460"/>
      <c r="LCA19" s="460"/>
      <c r="LCB19" s="460"/>
      <c r="LCC19" s="460"/>
      <c r="LCD19" s="460"/>
      <c r="LCE19" s="460"/>
      <c r="LCF19" s="460"/>
      <c r="LCG19" s="460"/>
      <c r="LCH19" s="460"/>
      <c r="LCI19" s="460"/>
      <c r="LCJ19" s="460"/>
      <c r="LCK19" s="460"/>
      <c r="LCL19" s="460"/>
      <c r="LCM19" s="460"/>
      <c r="LCN19" s="460"/>
      <c r="LCO19" s="460"/>
      <c r="LCP19" s="460"/>
      <c r="LCQ19" s="460"/>
      <c r="LCR19" s="460"/>
      <c r="LCS19" s="460"/>
      <c r="LCT19" s="460"/>
      <c r="LCU19" s="460"/>
      <c r="LCV19" s="460"/>
      <c r="LCW19" s="460"/>
      <c r="LCX19" s="460"/>
      <c r="LCY19" s="460"/>
      <c r="LCZ19" s="460"/>
      <c r="LDA19" s="460"/>
      <c r="LDB19" s="460"/>
      <c r="LDC19" s="460"/>
      <c r="LDD19" s="460"/>
      <c r="LDE19" s="460"/>
      <c r="LDF19" s="460"/>
      <c r="LDG19" s="460"/>
      <c r="LDH19" s="460"/>
      <c r="LDI19" s="460"/>
      <c r="LDJ19" s="460"/>
      <c r="LDK19" s="460"/>
      <c r="LDL19" s="460"/>
      <c r="LDM19" s="460"/>
      <c r="LDN19" s="460"/>
      <c r="LDO19" s="460"/>
      <c r="LDP19" s="460"/>
      <c r="LDQ19" s="460"/>
      <c r="LDR19" s="460"/>
      <c r="LDS19" s="460"/>
      <c r="LDT19" s="460"/>
      <c r="LDU19" s="460"/>
      <c r="LDV19" s="460"/>
      <c r="LDW19" s="460"/>
      <c r="LDX19" s="460"/>
      <c r="LDY19" s="460"/>
      <c r="LDZ19" s="460"/>
      <c r="LEA19" s="460"/>
      <c r="LEB19" s="460"/>
      <c r="LEC19" s="460"/>
      <c r="LED19" s="460"/>
      <c r="LEE19" s="460"/>
      <c r="LEF19" s="460"/>
      <c r="LEG19" s="460"/>
      <c r="LEH19" s="460"/>
      <c r="LEI19" s="460"/>
      <c r="LEJ19" s="460"/>
      <c r="LEK19" s="460"/>
      <c r="LEL19" s="460"/>
      <c r="LEM19" s="460"/>
      <c r="LEN19" s="460"/>
      <c r="LEO19" s="460"/>
      <c r="LEP19" s="460"/>
      <c r="LEQ19" s="460"/>
      <c r="LER19" s="460"/>
      <c r="LES19" s="460"/>
      <c r="LET19" s="460"/>
      <c r="LEU19" s="460"/>
      <c r="LEV19" s="460"/>
      <c r="LEW19" s="460"/>
      <c r="LEX19" s="460"/>
      <c r="LEY19" s="460"/>
      <c r="LEZ19" s="460"/>
      <c r="LFA19" s="460"/>
      <c r="LFB19" s="460"/>
      <c r="LFC19" s="460"/>
      <c r="LFD19" s="460"/>
      <c r="LFE19" s="460"/>
      <c r="LFF19" s="460"/>
      <c r="LFG19" s="460"/>
      <c r="LFH19" s="460"/>
      <c r="LFI19" s="460"/>
      <c r="LFJ19" s="460"/>
      <c r="LFK19" s="460"/>
      <c r="LFL19" s="460"/>
      <c r="LFM19" s="460"/>
      <c r="LFN19" s="460"/>
      <c r="LFO19" s="460"/>
      <c r="LFP19" s="460"/>
      <c r="LFQ19" s="460"/>
      <c r="LFR19" s="460"/>
      <c r="LFS19" s="460"/>
      <c r="LFT19" s="460"/>
      <c r="LFU19" s="460"/>
      <c r="LFV19" s="460"/>
      <c r="LFW19" s="460"/>
      <c r="LFX19" s="460"/>
      <c r="LFY19" s="460"/>
      <c r="LFZ19" s="460"/>
      <c r="LGA19" s="460"/>
      <c r="LGB19" s="460"/>
      <c r="LGC19" s="460"/>
      <c r="LGD19" s="460"/>
      <c r="LGE19" s="460"/>
      <c r="LGF19" s="460"/>
      <c r="LGG19" s="460"/>
      <c r="LGH19" s="460"/>
      <c r="LGI19" s="460"/>
      <c r="LGJ19" s="460"/>
      <c r="LGK19" s="460"/>
      <c r="LGL19" s="460"/>
      <c r="LGM19" s="460"/>
      <c r="LGN19" s="460"/>
      <c r="LGO19" s="460"/>
      <c r="LGP19" s="460"/>
      <c r="LGQ19" s="460"/>
      <c r="LGR19" s="460"/>
      <c r="LGS19" s="460"/>
      <c r="LGT19" s="460"/>
      <c r="LGU19" s="460"/>
      <c r="LGV19" s="460"/>
      <c r="LGW19" s="460"/>
      <c r="LGX19" s="460"/>
      <c r="LGY19" s="460"/>
      <c r="LGZ19" s="460"/>
      <c r="LHA19" s="460"/>
      <c r="LHB19" s="460"/>
      <c r="LHC19" s="460"/>
      <c r="LHD19" s="460"/>
      <c r="LHE19" s="460"/>
      <c r="LHF19" s="460"/>
      <c r="LHG19" s="460"/>
      <c r="LHH19" s="460"/>
      <c r="LHI19" s="460"/>
      <c r="LHJ19" s="460"/>
      <c r="LHK19" s="460"/>
      <c r="LHL19" s="460"/>
      <c r="LHM19" s="460"/>
      <c r="LHN19" s="460"/>
      <c r="LHO19" s="460"/>
      <c r="LHP19" s="460"/>
      <c r="LHQ19" s="460"/>
      <c r="LHR19" s="460"/>
      <c r="LHS19" s="460"/>
      <c r="LHT19" s="460"/>
      <c r="LHU19" s="460"/>
      <c r="LHV19" s="460"/>
      <c r="LHW19" s="460"/>
      <c r="LHX19" s="460"/>
      <c r="LHY19" s="460"/>
      <c r="LHZ19" s="460"/>
      <c r="LIA19" s="460"/>
      <c r="LIB19" s="460"/>
      <c r="LIC19" s="460"/>
      <c r="LID19" s="460"/>
      <c r="LIE19" s="460"/>
      <c r="LIF19" s="460"/>
      <c r="LIG19" s="460"/>
      <c r="LIH19" s="460"/>
      <c r="LII19" s="460"/>
      <c r="LIJ19" s="460"/>
      <c r="LIK19" s="460"/>
      <c r="LIL19" s="460"/>
      <c r="LIM19" s="460"/>
      <c r="LIN19" s="460"/>
      <c r="LIO19" s="460"/>
      <c r="LIP19" s="460"/>
      <c r="LIQ19" s="460"/>
      <c r="LIR19" s="460"/>
      <c r="LIS19" s="460"/>
      <c r="LIT19" s="460"/>
      <c r="LIU19" s="460"/>
      <c r="LIV19" s="460"/>
      <c r="LIW19" s="460"/>
      <c r="LIX19" s="460"/>
      <c r="LIY19" s="460"/>
      <c r="LIZ19" s="460"/>
      <c r="LJA19" s="460"/>
      <c r="LJB19" s="460"/>
      <c r="LJC19" s="460"/>
      <c r="LJD19" s="460"/>
      <c r="LJE19" s="460"/>
      <c r="LJF19" s="460"/>
      <c r="LJG19" s="460"/>
      <c r="LJH19" s="460"/>
      <c r="LJI19" s="460"/>
      <c r="LJJ19" s="460"/>
      <c r="LJK19" s="460"/>
      <c r="LJL19" s="460"/>
      <c r="LJM19" s="460"/>
      <c r="LJN19" s="460"/>
      <c r="LJO19" s="460"/>
      <c r="LJP19" s="460"/>
      <c r="LJQ19" s="460"/>
      <c r="LJR19" s="460"/>
      <c r="LJS19" s="460"/>
      <c r="LJT19" s="460"/>
      <c r="LJU19" s="460"/>
      <c r="LJV19" s="460"/>
      <c r="LJW19" s="460"/>
      <c r="LJX19" s="460"/>
      <c r="LJY19" s="460"/>
      <c r="LJZ19" s="460"/>
      <c r="LKA19" s="460"/>
      <c r="LKB19" s="460"/>
      <c r="LKC19" s="460"/>
      <c r="LKD19" s="460"/>
      <c r="LKE19" s="460"/>
      <c r="LKF19" s="460"/>
      <c r="LKG19" s="460"/>
      <c r="LKH19" s="460"/>
      <c r="LKI19" s="460"/>
      <c r="LKJ19" s="460"/>
      <c r="LKK19" s="460"/>
      <c r="LKL19" s="460"/>
      <c r="LKM19" s="460"/>
      <c r="LKN19" s="460"/>
      <c r="LKO19" s="460"/>
      <c r="LKP19" s="460"/>
      <c r="LKQ19" s="460"/>
      <c r="LKR19" s="460"/>
      <c r="LKS19" s="460"/>
      <c r="LKT19" s="460"/>
      <c r="LKU19" s="460"/>
      <c r="LKV19" s="460"/>
      <c r="LKW19" s="460"/>
      <c r="LKX19" s="460"/>
      <c r="LKY19" s="460"/>
      <c r="LKZ19" s="460"/>
      <c r="LLA19" s="460"/>
      <c r="LLB19" s="460"/>
      <c r="LLC19" s="460"/>
      <c r="LLD19" s="460"/>
      <c r="LLE19" s="460"/>
      <c r="LLF19" s="460"/>
      <c r="LLG19" s="460"/>
      <c r="LLH19" s="460"/>
      <c r="LLI19" s="460"/>
      <c r="LLJ19" s="460"/>
      <c r="LLK19" s="460"/>
      <c r="LLL19" s="460"/>
      <c r="LLM19" s="460"/>
      <c r="LLN19" s="460"/>
      <c r="LLO19" s="460"/>
      <c r="LLP19" s="460"/>
      <c r="LLQ19" s="460"/>
      <c r="LLR19" s="460"/>
      <c r="LLS19" s="460"/>
      <c r="LLT19" s="460"/>
      <c r="LLU19" s="460"/>
      <c r="LLV19" s="460"/>
      <c r="LLW19" s="460"/>
      <c r="LLX19" s="460"/>
      <c r="LLY19" s="460"/>
      <c r="LLZ19" s="460"/>
      <c r="LMA19" s="460"/>
      <c r="LMB19" s="460"/>
      <c r="LMC19" s="460"/>
      <c r="LMD19" s="460"/>
      <c r="LME19" s="460"/>
      <c r="LMF19" s="460"/>
      <c r="LMG19" s="460"/>
      <c r="LMH19" s="460"/>
      <c r="LMI19" s="460"/>
      <c r="LMJ19" s="460"/>
      <c r="LMK19" s="460"/>
      <c r="LML19" s="460"/>
      <c r="LMM19" s="460"/>
      <c r="LMN19" s="460"/>
      <c r="LMO19" s="460"/>
      <c r="LMP19" s="460"/>
      <c r="LMQ19" s="460"/>
      <c r="LMR19" s="460"/>
      <c r="LMS19" s="460"/>
      <c r="LMT19" s="460"/>
      <c r="LMU19" s="460"/>
      <c r="LMV19" s="460"/>
      <c r="LMW19" s="460"/>
      <c r="LMX19" s="460"/>
      <c r="LMY19" s="460"/>
      <c r="LMZ19" s="460"/>
      <c r="LNA19" s="460"/>
      <c r="LNB19" s="460"/>
      <c r="LNC19" s="460"/>
      <c r="LND19" s="460"/>
      <c r="LNE19" s="460"/>
      <c r="LNF19" s="460"/>
      <c r="LNG19" s="460"/>
      <c r="LNH19" s="460"/>
      <c r="LNI19" s="460"/>
      <c r="LNJ19" s="460"/>
      <c r="LNK19" s="460"/>
      <c r="LNL19" s="460"/>
      <c r="LNM19" s="460"/>
      <c r="LNN19" s="460"/>
      <c r="LNO19" s="460"/>
      <c r="LNP19" s="460"/>
      <c r="LNQ19" s="460"/>
      <c r="LNR19" s="460"/>
      <c r="LNS19" s="460"/>
      <c r="LNT19" s="460"/>
      <c r="LNU19" s="460"/>
      <c r="LNV19" s="460"/>
      <c r="LNW19" s="460"/>
      <c r="LNX19" s="460"/>
      <c r="LNY19" s="460"/>
      <c r="LNZ19" s="460"/>
      <c r="LOA19" s="460"/>
      <c r="LOB19" s="460"/>
      <c r="LOC19" s="460"/>
      <c r="LOD19" s="460"/>
      <c r="LOE19" s="460"/>
      <c r="LOF19" s="460"/>
      <c r="LOG19" s="460"/>
      <c r="LOH19" s="460"/>
      <c r="LOI19" s="460"/>
      <c r="LOJ19" s="460"/>
      <c r="LOK19" s="460"/>
      <c r="LOL19" s="460"/>
      <c r="LOM19" s="460"/>
      <c r="LON19" s="460"/>
      <c r="LOO19" s="460"/>
      <c r="LOP19" s="460"/>
      <c r="LOQ19" s="460"/>
      <c r="LOR19" s="460"/>
      <c r="LOS19" s="460"/>
      <c r="LOT19" s="460"/>
      <c r="LOU19" s="460"/>
      <c r="LOV19" s="460"/>
      <c r="LOW19" s="460"/>
      <c r="LOX19" s="460"/>
      <c r="LOY19" s="460"/>
      <c r="LOZ19" s="460"/>
      <c r="LPA19" s="460"/>
      <c r="LPB19" s="460"/>
      <c r="LPC19" s="460"/>
      <c r="LPD19" s="460"/>
      <c r="LPE19" s="460"/>
      <c r="LPF19" s="460"/>
      <c r="LPG19" s="460"/>
      <c r="LPH19" s="460"/>
      <c r="LPI19" s="460"/>
      <c r="LPJ19" s="460"/>
      <c r="LPK19" s="460"/>
      <c r="LPL19" s="460"/>
      <c r="LPM19" s="460"/>
      <c r="LPN19" s="460"/>
      <c r="LPO19" s="460"/>
      <c r="LPP19" s="460"/>
      <c r="LPQ19" s="460"/>
      <c r="LPR19" s="460"/>
      <c r="LPS19" s="460"/>
      <c r="LPT19" s="460"/>
      <c r="LPU19" s="460"/>
      <c r="LPV19" s="460"/>
      <c r="LPW19" s="460"/>
      <c r="LPX19" s="460"/>
      <c r="LPY19" s="460"/>
      <c r="LPZ19" s="460"/>
      <c r="LQA19" s="460"/>
      <c r="LQB19" s="460"/>
      <c r="LQC19" s="460"/>
      <c r="LQD19" s="460"/>
      <c r="LQE19" s="460"/>
      <c r="LQF19" s="460"/>
      <c r="LQG19" s="460"/>
      <c r="LQH19" s="460"/>
      <c r="LQI19" s="460"/>
      <c r="LQJ19" s="460"/>
      <c r="LQK19" s="460"/>
      <c r="LQL19" s="460"/>
      <c r="LQM19" s="460"/>
      <c r="LQN19" s="460"/>
      <c r="LQO19" s="460"/>
      <c r="LQP19" s="460"/>
      <c r="LQQ19" s="460"/>
      <c r="LQR19" s="460"/>
      <c r="LQS19" s="460"/>
      <c r="LQT19" s="460"/>
      <c r="LQU19" s="460"/>
      <c r="LQV19" s="460"/>
      <c r="LQW19" s="460"/>
      <c r="LQX19" s="460"/>
      <c r="LQY19" s="460"/>
      <c r="LQZ19" s="460"/>
      <c r="LRA19" s="460"/>
      <c r="LRB19" s="460"/>
      <c r="LRC19" s="460"/>
      <c r="LRD19" s="460"/>
      <c r="LRE19" s="460"/>
      <c r="LRF19" s="460"/>
      <c r="LRG19" s="460"/>
      <c r="LRH19" s="460"/>
      <c r="LRI19" s="460"/>
      <c r="LRJ19" s="460"/>
      <c r="LRK19" s="460"/>
      <c r="LRL19" s="460"/>
      <c r="LRM19" s="460"/>
      <c r="LRN19" s="460"/>
      <c r="LRO19" s="460"/>
      <c r="LRP19" s="460"/>
      <c r="LRQ19" s="460"/>
      <c r="LRR19" s="460"/>
      <c r="LRS19" s="460"/>
      <c r="LRT19" s="460"/>
      <c r="LRU19" s="460"/>
      <c r="LRV19" s="460"/>
      <c r="LRW19" s="460"/>
      <c r="LRX19" s="460"/>
      <c r="LRY19" s="460"/>
      <c r="LRZ19" s="460"/>
      <c r="LSA19" s="460"/>
      <c r="LSB19" s="460"/>
      <c r="LSC19" s="460"/>
      <c r="LSD19" s="460"/>
      <c r="LSE19" s="460"/>
      <c r="LSF19" s="460"/>
      <c r="LSG19" s="460"/>
      <c r="LSH19" s="460"/>
      <c r="LSI19" s="460"/>
      <c r="LSJ19" s="460"/>
      <c r="LSK19" s="460"/>
      <c r="LSL19" s="460"/>
      <c r="LSM19" s="460"/>
      <c r="LSN19" s="460"/>
      <c r="LSO19" s="460"/>
      <c r="LSP19" s="460"/>
      <c r="LSQ19" s="460"/>
      <c r="LSR19" s="460"/>
      <c r="LSS19" s="460"/>
      <c r="LST19" s="460"/>
      <c r="LSU19" s="460"/>
      <c r="LSV19" s="460"/>
      <c r="LSW19" s="460"/>
      <c r="LSX19" s="460"/>
      <c r="LSY19" s="460"/>
      <c r="LSZ19" s="460"/>
      <c r="LTA19" s="460"/>
      <c r="LTB19" s="460"/>
      <c r="LTC19" s="460"/>
      <c r="LTD19" s="460"/>
      <c r="LTE19" s="460"/>
      <c r="LTF19" s="460"/>
      <c r="LTG19" s="460"/>
      <c r="LTH19" s="460"/>
      <c r="LTI19" s="460"/>
      <c r="LTJ19" s="460"/>
      <c r="LTK19" s="460"/>
      <c r="LTL19" s="460"/>
      <c r="LTM19" s="460"/>
      <c r="LTN19" s="460"/>
      <c r="LTO19" s="460"/>
      <c r="LTP19" s="460"/>
      <c r="LTQ19" s="460"/>
      <c r="LTR19" s="460"/>
      <c r="LTS19" s="460"/>
      <c r="LTT19" s="460"/>
      <c r="LTU19" s="460"/>
      <c r="LTV19" s="460"/>
      <c r="LTW19" s="460"/>
      <c r="LTX19" s="460"/>
      <c r="LTY19" s="460"/>
      <c r="LTZ19" s="460"/>
      <c r="LUA19" s="460"/>
      <c r="LUB19" s="460"/>
      <c r="LUC19" s="460"/>
      <c r="LUD19" s="460"/>
      <c r="LUE19" s="460"/>
      <c r="LUF19" s="460"/>
      <c r="LUG19" s="460"/>
      <c r="LUH19" s="460"/>
      <c r="LUI19" s="460"/>
      <c r="LUJ19" s="460"/>
      <c r="LUK19" s="460"/>
      <c r="LUL19" s="460"/>
      <c r="LUM19" s="460"/>
      <c r="LUN19" s="460"/>
      <c r="LUO19" s="460"/>
      <c r="LUP19" s="460"/>
      <c r="LUQ19" s="460"/>
      <c r="LUR19" s="460"/>
      <c r="LUS19" s="460"/>
      <c r="LUT19" s="460"/>
      <c r="LUU19" s="460"/>
      <c r="LUV19" s="460"/>
      <c r="LUW19" s="460"/>
      <c r="LUX19" s="460"/>
      <c r="LUY19" s="460"/>
      <c r="LUZ19" s="460"/>
      <c r="LVA19" s="460"/>
      <c r="LVB19" s="460"/>
      <c r="LVC19" s="460"/>
      <c r="LVD19" s="460"/>
      <c r="LVE19" s="460"/>
      <c r="LVF19" s="460"/>
      <c r="LVG19" s="460"/>
      <c r="LVH19" s="460"/>
      <c r="LVI19" s="460"/>
      <c r="LVJ19" s="460"/>
      <c r="LVK19" s="460"/>
      <c r="LVL19" s="460"/>
      <c r="LVM19" s="460"/>
      <c r="LVN19" s="460"/>
      <c r="LVO19" s="460"/>
      <c r="LVP19" s="460"/>
      <c r="LVQ19" s="460"/>
      <c r="LVR19" s="460"/>
      <c r="LVS19" s="460"/>
      <c r="LVT19" s="460"/>
      <c r="LVU19" s="460"/>
      <c r="LVV19" s="460"/>
      <c r="LVW19" s="460"/>
      <c r="LVX19" s="460"/>
      <c r="LVY19" s="460"/>
      <c r="LVZ19" s="460"/>
      <c r="LWA19" s="460"/>
      <c r="LWB19" s="460"/>
      <c r="LWC19" s="460"/>
      <c r="LWD19" s="460"/>
      <c r="LWE19" s="460"/>
      <c r="LWF19" s="460"/>
      <c r="LWG19" s="460"/>
      <c r="LWH19" s="460"/>
      <c r="LWI19" s="460"/>
      <c r="LWJ19" s="460"/>
      <c r="LWK19" s="460"/>
      <c r="LWL19" s="460"/>
      <c r="LWM19" s="460"/>
      <c r="LWN19" s="460"/>
      <c r="LWO19" s="460"/>
      <c r="LWP19" s="460"/>
      <c r="LWQ19" s="460"/>
      <c r="LWR19" s="460"/>
      <c r="LWS19" s="460"/>
      <c r="LWT19" s="460"/>
      <c r="LWU19" s="460"/>
      <c r="LWV19" s="460"/>
      <c r="LWW19" s="460"/>
      <c r="LWX19" s="460"/>
      <c r="LWY19" s="460"/>
      <c r="LWZ19" s="460"/>
      <c r="LXA19" s="460"/>
      <c r="LXB19" s="460"/>
      <c r="LXC19" s="460"/>
      <c r="LXD19" s="460"/>
      <c r="LXE19" s="460"/>
      <c r="LXF19" s="460"/>
      <c r="LXG19" s="460"/>
      <c r="LXH19" s="460"/>
      <c r="LXI19" s="460"/>
      <c r="LXJ19" s="460"/>
      <c r="LXK19" s="460"/>
      <c r="LXL19" s="460"/>
      <c r="LXM19" s="460"/>
      <c r="LXN19" s="460"/>
      <c r="LXO19" s="460"/>
      <c r="LXP19" s="460"/>
      <c r="LXQ19" s="460"/>
      <c r="LXR19" s="460"/>
      <c r="LXS19" s="460"/>
      <c r="LXT19" s="460"/>
      <c r="LXU19" s="460"/>
      <c r="LXV19" s="460"/>
      <c r="LXW19" s="460"/>
      <c r="LXX19" s="460"/>
      <c r="LXY19" s="460"/>
      <c r="LXZ19" s="460"/>
      <c r="LYA19" s="460"/>
      <c r="LYB19" s="460"/>
      <c r="LYC19" s="460"/>
      <c r="LYD19" s="460"/>
      <c r="LYE19" s="460"/>
      <c r="LYF19" s="460"/>
      <c r="LYG19" s="460"/>
      <c r="LYH19" s="460"/>
      <c r="LYI19" s="460"/>
      <c r="LYJ19" s="460"/>
      <c r="LYK19" s="460"/>
      <c r="LYL19" s="460"/>
      <c r="LYM19" s="460"/>
      <c r="LYN19" s="460"/>
      <c r="LYO19" s="460"/>
      <c r="LYP19" s="460"/>
      <c r="LYQ19" s="460"/>
      <c r="LYR19" s="460"/>
      <c r="LYS19" s="460"/>
      <c r="LYT19" s="460"/>
      <c r="LYU19" s="460"/>
      <c r="LYV19" s="460"/>
      <c r="LYW19" s="460"/>
      <c r="LYX19" s="460"/>
      <c r="LYY19" s="460"/>
      <c r="LYZ19" s="460"/>
      <c r="LZA19" s="460"/>
      <c r="LZB19" s="460"/>
      <c r="LZC19" s="460"/>
      <c r="LZD19" s="460"/>
      <c r="LZE19" s="460"/>
      <c r="LZF19" s="460"/>
      <c r="LZG19" s="460"/>
      <c r="LZH19" s="460"/>
      <c r="LZI19" s="460"/>
      <c r="LZJ19" s="460"/>
      <c r="LZK19" s="460"/>
      <c r="LZL19" s="460"/>
      <c r="LZM19" s="460"/>
      <c r="LZN19" s="460"/>
      <c r="LZO19" s="460"/>
      <c r="LZP19" s="460"/>
      <c r="LZQ19" s="460"/>
      <c r="LZR19" s="460"/>
      <c r="LZS19" s="460"/>
      <c r="LZT19" s="460"/>
      <c r="LZU19" s="460"/>
      <c r="LZV19" s="460"/>
      <c r="LZW19" s="460"/>
      <c r="LZX19" s="460"/>
      <c r="LZY19" s="460"/>
      <c r="LZZ19" s="460"/>
      <c r="MAA19" s="460"/>
      <c r="MAB19" s="460"/>
      <c r="MAC19" s="460"/>
      <c r="MAD19" s="460"/>
      <c r="MAE19" s="460"/>
      <c r="MAF19" s="460"/>
      <c r="MAG19" s="460"/>
      <c r="MAH19" s="460"/>
      <c r="MAI19" s="460"/>
      <c r="MAJ19" s="460"/>
      <c r="MAK19" s="460"/>
      <c r="MAL19" s="460"/>
      <c r="MAM19" s="460"/>
      <c r="MAN19" s="460"/>
      <c r="MAO19" s="460"/>
      <c r="MAP19" s="460"/>
      <c r="MAQ19" s="460"/>
      <c r="MAR19" s="460"/>
      <c r="MAS19" s="460"/>
      <c r="MAT19" s="460"/>
      <c r="MAU19" s="460"/>
      <c r="MAV19" s="460"/>
      <c r="MAW19" s="460"/>
      <c r="MAX19" s="460"/>
      <c r="MAY19" s="460"/>
      <c r="MAZ19" s="460"/>
      <c r="MBA19" s="460"/>
      <c r="MBB19" s="460"/>
      <c r="MBC19" s="460"/>
      <c r="MBD19" s="460"/>
      <c r="MBE19" s="460"/>
      <c r="MBF19" s="460"/>
      <c r="MBG19" s="460"/>
      <c r="MBH19" s="460"/>
      <c r="MBI19" s="460"/>
      <c r="MBJ19" s="460"/>
      <c r="MBK19" s="460"/>
      <c r="MBL19" s="460"/>
      <c r="MBM19" s="460"/>
      <c r="MBN19" s="460"/>
      <c r="MBO19" s="460"/>
      <c r="MBP19" s="460"/>
      <c r="MBQ19" s="460"/>
      <c r="MBR19" s="460"/>
      <c r="MBS19" s="460"/>
      <c r="MBT19" s="460"/>
      <c r="MBU19" s="460"/>
      <c r="MBV19" s="460"/>
      <c r="MBW19" s="460"/>
      <c r="MBX19" s="460"/>
      <c r="MBY19" s="460"/>
      <c r="MBZ19" s="460"/>
      <c r="MCA19" s="460"/>
      <c r="MCB19" s="460"/>
      <c r="MCC19" s="460"/>
      <c r="MCD19" s="460"/>
      <c r="MCE19" s="460"/>
      <c r="MCF19" s="460"/>
      <c r="MCG19" s="460"/>
      <c r="MCH19" s="460"/>
      <c r="MCI19" s="460"/>
      <c r="MCJ19" s="460"/>
      <c r="MCK19" s="460"/>
      <c r="MCL19" s="460"/>
      <c r="MCM19" s="460"/>
      <c r="MCN19" s="460"/>
      <c r="MCO19" s="460"/>
      <c r="MCP19" s="460"/>
      <c r="MCQ19" s="460"/>
      <c r="MCR19" s="460"/>
      <c r="MCS19" s="460"/>
      <c r="MCT19" s="460"/>
      <c r="MCU19" s="460"/>
      <c r="MCV19" s="460"/>
      <c r="MCW19" s="460"/>
      <c r="MCX19" s="460"/>
      <c r="MCY19" s="460"/>
      <c r="MCZ19" s="460"/>
      <c r="MDA19" s="460"/>
      <c r="MDB19" s="460"/>
      <c r="MDC19" s="460"/>
      <c r="MDD19" s="460"/>
      <c r="MDE19" s="460"/>
      <c r="MDF19" s="460"/>
      <c r="MDG19" s="460"/>
      <c r="MDH19" s="460"/>
      <c r="MDI19" s="460"/>
      <c r="MDJ19" s="460"/>
      <c r="MDK19" s="460"/>
      <c r="MDL19" s="460"/>
      <c r="MDM19" s="460"/>
      <c r="MDN19" s="460"/>
      <c r="MDO19" s="460"/>
      <c r="MDP19" s="460"/>
      <c r="MDQ19" s="460"/>
      <c r="MDR19" s="460"/>
      <c r="MDS19" s="460"/>
      <c r="MDT19" s="460"/>
      <c r="MDU19" s="460"/>
      <c r="MDV19" s="460"/>
      <c r="MDW19" s="460"/>
      <c r="MDX19" s="460"/>
      <c r="MDY19" s="460"/>
      <c r="MDZ19" s="460"/>
      <c r="MEA19" s="460"/>
      <c r="MEB19" s="460"/>
      <c r="MEC19" s="460"/>
      <c r="MED19" s="460"/>
      <c r="MEE19" s="460"/>
      <c r="MEF19" s="460"/>
      <c r="MEG19" s="460"/>
      <c r="MEH19" s="460"/>
      <c r="MEI19" s="460"/>
      <c r="MEJ19" s="460"/>
      <c r="MEK19" s="460"/>
      <c r="MEL19" s="460"/>
      <c r="MEM19" s="460"/>
      <c r="MEN19" s="460"/>
      <c r="MEO19" s="460"/>
      <c r="MEP19" s="460"/>
      <c r="MEQ19" s="460"/>
      <c r="MER19" s="460"/>
      <c r="MES19" s="460"/>
      <c r="MET19" s="460"/>
      <c r="MEU19" s="460"/>
      <c r="MEV19" s="460"/>
      <c r="MEW19" s="460"/>
      <c r="MEX19" s="460"/>
      <c r="MEY19" s="460"/>
      <c r="MEZ19" s="460"/>
      <c r="MFA19" s="460"/>
      <c r="MFB19" s="460"/>
      <c r="MFC19" s="460"/>
      <c r="MFD19" s="460"/>
      <c r="MFE19" s="460"/>
      <c r="MFF19" s="460"/>
      <c r="MFG19" s="460"/>
      <c r="MFH19" s="460"/>
      <c r="MFI19" s="460"/>
      <c r="MFJ19" s="460"/>
      <c r="MFK19" s="460"/>
      <c r="MFL19" s="460"/>
      <c r="MFM19" s="460"/>
      <c r="MFN19" s="460"/>
      <c r="MFO19" s="460"/>
      <c r="MFP19" s="460"/>
      <c r="MFQ19" s="460"/>
      <c r="MFR19" s="460"/>
      <c r="MFS19" s="460"/>
      <c r="MFT19" s="460"/>
      <c r="MFU19" s="460"/>
      <c r="MFV19" s="460"/>
      <c r="MFW19" s="460"/>
      <c r="MFX19" s="460"/>
      <c r="MFY19" s="460"/>
      <c r="MFZ19" s="460"/>
      <c r="MGA19" s="460"/>
      <c r="MGB19" s="460"/>
      <c r="MGC19" s="460"/>
      <c r="MGD19" s="460"/>
      <c r="MGE19" s="460"/>
      <c r="MGF19" s="460"/>
      <c r="MGG19" s="460"/>
      <c r="MGH19" s="460"/>
      <c r="MGI19" s="460"/>
      <c r="MGJ19" s="460"/>
      <c r="MGK19" s="460"/>
      <c r="MGL19" s="460"/>
      <c r="MGM19" s="460"/>
      <c r="MGN19" s="460"/>
      <c r="MGO19" s="460"/>
      <c r="MGP19" s="460"/>
      <c r="MGQ19" s="460"/>
      <c r="MGR19" s="460"/>
      <c r="MGS19" s="460"/>
      <c r="MGT19" s="460"/>
      <c r="MGU19" s="460"/>
      <c r="MGV19" s="460"/>
      <c r="MGW19" s="460"/>
      <c r="MGX19" s="460"/>
      <c r="MGY19" s="460"/>
      <c r="MGZ19" s="460"/>
      <c r="MHA19" s="460"/>
      <c r="MHB19" s="460"/>
      <c r="MHC19" s="460"/>
      <c r="MHD19" s="460"/>
      <c r="MHE19" s="460"/>
      <c r="MHF19" s="460"/>
      <c r="MHG19" s="460"/>
      <c r="MHH19" s="460"/>
      <c r="MHI19" s="460"/>
      <c r="MHJ19" s="460"/>
      <c r="MHK19" s="460"/>
      <c r="MHL19" s="460"/>
      <c r="MHM19" s="460"/>
      <c r="MHN19" s="460"/>
      <c r="MHO19" s="460"/>
      <c r="MHP19" s="460"/>
      <c r="MHQ19" s="460"/>
      <c r="MHR19" s="460"/>
      <c r="MHS19" s="460"/>
      <c r="MHT19" s="460"/>
      <c r="MHU19" s="460"/>
      <c r="MHV19" s="460"/>
      <c r="MHW19" s="460"/>
      <c r="MHX19" s="460"/>
      <c r="MHY19" s="460"/>
      <c r="MHZ19" s="460"/>
      <c r="MIA19" s="460"/>
      <c r="MIB19" s="460"/>
      <c r="MIC19" s="460"/>
      <c r="MID19" s="460"/>
      <c r="MIE19" s="460"/>
      <c r="MIF19" s="460"/>
      <c r="MIG19" s="460"/>
      <c r="MIH19" s="460"/>
      <c r="MII19" s="460"/>
      <c r="MIJ19" s="460"/>
      <c r="MIK19" s="460"/>
      <c r="MIL19" s="460"/>
      <c r="MIM19" s="460"/>
      <c r="MIN19" s="460"/>
      <c r="MIO19" s="460"/>
      <c r="MIP19" s="460"/>
      <c r="MIQ19" s="460"/>
      <c r="MIR19" s="460"/>
      <c r="MIS19" s="460"/>
      <c r="MIT19" s="460"/>
      <c r="MIU19" s="460"/>
      <c r="MIV19" s="460"/>
      <c r="MIW19" s="460"/>
      <c r="MIX19" s="460"/>
      <c r="MIY19" s="460"/>
      <c r="MIZ19" s="460"/>
      <c r="MJA19" s="460"/>
      <c r="MJB19" s="460"/>
      <c r="MJC19" s="460"/>
      <c r="MJD19" s="460"/>
      <c r="MJE19" s="460"/>
      <c r="MJF19" s="460"/>
      <c r="MJG19" s="460"/>
      <c r="MJH19" s="460"/>
      <c r="MJI19" s="460"/>
      <c r="MJJ19" s="460"/>
      <c r="MJK19" s="460"/>
      <c r="MJL19" s="460"/>
      <c r="MJM19" s="460"/>
      <c r="MJN19" s="460"/>
      <c r="MJO19" s="460"/>
      <c r="MJP19" s="460"/>
      <c r="MJQ19" s="460"/>
      <c r="MJR19" s="460"/>
      <c r="MJS19" s="460"/>
      <c r="MJT19" s="460"/>
      <c r="MJU19" s="460"/>
      <c r="MJV19" s="460"/>
      <c r="MJW19" s="460"/>
      <c r="MJX19" s="460"/>
      <c r="MJY19" s="460"/>
      <c r="MJZ19" s="460"/>
      <c r="MKA19" s="460"/>
      <c r="MKB19" s="460"/>
      <c r="MKC19" s="460"/>
      <c r="MKD19" s="460"/>
      <c r="MKE19" s="460"/>
      <c r="MKF19" s="460"/>
      <c r="MKG19" s="460"/>
      <c r="MKH19" s="460"/>
      <c r="MKI19" s="460"/>
      <c r="MKJ19" s="460"/>
      <c r="MKK19" s="460"/>
      <c r="MKL19" s="460"/>
      <c r="MKM19" s="460"/>
      <c r="MKN19" s="460"/>
      <c r="MKO19" s="460"/>
      <c r="MKP19" s="460"/>
      <c r="MKQ19" s="460"/>
      <c r="MKR19" s="460"/>
      <c r="MKS19" s="460"/>
      <c r="MKT19" s="460"/>
      <c r="MKU19" s="460"/>
      <c r="MKV19" s="460"/>
      <c r="MKW19" s="460"/>
      <c r="MKX19" s="460"/>
      <c r="MKY19" s="460"/>
      <c r="MKZ19" s="460"/>
      <c r="MLA19" s="460"/>
      <c r="MLB19" s="460"/>
      <c r="MLC19" s="460"/>
      <c r="MLD19" s="460"/>
      <c r="MLE19" s="460"/>
      <c r="MLF19" s="460"/>
      <c r="MLG19" s="460"/>
      <c r="MLH19" s="460"/>
      <c r="MLI19" s="460"/>
      <c r="MLJ19" s="460"/>
      <c r="MLK19" s="460"/>
      <c r="MLL19" s="460"/>
      <c r="MLM19" s="460"/>
      <c r="MLN19" s="460"/>
      <c r="MLO19" s="460"/>
      <c r="MLP19" s="460"/>
      <c r="MLQ19" s="460"/>
      <c r="MLR19" s="460"/>
      <c r="MLS19" s="460"/>
      <c r="MLT19" s="460"/>
      <c r="MLU19" s="460"/>
      <c r="MLV19" s="460"/>
      <c r="MLW19" s="460"/>
      <c r="MLX19" s="460"/>
      <c r="MLY19" s="460"/>
      <c r="MLZ19" s="460"/>
      <c r="MMA19" s="460"/>
      <c r="MMB19" s="460"/>
      <c r="MMC19" s="460"/>
      <c r="MMD19" s="460"/>
      <c r="MME19" s="460"/>
      <c r="MMF19" s="460"/>
      <c r="MMG19" s="460"/>
      <c r="MMH19" s="460"/>
      <c r="MMI19" s="460"/>
      <c r="MMJ19" s="460"/>
      <c r="MMK19" s="460"/>
      <c r="MML19" s="460"/>
      <c r="MMM19" s="460"/>
      <c r="MMN19" s="460"/>
      <c r="MMO19" s="460"/>
      <c r="MMP19" s="460"/>
      <c r="MMQ19" s="460"/>
      <c r="MMR19" s="460"/>
      <c r="MMS19" s="460"/>
      <c r="MMT19" s="460"/>
      <c r="MMU19" s="460"/>
      <c r="MMV19" s="460"/>
      <c r="MMW19" s="460"/>
      <c r="MMX19" s="460"/>
      <c r="MMY19" s="460"/>
      <c r="MMZ19" s="460"/>
      <c r="MNA19" s="460"/>
      <c r="MNB19" s="460"/>
      <c r="MNC19" s="460"/>
      <c r="MND19" s="460"/>
      <c r="MNE19" s="460"/>
      <c r="MNF19" s="460"/>
      <c r="MNG19" s="460"/>
      <c r="MNH19" s="460"/>
      <c r="MNI19" s="460"/>
      <c r="MNJ19" s="460"/>
      <c r="MNK19" s="460"/>
      <c r="MNL19" s="460"/>
      <c r="MNM19" s="460"/>
      <c r="MNN19" s="460"/>
      <c r="MNO19" s="460"/>
      <c r="MNP19" s="460"/>
      <c r="MNQ19" s="460"/>
      <c r="MNR19" s="460"/>
      <c r="MNS19" s="460"/>
      <c r="MNT19" s="460"/>
      <c r="MNU19" s="460"/>
      <c r="MNV19" s="460"/>
      <c r="MNW19" s="460"/>
      <c r="MNX19" s="460"/>
      <c r="MNY19" s="460"/>
      <c r="MNZ19" s="460"/>
      <c r="MOA19" s="460"/>
      <c r="MOB19" s="460"/>
      <c r="MOC19" s="460"/>
      <c r="MOD19" s="460"/>
      <c r="MOE19" s="460"/>
      <c r="MOF19" s="460"/>
      <c r="MOG19" s="460"/>
      <c r="MOH19" s="460"/>
      <c r="MOI19" s="460"/>
      <c r="MOJ19" s="460"/>
      <c r="MOK19" s="460"/>
      <c r="MOL19" s="460"/>
      <c r="MOM19" s="460"/>
      <c r="MON19" s="460"/>
      <c r="MOO19" s="460"/>
      <c r="MOP19" s="460"/>
      <c r="MOQ19" s="460"/>
      <c r="MOR19" s="460"/>
      <c r="MOS19" s="460"/>
      <c r="MOT19" s="460"/>
      <c r="MOU19" s="460"/>
      <c r="MOV19" s="460"/>
      <c r="MOW19" s="460"/>
      <c r="MOX19" s="460"/>
      <c r="MOY19" s="460"/>
      <c r="MOZ19" s="460"/>
      <c r="MPA19" s="460"/>
      <c r="MPB19" s="460"/>
      <c r="MPC19" s="460"/>
      <c r="MPD19" s="460"/>
      <c r="MPE19" s="460"/>
      <c r="MPF19" s="460"/>
      <c r="MPG19" s="460"/>
      <c r="MPH19" s="460"/>
      <c r="MPI19" s="460"/>
      <c r="MPJ19" s="460"/>
      <c r="MPK19" s="460"/>
      <c r="MPL19" s="460"/>
      <c r="MPM19" s="460"/>
      <c r="MPN19" s="460"/>
      <c r="MPO19" s="460"/>
      <c r="MPP19" s="460"/>
      <c r="MPQ19" s="460"/>
      <c r="MPR19" s="460"/>
      <c r="MPS19" s="460"/>
      <c r="MPT19" s="460"/>
      <c r="MPU19" s="460"/>
      <c r="MPV19" s="460"/>
      <c r="MPW19" s="460"/>
      <c r="MPX19" s="460"/>
      <c r="MPY19" s="460"/>
      <c r="MPZ19" s="460"/>
      <c r="MQA19" s="460"/>
      <c r="MQB19" s="460"/>
      <c r="MQC19" s="460"/>
      <c r="MQD19" s="460"/>
      <c r="MQE19" s="460"/>
      <c r="MQF19" s="460"/>
      <c r="MQG19" s="460"/>
      <c r="MQH19" s="460"/>
      <c r="MQI19" s="460"/>
      <c r="MQJ19" s="460"/>
      <c r="MQK19" s="460"/>
      <c r="MQL19" s="460"/>
      <c r="MQM19" s="460"/>
      <c r="MQN19" s="460"/>
      <c r="MQO19" s="460"/>
      <c r="MQP19" s="460"/>
      <c r="MQQ19" s="460"/>
      <c r="MQR19" s="460"/>
      <c r="MQS19" s="460"/>
      <c r="MQT19" s="460"/>
      <c r="MQU19" s="460"/>
      <c r="MQV19" s="460"/>
      <c r="MQW19" s="460"/>
      <c r="MQX19" s="460"/>
      <c r="MQY19" s="460"/>
      <c r="MQZ19" s="460"/>
      <c r="MRA19" s="460"/>
      <c r="MRB19" s="460"/>
      <c r="MRC19" s="460"/>
      <c r="MRD19" s="460"/>
      <c r="MRE19" s="460"/>
      <c r="MRF19" s="460"/>
      <c r="MRG19" s="460"/>
      <c r="MRH19" s="460"/>
      <c r="MRI19" s="460"/>
      <c r="MRJ19" s="460"/>
      <c r="MRK19" s="460"/>
      <c r="MRL19" s="460"/>
      <c r="MRM19" s="460"/>
      <c r="MRN19" s="460"/>
      <c r="MRO19" s="460"/>
      <c r="MRP19" s="460"/>
      <c r="MRQ19" s="460"/>
      <c r="MRR19" s="460"/>
      <c r="MRS19" s="460"/>
      <c r="MRT19" s="460"/>
      <c r="MRU19" s="460"/>
      <c r="MRV19" s="460"/>
      <c r="MRW19" s="460"/>
      <c r="MRX19" s="460"/>
      <c r="MRY19" s="460"/>
      <c r="MRZ19" s="460"/>
      <c r="MSA19" s="460"/>
      <c r="MSB19" s="460"/>
      <c r="MSC19" s="460"/>
      <c r="MSD19" s="460"/>
      <c r="MSE19" s="460"/>
      <c r="MSF19" s="460"/>
      <c r="MSG19" s="460"/>
      <c r="MSH19" s="460"/>
      <c r="MSI19" s="460"/>
      <c r="MSJ19" s="460"/>
      <c r="MSK19" s="460"/>
      <c r="MSL19" s="460"/>
      <c r="MSM19" s="460"/>
      <c r="MSN19" s="460"/>
      <c r="MSO19" s="460"/>
      <c r="MSP19" s="460"/>
      <c r="MSQ19" s="460"/>
      <c r="MSR19" s="460"/>
      <c r="MSS19" s="460"/>
      <c r="MST19" s="460"/>
      <c r="MSU19" s="460"/>
      <c r="MSV19" s="460"/>
      <c r="MSW19" s="460"/>
      <c r="MSX19" s="460"/>
      <c r="MSY19" s="460"/>
      <c r="MSZ19" s="460"/>
      <c r="MTA19" s="460"/>
      <c r="MTB19" s="460"/>
      <c r="MTC19" s="460"/>
      <c r="MTD19" s="460"/>
      <c r="MTE19" s="460"/>
      <c r="MTF19" s="460"/>
      <c r="MTG19" s="460"/>
      <c r="MTH19" s="460"/>
      <c r="MTI19" s="460"/>
      <c r="MTJ19" s="460"/>
      <c r="MTK19" s="460"/>
      <c r="MTL19" s="460"/>
      <c r="MTM19" s="460"/>
      <c r="MTN19" s="460"/>
      <c r="MTO19" s="460"/>
      <c r="MTP19" s="460"/>
      <c r="MTQ19" s="460"/>
      <c r="MTR19" s="460"/>
      <c r="MTS19" s="460"/>
      <c r="MTT19" s="460"/>
      <c r="MTU19" s="460"/>
      <c r="MTV19" s="460"/>
      <c r="MTW19" s="460"/>
      <c r="MTX19" s="460"/>
      <c r="MTY19" s="460"/>
      <c r="MTZ19" s="460"/>
      <c r="MUA19" s="460"/>
      <c r="MUB19" s="460"/>
      <c r="MUC19" s="460"/>
      <c r="MUD19" s="460"/>
      <c r="MUE19" s="460"/>
      <c r="MUF19" s="460"/>
      <c r="MUG19" s="460"/>
      <c r="MUH19" s="460"/>
      <c r="MUI19" s="460"/>
      <c r="MUJ19" s="460"/>
      <c r="MUK19" s="460"/>
      <c r="MUL19" s="460"/>
      <c r="MUM19" s="460"/>
      <c r="MUN19" s="460"/>
      <c r="MUO19" s="460"/>
      <c r="MUP19" s="460"/>
      <c r="MUQ19" s="460"/>
      <c r="MUR19" s="460"/>
      <c r="MUS19" s="460"/>
      <c r="MUT19" s="460"/>
      <c r="MUU19" s="460"/>
      <c r="MUV19" s="460"/>
      <c r="MUW19" s="460"/>
      <c r="MUX19" s="460"/>
      <c r="MUY19" s="460"/>
      <c r="MUZ19" s="460"/>
      <c r="MVA19" s="460"/>
      <c r="MVB19" s="460"/>
      <c r="MVC19" s="460"/>
      <c r="MVD19" s="460"/>
      <c r="MVE19" s="460"/>
      <c r="MVF19" s="460"/>
      <c r="MVG19" s="460"/>
      <c r="MVH19" s="460"/>
      <c r="MVI19" s="460"/>
      <c r="MVJ19" s="460"/>
      <c r="MVK19" s="460"/>
      <c r="MVL19" s="460"/>
      <c r="MVM19" s="460"/>
      <c r="MVN19" s="460"/>
      <c r="MVO19" s="460"/>
      <c r="MVP19" s="460"/>
      <c r="MVQ19" s="460"/>
      <c r="MVR19" s="460"/>
      <c r="MVS19" s="460"/>
      <c r="MVT19" s="460"/>
      <c r="MVU19" s="460"/>
      <c r="MVV19" s="460"/>
      <c r="MVW19" s="460"/>
      <c r="MVX19" s="460"/>
      <c r="MVY19" s="460"/>
      <c r="MVZ19" s="460"/>
      <c r="MWA19" s="460"/>
      <c r="MWB19" s="460"/>
      <c r="MWC19" s="460"/>
      <c r="MWD19" s="460"/>
      <c r="MWE19" s="460"/>
      <c r="MWF19" s="460"/>
      <c r="MWG19" s="460"/>
      <c r="MWH19" s="460"/>
      <c r="MWI19" s="460"/>
      <c r="MWJ19" s="460"/>
      <c r="MWK19" s="460"/>
      <c r="MWL19" s="460"/>
      <c r="MWM19" s="460"/>
      <c r="MWN19" s="460"/>
      <c r="MWO19" s="460"/>
      <c r="MWP19" s="460"/>
      <c r="MWQ19" s="460"/>
      <c r="MWR19" s="460"/>
      <c r="MWS19" s="460"/>
      <c r="MWT19" s="460"/>
      <c r="MWU19" s="460"/>
      <c r="MWV19" s="460"/>
      <c r="MWW19" s="460"/>
      <c r="MWX19" s="460"/>
      <c r="MWY19" s="460"/>
      <c r="MWZ19" s="460"/>
      <c r="MXA19" s="460"/>
      <c r="MXB19" s="460"/>
      <c r="MXC19" s="460"/>
      <c r="MXD19" s="460"/>
      <c r="MXE19" s="460"/>
      <c r="MXF19" s="460"/>
      <c r="MXG19" s="460"/>
      <c r="MXH19" s="460"/>
      <c r="MXI19" s="460"/>
      <c r="MXJ19" s="460"/>
      <c r="MXK19" s="460"/>
      <c r="MXL19" s="460"/>
      <c r="MXM19" s="460"/>
      <c r="MXN19" s="460"/>
      <c r="MXO19" s="460"/>
      <c r="MXP19" s="460"/>
      <c r="MXQ19" s="460"/>
      <c r="MXR19" s="460"/>
      <c r="MXS19" s="460"/>
      <c r="MXT19" s="460"/>
      <c r="MXU19" s="460"/>
      <c r="MXV19" s="460"/>
      <c r="MXW19" s="460"/>
      <c r="MXX19" s="460"/>
      <c r="MXY19" s="460"/>
      <c r="MXZ19" s="460"/>
      <c r="MYA19" s="460"/>
      <c r="MYB19" s="460"/>
      <c r="MYC19" s="460"/>
      <c r="MYD19" s="460"/>
      <c r="MYE19" s="460"/>
      <c r="MYF19" s="460"/>
      <c r="MYG19" s="460"/>
      <c r="MYH19" s="460"/>
      <c r="MYI19" s="460"/>
      <c r="MYJ19" s="460"/>
      <c r="MYK19" s="460"/>
      <c r="MYL19" s="460"/>
      <c r="MYM19" s="460"/>
      <c r="MYN19" s="460"/>
      <c r="MYO19" s="460"/>
      <c r="MYP19" s="460"/>
      <c r="MYQ19" s="460"/>
      <c r="MYR19" s="460"/>
      <c r="MYS19" s="460"/>
      <c r="MYT19" s="460"/>
      <c r="MYU19" s="460"/>
      <c r="MYV19" s="460"/>
      <c r="MYW19" s="460"/>
      <c r="MYX19" s="460"/>
      <c r="MYY19" s="460"/>
      <c r="MYZ19" s="460"/>
      <c r="MZA19" s="460"/>
      <c r="MZB19" s="460"/>
      <c r="MZC19" s="460"/>
      <c r="MZD19" s="460"/>
      <c r="MZE19" s="460"/>
      <c r="MZF19" s="460"/>
      <c r="MZG19" s="460"/>
      <c r="MZH19" s="460"/>
      <c r="MZI19" s="460"/>
      <c r="MZJ19" s="460"/>
      <c r="MZK19" s="460"/>
      <c r="MZL19" s="460"/>
      <c r="MZM19" s="460"/>
      <c r="MZN19" s="460"/>
      <c r="MZO19" s="460"/>
      <c r="MZP19" s="460"/>
      <c r="MZQ19" s="460"/>
      <c r="MZR19" s="460"/>
      <c r="MZS19" s="460"/>
      <c r="MZT19" s="460"/>
      <c r="MZU19" s="460"/>
      <c r="MZV19" s="460"/>
      <c r="MZW19" s="460"/>
      <c r="MZX19" s="460"/>
      <c r="MZY19" s="460"/>
      <c r="MZZ19" s="460"/>
      <c r="NAA19" s="460"/>
      <c r="NAB19" s="460"/>
      <c r="NAC19" s="460"/>
      <c r="NAD19" s="460"/>
      <c r="NAE19" s="460"/>
      <c r="NAF19" s="460"/>
      <c r="NAG19" s="460"/>
      <c r="NAH19" s="460"/>
      <c r="NAI19" s="460"/>
      <c r="NAJ19" s="460"/>
      <c r="NAK19" s="460"/>
      <c r="NAL19" s="460"/>
      <c r="NAM19" s="460"/>
      <c r="NAN19" s="460"/>
      <c r="NAO19" s="460"/>
      <c r="NAP19" s="460"/>
      <c r="NAQ19" s="460"/>
      <c r="NAR19" s="460"/>
      <c r="NAS19" s="460"/>
      <c r="NAT19" s="460"/>
      <c r="NAU19" s="460"/>
      <c r="NAV19" s="460"/>
      <c r="NAW19" s="460"/>
      <c r="NAX19" s="460"/>
      <c r="NAY19" s="460"/>
      <c r="NAZ19" s="460"/>
      <c r="NBA19" s="460"/>
      <c r="NBB19" s="460"/>
      <c r="NBC19" s="460"/>
      <c r="NBD19" s="460"/>
      <c r="NBE19" s="460"/>
      <c r="NBF19" s="460"/>
      <c r="NBG19" s="460"/>
      <c r="NBH19" s="460"/>
      <c r="NBI19" s="460"/>
      <c r="NBJ19" s="460"/>
      <c r="NBK19" s="460"/>
      <c r="NBL19" s="460"/>
      <c r="NBM19" s="460"/>
      <c r="NBN19" s="460"/>
      <c r="NBO19" s="460"/>
      <c r="NBP19" s="460"/>
      <c r="NBQ19" s="460"/>
      <c r="NBR19" s="460"/>
      <c r="NBS19" s="460"/>
      <c r="NBT19" s="460"/>
      <c r="NBU19" s="460"/>
      <c r="NBV19" s="460"/>
      <c r="NBW19" s="460"/>
      <c r="NBX19" s="460"/>
      <c r="NBY19" s="460"/>
      <c r="NBZ19" s="460"/>
      <c r="NCA19" s="460"/>
      <c r="NCB19" s="460"/>
      <c r="NCC19" s="460"/>
      <c r="NCD19" s="460"/>
      <c r="NCE19" s="460"/>
      <c r="NCF19" s="460"/>
      <c r="NCG19" s="460"/>
      <c r="NCH19" s="460"/>
      <c r="NCI19" s="460"/>
      <c r="NCJ19" s="460"/>
      <c r="NCK19" s="460"/>
      <c r="NCL19" s="460"/>
      <c r="NCM19" s="460"/>
      <c r="NCN19" s="460"/>
      <c r="NCO19" s="460"/>
      <c r="NCP19" s="460"/>
      <c r="NCQ19" s="460"/>
      <c r="NCR19" s="460"/>
      <c r="NCS19" s="460"/>
      <c r="NCT19" s="460"/>
      <c r="NCU19" s="460"/>
      <c r="NCV19" s="460"/>
      <c r="NCW19" s="460"/>
      <c r="NCX19" s="460"/>
      <c r="NCY19" s="460"/>
      <c r="NCZ19" s="460"/>
      <c r="NDA19" s="460"/>
      <c r="NDB19" s="460"/>
      <c r="NDC19" s="460"/>
      <c r="NDD19" s="460"/>
      <c r="NDE19" s="460"/>
      <c r="NDF19" s="460"/>
      <c r="NDG19" s="460"/>
      <c r="NDH19" s="460"/>
      <c r="NDI19" s="460"/>
      <c r="NDJ19" s="460"/>
      <c r="NDK19" s="460"/>
      <c r="NDL19" s="460"/>
      <c r="NDM19" s="460"/>
      <c r="NDN19" s="460"/>
      <c r="NDO19" s="460"/>
      <c r="NDP19" s="460"/>
      <c r="NDQ19" s="460"/>
      <c r="NDR19" s="460"/>
      <c r="NDS19" s="460"/>
      <c r="NDT19" s="460"/>
      <c r="NDU19" s="460"/>
      <c r="NDV19" s="460"/>
      <c r="NDW19" s="460"/>
      <c r="NDX19" s="460"/>
      <c r="NDY19" s="460"/>
      <c r="NDZ19" s="460"/>
      <c r="NEA19" s="460"/>
      <c r="NEB19" s="460"/>
      <c r="NEC19" s="460"/>
      <c r="NED19" s="460"/>
      <c r="NEE19" s="460"/>
      <c r="NEF19" s="460"/>
      <c r="NEG19" s="460"/>
      <c r="NEH19" s="460"/>
      <c r="NEI19" s="460"/>
      <c r="NEJ19" s="460"/>
      <c r="NEK19" s="460"/>
      <c r="NEL19" s="460"/>
      <c r="NEM19" s="460"/>
      <c r="NEN19" s="460"/>
      <c r="NEO19" s="460"/>
      <c r="NEP19" s="460"/>
      <c r="NEQ19" s="460"/>
      <c r="NER19" s="460"/>
      <c r="NES19" s="460"/>
      <c r="NET19" s="460"/>
      <c r="NEU19" s="460"/>
      <c r="NEV19" s="460"/>
      <c r="NEW19" s="460"/>
      <c r="NEX19" s="460"/>
      <c r="NEY19" s="460"/>
      <c r="NEZ19" s="460"/>
      <c r="NFA19" s="460"/>
      <c r="NFB19" s="460"/>
      <c r="NFC19" s="460"/>
      <c r="NFD19" s="460"/>
      <c r="NFE19" s="460"/>
      <c r="NFF19" s="460"/>
      <c r="NFG19" s="460"/>
      <c r="NFH19" s="460"/>
      <c r="NFI19" s="460"/>
      <c r="NFJ19" s="460"/>
      <c r="NFK19" s="460"/>
      <c r="NFL19" s="460"/>
      <c r="NFM19" s="460"/>
      <c r="NFN19" s="460"/>
      <c r="NFO19" s="460"/>
      <c r="NFP19" s="460"/>
      <c r="NFQ19" s="460"/>
      <c r="NFR19" s="460"/>
      <c r="NFS19" s="460"/>
      <c r="NFT19" s="460"/>
      <c r="NFU19" s="460"/>
      <c r="NFV19" s="460"/>
      <c r="NFW19" s="460"/>
      <c r="NFX19" s="460"/>
      <c r="NFY19" s="460"/>
      <c r="NFZ19" s="460"/>
      <c r="NGA19" s="460"/>
      <c r="NGB19" s="460"/>
      <c r="NGC19" s="460"/>
      <c r="NGD19" s="460"/>
      <c r="NGE19" s="460"/>
      <c r="NGF19" s="460"/>
      <c r="NGG19" s="460"/>
      <c r="NGH19" s="460"/>
      <c r="NGI19" s="460"/>
      <c r="NGJ19" s="460"/>
      <c r="NGK19" s="460"/>
      <c r="NGL19" s="460"/>
      <c r="NGM19" s="460"/>
      <c r="NGN19" s="460"/>
      <c r="NGO19" s="460"/>
      <c r="NGP19" s="460"/>
      <c r="NGQ19" s="460"/>
      <c r="NGR19" s="460"/>
      <c r="NGS19" s="460"/>
      <c r="NGT19" s="460"/>
      <c r="NGU19" s="460"/>
      <c r="NGV19" s="460"/>
      <c r="NGW19" s="460"/>
      <c r="NGX19" s="460"/>
      <c r="NGY19" s="460"/>
      <c r="NGZ19" s="460"/>
      <c r="NHA19" s="460"/>
      <c r="NHB19" s="460"/>
      <c r="NHC19" s="460"/>
      <c r="NHD19" s="460"/>
      <c r="NHE19" s="460"/>
      <c r="NHF19" s="460"/>
      <c r="NHG19" s="460"/>
      <c r="NHH19" s="460"/>
      <c r="NHI19" s="460"/>
      <c r="NHJ19" s="460"/>
      <c r="NHK19" s="460"/>
      <c r="NHL19" s="460"/>
      <c r="NHM19" s="460"/>
      <c r="NHN19" s="460"/>
      <c r="NHO19" s="460"/>
      <c r="NHP19" s="460"/>
      <c r="NHQ19" s="460"/>
      <c r="NHR19" s="460"/>
      <c r="NHS19" s="460"/>
      <c r="NHT19" s="460"/>
      <c r="NHU19" s="460"/>
      <c r="NHV19" s="460"/>
      <c r="NHW19" s="460"/>
      <c r="NHX19" s="460"/>
      <c r="NHY19" s="460"/>
      <c r="NHZ19" s="460"/>
      <c r="NIA19" s="460"/>
      <c r="NIB19" s="460"/>
      <c r="NIC19" s="460"/>
      <c r="NID19" s="460"/>
      <c r="NIE19" s="460"/>
      <c r="NIF19" s="460"/>
      <c r="NIG19" s="460"/>
      <c r="NIH19" s="460"/>
      <c r="NII19" s="460"/>
      <c r="NIJ19" s="460"/>
      <c r="NIK19" s="460"/>
      <c r="NIL19" s="460"/>
      <c r="NIM19" s="460"/>
      <c r="NIN19" s="460"/>
      <c r="NIO19" s="460"/>
      <c r="NIP19" s="460"/>
      <c r="NIQ19" s="460"/>
      <c r="NIR19" s="460"/>
      <c r="NIS19" s="460"/>
      <c r="NIT19" s="460"/>
      <c r="NIU19" s="460"/>
      <c r="NIV19" s="460"/>
      <c r="NIW19" s="460"/>
      <c r="NIX19" s="460"/>
      <c r="NIY19" s="460"/>
      <c r="NIZ19" s="460"/>
      <c r="NJA19" s="460"/>
      <c r="NJB19" s="460"/>
      <c r="NJC19" s="460"/>
      <c r="NJD19" s="460"/>
      <c r="NJE19" s="460"/>
      <c r="NJF19" s="460"/>
      <c r="NJG19" s="460"/>
      <c r="NJH19" s="460"/>
      <c r="NJI19" s="460"/>
      <c r="NJJ19" s="460"/>
      <c r="NJK19" s="460"/>
      <c r="NJL19" s="460"/>
      <c r="NJM19" s="460"/>
      <c r="NJN19" s="460"/>
      <c r="NJO19" s="460"/>
      <c r="NJP19" s="460"/>
      <c r="NJQ19" s="460"/>
      <c r="NJR19" s="460"/>
      <c r="NJS19" s="460"/>
      <c r="NJT19" s="460"/>
      <c r="NJU19" s="460"/>
      <c r="NJV19" s="460"/>
      <c r="NJW19" s="460"/>
      <c r="NJX19" s="460"/>
      <c r="NJY19" s="460"/>
      <c r="NJZ19" s="460"/>
      <c r="NKA19" s="460"/>
      <c r="NKB19" s="460"/>
      <c r="NKC19" s="460"/>
      <c r="NKD19" s="460"/>
      <c r="NKE19" s="460"/>
      <c r="NKF19" s="460"/>
      <c r="NKG19" s="460"/>
      <c r="NKH19" s="460"/>
      <c r="NKI19" s="460"/>
      <c r="NKJ19" s="460"/>
      <c r="NKK19" s="460"/>
      <c r="NKL19" s="460"/>
      <c r="NKM19" s="460"/>
      <c r="NKN19" s="460"/>
      <c r="NKO19" s="460"/>
      <c r="NKP19" s="460"/>
      <c r="NKQ19" s="460"/>
      <c r="NKR19" s="460"/>
      <c r="NKS19" s="460"/>
      <c r="NKT19" s="460"/>
      <c r="NKU19" s="460"/>
      <c r="NKV19" s="460"/>
      <c r="NKW19" s="460"/>
      <c r="NKX19" s="460"/>
      <c r="NKY19" s="460"/>
      <c r="NKZ19" s="460"/>
      <c r="NLA19" s="460"/>
      <c r="NLB19" s="460"/>
      <c r="NLC19" s="460"/>
      <c r="NLD19" s="460"/>
      <c r="NLE19" s="460"/>
      <c r="NLF19" s="460"/>
      <c r="NLG19" s="460"/>
      <c r="NLH19" s="460"/>
      <c r="NLI19" s="460"/>
      <c r="NLJ19" s="460"/>
      <c r="NLK19" s="460"/>
      <c r="NLL19" s="460"/>
      <c r="NLM19" s="460"/>
      <c r="NLN19" s="460"/>
      <c r="NLO19" s="460"/>
      <c r="NLP19" s="460"/>
      <c r="NLQ19" s="460"/>
      <c r="NLR19" s="460"/>
      <c r="NLS19" s="460"/>
      <c r="NLT19" s="460"/>
      <c r="NLU19" s="460"/>
      <c r="NLV19" s="460"/>
      <c r="NLW19" s="460"/>
      <c r="NLX19" s="460"/>
      <c r="NLY19" s="460"/>
      <c r="NLZ19" s="460"/>
      <c r="NMA19" s="460"/>
      <c r="NMB19" s="460"/>
      <c r="NMC19" s="460"/>
      <c r="NMD19" s="460"/>
      <c r="NME19" s="460"/>
      <c r="NMF19" s="460"/>
      <c r="NMG19" s="460"/>
      <c r="NMH19" s="460"/>
      <c r="NMI19" s="460"/>
      <c r="NMJ19" s="460"/>
      <c r="NMK19" s="460"/>
      <c r="NML19" s="460"/>
      <c r="NMM19" s="460"/>
      <c r="NMN19" s="460"/>
      <c r="NMO19" s="460"/>
      <c r="NMP19" s="460"/>
      <c r="NMQ19" s="460"/>
      <c r="NMR19" s="460"/>
      <c r="NMS19" s="460"/>
      <c r="NMT19" s="460"/>
      <c r="NMU19" s="460"/>
      <c r="NMV19" s="460"/>
      <c r="NMW19" s="460"/>
      <c r="NMX19" s="460"/>
      <c r="NMY19" s="460"/>
      <c r="NMZ19" s="460"/>
      <c r="NNA19" s="460"/>
      <c r="NNB19" s="460"/>
      <c r="NNC19" s="460"/>
      <c r="NND19" s="460"/>
      <c r="NNE19" s="460"/>
      <c r="NNF19" s="460"/>
      <c r="NNG19" s="460"/>
      <c r="NNH19" s="460"/>
      <c r="NNI19" s="460"/>
      <c r="NNJ19" s="460"/>
      <c r="NNK19" s="460"/>
      <c r="NNL19" s="460"/>
      <c r="NNM19" s="460"/>
      <c r="NNN19" s="460"/>
      <c r="NNO19" s="460"/>
      <c r="NNP19" s="460"/>
      <c r="NNQ19" s="460"/>
      <c r="NNR19" s="460"/>
      <c r="NNS19" s="460"/>
      <c r="NNT19" s="460"/>
      <c r="NNU19" s="460"/>
      <c r="NNV19" s="460"/>
      <c r="NNW19" s="460"/>
      <c r="NNX19" s="460"/>
      <c r="NNY19" s="460"/>
      <c r="NNZ19" s="460"/>
      <c r="NOA19" s="460"/>
      <c r="NOB19" s="460"/>
      <c r="NOC19" s="460"/>
      <c r="NOD19" s="460"/>
      <c r="NOE19" s="460"/>
      <c r="NOF19" s="460"/>
      <c r="NOG19" s="460"/>
      <c r="NOH19" s="460"/>
      <c r="NOI19" s="460"/>
      <c r="NOJ19" s="460"/>
      <c r="NOK19" s="460"/>
      <c r="NOL19" s="460"/>
      <c r="NOM19" s="460"/>
      <c r="NON19" s="460"/>
      <c r="NOO19" s="460"/>
      <c r="NOP19" s="460"/>
      <c r="NOQ19" s="460"/>
      <c r="NOR19" s="460"/>
      <c r="NOS19" s="460"/>
      <c r="NOT19" s="460"/>
      <c r="NOU19" s="460"/>
      <c r="NOV19" s="460"/>
      <c r="NOW19" s="460"/>
      <c r="NOX19" s="460"/>
      <c r="NOY19" s="460"/>
      <c r="NOZ19" s="460"/>
      <c r="NPA19" s="460"/>
      <c r="NPB19" s="460"/>
      <c r="NPC19" s="460"/>
      <c r="NPD19" s="460"/>
      <c r="NPE19" s="460"/>
      <c r="NPF19" s="460"/>
      <c r="NPG19" s="460"/>
      <c r="NPH19" s="460"/>
      <c r="NPI19" s="460"/>
      <c r="NPJ19" s="460"/>
      <c r="NPK19" s="460"/>
      <c r="NPL19" s="460"/>
      <c r="NPM19" s="460"/>
      <c r="NPN19" s="460"/>
      <c r="NPO19" s="460"/>
      <c r="NPP19" s="460"/>
      <c r="NPQ19" s="460"/>
      <c r="NPR19" s="460"/>
      <c r="NPS19" s="460"/>
      <c r="NPT19" s="460"/>
      <c r="NPU19" s="460"/>
      <c r="NPV19" s="460"/>
      <c r="NPW19" s="460"/>
      <c r="NPX19" s="460"/>
      <c r="NPY19" s="460"/>
      <c r="NPZ19" s="460"/>
      <c r="NQA19" s="460"/>
      <c r="NQB19" s="460"/>
      <c r="NQC19" s="460"/>
      <c r="NQD19" s="460"/>
      <c r="NQE19" s="460"/>
      <c r="NQF19" s="460"/>
      <c r="NQG19" s="460"/>
      <c r="NQH19" s="460"/>
      <c r="NQI19" s="460"/>
      <c r="NQJ19" s="460"/>
      <c r="NQK19" s="460"/>
      <c r="NQL19" s="460"/>
      <c r="NQM19" s="460"/>
      <c r="NQN19" s="460"/>
      <c r="NQO19" s="460"/>
      <c r="NQP19" s="460"/>
      <c r="NQQ19" s="460"/>
      <c r="NQR19" s="460"/>
      <c r="NQS19" s="460"/>
      <c r="NQT19" s="460"/>
      <c r="NQU19" s="460"/>
      <c r="NQV19" s="460"/>
      <c r="NQW19" s="460"/>
      <c r="NQX19" s="460"/>
      <c r="NQY19" s="460"/>
      <c r="NQZ19" s="460"/>
      <c r="NRA19" s="460"/>
      <c r="NRB19" s="460"/>
      <c r="NRC19" s="460"/>
      <c r="NRD19" s="460"/>
      <c r="NRE19" s="460"/>
      <c r="NRF19" s="460"/>
      <c r="NRG19" s="460"/>
      <c r="NRH19" s="460"/>
      <c r="NRI19" s="460"/>
      <c r="NRJ19" s="460"/>
      <c r="NRK19" s="460"/>
      <c r="NRL19" s="460"/>
      <c r="NRM19" s="460"/>
      <c r="NRN19" s="460"/>
      <c r="NRO19" s="460"/>
      <c r="NRP19" s="460"/>
      <c r="NRQ19" s="460"/>
      <c r="NRR19" s="460"/>
      <c r="NRS19" s="460"/>
      <c r="NRT19" s="460"/>
      <c r="NRU19" s="460"/>
      <c r="NRV19" s="460"/>
      <c r="NRW19" s="460"/>
      <c r="NRX19" s="460"/>
      <c r="NRY19" s="460"/>
      <c r="NRZ19" s="460"/>
      <c r="NSA19" s="460"/>
      <c r="NSB19" s="460"/>
      <c r="NSC19" s="460"/>
      <c r="NSD19" s="460"/>
      <c r="NSE19" s="460"/>
      <c r="NSF19" s="460"/>
      <c r="NSG19" s="460"/>
      <c r="NSH19" s="460"/>
      <c r="NSI19" s="460"/>
      <c r="NSJ19" s="460"/>
      <c r="NSK19" s="460"/>
      <c r="NSL19" s="460"/>
      <c r="NSM19" s="460"/>
      <c r="NSN19" s="460"/>
      <c r="NSO19" s="460"/>
      <c r="NSP19" s="460"/>
      <c r="NSQ19" s="460"/>
      <c r="NSR19" s="460"/>
      <c r="NSS19" s="460"/>
      <c r="NST19" s="460"/>
      <c r="NSU19" s="460"/>
      <c r="NSV19" s="460"/>
      <c r="NSW19" s="460"/>
      <c r="NSX19" s="460"/>
      <c r="NSY19" s="460"/>
      <c r="NSZ19" s="460"/>
      <c r="NTA19" s="460"/>
      <c r="NTB19" s="460"/>
      <c r="NTC19" s="460"/>
      <c r="NTD19" s="460"/>
      <c r="NTE19" s="460"/>
      <c r="NTF19" s="460"/>
      <c r="NTG19" s="460"/>
      <c r="NTH19" s="460"/>
      <c r="NTI19" s="460"/>
      <c r="NTJ19" s="460"/>
      <c r="NTK19" s="460"/>
      <c r="NTL19" s="460"/>
      <c r="NTM19" s="460"/>
      <c r="NTN19" s="460"/>
      <c r="NTO19" s="460"/>
      <c r="NTP19" s="460"/>
      <c r="NTQ19" s="460"/>
      <c r="NTR19" s="460"/>
      <c r="NTS19" s="460"/>
      <c r="NTT19" s="460"/>
      <c r="NTU19" s="460"/>
      <c r="NTV19" s="460"/>
      <c r="NTW19" s="460"/>
      <c r="NTX19" s="460"/>
      <c r="NTY19" s="460"/>
      <c r="NTZ19" s="460"/>
      <c r="NUA19" s="460"/>
      <c r="NUB19" s="460"/>
      <c r="NUC19" s="460"/>
      <c r="NUD19" s="460"/>
      <c r="NUE19" s="460"/>
      <c r="NUF19" s="460"/>
      <c r="NUG19" s="460"/>
      <c r="NUH19" s="460"/>
      <c r="NUI19" s="460"/>
      <c r="NUJ19" s="460"/>
      <c r="NUK19" s="460"/>
      <c r="NUL19" s="460"/>
      <c r="NUM19" s="460"/>
      <c r="NUN19" s="460"/>
      <c r="NUO19" s="460"/>
      <c r="NUP19" s="460"/>
      <c r="NUQ19" s="460"/>
      <c r="NUR19" s="460"/>
      <c r="NUS19" s="460"/>
      <c r="NUT19" s="460"/>
      <c r="NUU19" s="460"/>
      <c r="NUV19" s="460"/>
      <c r="NUW19" s="460"/>
      <c r="NUX19" s="460"/>
      <c r="NUY19" s="460"/>
      <c r="NUZ19" s="460"/>
      <c r="NVA19" s="460"/>
      <c r="NVB19" s="460"/>
      <c r="NVC19" s="460"/>
      <c r="NVD19" s="460"/>
      <c r="NVE19" s="460"/>
      <c r="NVF19" s="460"/>
      <c r="NVG19" s="460"/>
      <c r="NVH19" s="460"/>
      <c r="NVI19" s="460"/>
      <c r="NVJ19" s="460"/>
      <c r="NVK19" s="460"/>
      <c r="NVL19" s="460"/>
      <c r="NVM19" s="460"/>
      <c r="NVN19" s="460"/>
      <c r="NVO19" s="460"/>
      <c r="NVP19" s="460"/>
      <c r="NVQ19" s="460"/>
      <c r="NVR19" s="460"/>
      <c r="NVS19" s="460"/>
      <c r="NVT19" s="460"/>
      <c r="NVU19" s="460"/>
      <c r="NVV19" s="460"/>
      <c r="NVW19" s="460"/>
      <c r="NVX19" s="460"/>
      <c r="NVY19" s="460"/>
      <c r="NVZ19" s="460"/>
      <c r="NWA19" s="460"/>
      <c r="NWB19" s="460"/>
      <c r="NWC19" s="460"/>
      <c r="NWD19" s="460"/>
      <c r="NWE19" s="460"/>
      <c r="NWF19" s="460"/>
      <c r="NWG19" s="460"/>
      <c r="NWH19" s="460"/>
      <c r="NWI19" s="460"/>
      <c r="NWJ19" s="460"/>
      <c r="NWK19" s="460"/>
      <c r="NWL19" s="460"/>
      <c r="NWM19" s="460"/>
      <c r="NWN19" s="460"/>
      <c r="NWO19" s="460"/>
      <c r="NWP19" s="460"/>
      <c r="NWQ19" s="460"/>
      <c r="NWR19" s="460"/>
      <c r="NWS19" s="460"/>
      <c r="NWT19" s="460"/>
      <c r="NWU19" s="460"/>
      <c r="NWV19" s="460"/>
      <c r="NWW19" s="460"/>
      <c r="NWX19" s="460"/>
      <c r="NWY19" s="460"/>
      <c r="NWZ19" s="460"/>
      <c r="NXA19" s="460"/>
      <c r="NXB19" s="460"/>
      <c r="NXC19" s="460"/>
      <c r="NXD19" s="460"/>
      <c r="NXE19" s="460"/>
      <c r="NXF19" s="460"/>
      <c r="NXG19" s="460"/>
      <c r="NXH19" s="460"/>
      <c r="NXI19" s="460"/>
      <c r="NXJ19" s="460"/>
      <c r="NXK19" s="460"/>
      <c r="NXL19" s="460"/>
      <c r="NXM19" s="460"/>
      <c r="NXN19" s="460"/>
      <c r="NXO19" s="460"/>
      <c r="NXP19" s="460"/>
      <c r="NXQ19" s="460"/>
      <c r="NXR19" s="460"/>
      <c r="NXS19" s="460"/>
      <c r="NXT19" s="460"/>
      <c r="NXU19" s="460"/>
      <c r="NXV19" s="460"/>
      <c r="NXW19" s="460"/>
      <c r="NXX19" s="460"/>
      <c r="NXY19" s="460"/>
      <c r="NXZ19" s="460"/>
      <c r="NYA19" s="460"/>
      <c r="NYB19" s="460"/>
      <c r="NYC19" s="460"/>
      <c r="NYD19" s="460"/>
      <c r="NYE19" s="460"/>
      <c r="NYF19" s="460"/>
      <c r="NYG19" s="460"/>
      <c r="NYH19" s="460"/>
      <c r="NYI19" s="460"/>
      <c r="NYJ19" s="460"/>
      <c r="NYK19" s="460"/>
      <c r="NYL19" s="460"/>
      <c r="NYM19" s="460"/>
      <c r="NYN19" s="460"/>
      <c r="NYO19" s="460"/>
      <c r="NYP19" s="460"/>
      <c r="NYQ19" s="460"/>
      <c r="NYR19" s="460"/>
      <c r="NYS19" s="460"/>
      <c r="NYT19" s="460"/>
      <c r="NYU19" s="460"/>
      <c r="NYV19" s="460"/>
      <c r="NYW19" s="460"/>
      <c r="NYX19" s="460"/>
      <c r="NYY19" s="460"/>
      <c r="NYZ19" s="460"/>
      <c r="NZA19" s="460"/>
      <c r="NZB19" s="460"/>
      <c r="NZC19" s="460"/>
      <c r="NZD19" s="460"/>
      <c r="NZE19" s="460"/>
      <c r="NZF19" s="460"/>
      <c r="NZG19" s="460"/>
      <c r="NZH19" s="460"/>
      <c r="NZI19" s="460"/>
      <c r="NZJ19" s="460"/>
      <c r="NZK19" s="460"/>
      <c r="NZL19" s="460"/>
      <c r="NZM19" s="460"/>
      <c r="NZN19" s="460"/>
      <c r="NZO19" s="460"/>
      <c r="NZP19" s="460"/>
      <c r="NZQ19" s="460"/>
      <c r="NZR19" s="460"/>
      <c r="NZS19" s="460"/>
      <c r="NZT19" s="460"/>
      <c r="NZU19" s="460"/>
      <c r="NZV19" s="460"/>
      <c r="NZW19" s="460"/>
      <c r="NZX19" s="460"/>
      <c r="NZY19" s="460"/>
      <c r="NZZ19" s="460"/>
      <c r="OAA19" s="460"/>
      <c r="OAB19" s="460"/>
      <c r="OAC19" s="460"/>
      <c r="OAD19" s="460"/>
      <c r="OAE19" s="460"/>
      <c r="OAF19" s="460"/>
      <c r="OAG19" s="460"/>
      <c r="OAH19" s="460"/>
      <c r="OAI19" s="460"/>
      <c r="OAJ19" s="460"/>
      <c r="OAK19" s="460"/>
      <c r="OAL19" s="460"/>
      <c r="OAM19" s="460"/>
      <c r="OAN19" s="460"/>
      <c r="OAO19" s="460"/>
      <c r="OAP19" s="460"/>
      <c r="OAQ19" s="460"/>
      <c r="OAR19" s="460"/>
      <c r="OAS19" s="460"/>
      <c r="OAT19" s="460"/>
      <c r="OAU19" s="460"/>
      <c r="OAV19" s="460"/>
      <c r="OAW19" s="460"/>
      <c r="OAX19" s="460"/>
      <c r="OAY19" s="460"/>
      <c r="OAZ19" s="460"/>
      <c r="OBA19" s="460"/>
      <c r="OBB19" s="460"/>
      <c r="OBC19" s="460"/>
      <c r="OBD19" s="460"/>
      <c r="OBE19" s="460"/>
      <c r="OBF19" s="460"/>
      <c r="OBG19" s="460"/>
      <c r="OBH19" s="460"/>
      <c r="OBI19" s="460"/>
      <c r="OBJ19" s="460"/>
      <c r="OBK19" s="460"/>
      <c r="OBL19" s="460"/>
      <c r="OBM19" s="460"/>
      <c r="OBN19" s="460"/>
      <c r="OBO19" s="460"/>
      <c r="OBP19" s="460"/>
      <c r="OBQ19" s="460"/>
      <c r="OBR19" s="460"/>
      <c r="OBS19" s="460"/>
      <c r="OBT19" s="460"/>
      <c r="OBU19" s="460"/>
      <c r="OBV19" s="460"/>
      <c r="OBW19" s="460"/>
      <c r="OBX19" s="460"/>
      <c r="OBY19" s="460"/>
      <c r="OBZ19" s="460"/>
      <c r="OCA19" s="460"/>
      <c r="OCB19" s="460"/>
      <c r="OCC19" s="460"/>
      <c r="OCD19" s="460"/>
      <c r="OCE19" s="460"/>
      <c r="OCF19" s="460"/>
      <c r="OCG19" s="460"/>
      <c r="OCH19" s="460"/>
      <c r="OCI19" s="460"/>
      <c r="OCJ19" s="460"/>
      <c r="OCK19" s="460"/>
      <c r="OCL19" s="460"/>
      <c r="OCM19" s="460"/>
      <c r="OCN19" s="460"/>
      <c r="OCO19" s="460"/>
      <c r="OCP19" s="460"/>
      <c r="OCQ19" s="460"/>
      <c r="OCR19" s="460"/>
      <c r="OCS19" s="460"/>
      <c r="OCT19" s="460"/>
      <c r="OCU19" s="460"/>
      <c r="OCV19" s="460"/>
      <c r="OCW19" s="460"/>
      <c r="OCX19" s="460"/>
      <c r="OCY19" s="460"/>
      <c r="OCZ19" s="460"/>
      <c r="ODA19" s="460"/>
      <c r="ODB19" s="460"/>
      <c r="ODC19" s="460"/>
      <c r="ODD19" s="460"/>
      <c r="ODE19" s="460"/>
      <c r="ODF19" s="460"/>
      <c r="ODG19" s="460"/>
      <c r="ODH19" s="460"/>
      <c r="ODI19" s="460"/>
      <c r="ODJ19" s="460"/>
      <c r="ODK19" s="460"/>
      <c r="ODL19" s="460"/>
      <c r="ODM19" s="460"/>
      <c r="ODN19" s="460"/>
      <c r="ODO19" s="460"/>
      <c r="ODP19" s="460"/>
      <c r="ODQ19" s="460"/>
      <c r="ODR19" s="460"/>
      <c r="ODS19" s="460"/>
      <c r="ODT19" s="460"/>
      <c r="ODU19" s="460"/>
      <c r="ODV19" s="460"/>
      <c r="ODW19" s="460"/>
      <c r="ODX19" s="460"/>
      <c r="ODY19" s="460"/>
      <c r="ODZ19" s="460"/>
      <c r="OEA19" s="460"/>
      <c r="OEB19" s="460"/>
      <c r="OEC19" s="460"/>
      <c r="OED19" s="460"/>
      <c r="OEE19" s="460"/>
      <c r="OEF19" s="460"/>
      <c r="OEG19" s="460"/>
      <c r="OEH19" s="460"/>
      <c r="OEI19" s="460"/>
      <c r="OEJ19" s="460"/>
      <c r="OEK19" s="460"/>
      <c r="OEL19" s="460"/>
      <c r="OEM19" s="460"/>
      <c r="OEN19" s="460"/>
      <c r="OEO19" s="460"/>
      <c r="OEP19" s="460"/>
      <c r="OEQ19" s="460"/>
      <c r="OER19" s="460"/>
      <c r="OES19" s="460"/>
      <c r="OET19" s="460"/>
      <c r="OEU19" s="460"/>
      <c r="OEV19" s="460"/>
      <c r="OEW19" s="460"/>
      <c r="OEX19" s="460"/>
      <c r="OEY19" s="460"/>
      <c r="OEZ19" s="460"/>
      <c r="OFA19" s="460"/>
      <c r="OFB19" s="460"/>
      <c r="OFC19" s="460"/>
      <c r="OFD19" s="460"/>
      <c r="OFE19" s="460"/>
      <c r="OFF19" s="460"/>
      <c r="OFG19" s="460"/>
      <c r="OFH19" s="460"/>
      <c r="OFI19" s="460"/>
      <c r="OFJ19" s="460"/>
      <c r="OFK19" s="460"/>
      <c r="OFL19" s="460"/>
      <c r="OFM19" s="460"/>
      <c r="OFN19" s="460"/>
      <c r="OFO19" s="460"/>
      <c r="OFP19" s="460"/>
      <c r="OFQ19" s="460"/>
      <c r="OFR19" s="460"/>
      <c r="OFS19" s="460"/>
      <c r="OFT19" s="460"/>
      <c r="OFU19" s="460"/>
      <c r="OFV19" s="460"/>
      <c r="OFW19" s="460"/>
      <c r="OFX19" s="460"/>
      <c r="OFY19" s="460"/>
      <c r="OFZ19" s="460"/>
      <c r="OGA19" s="460"/>
      <c r="OGB19" s="460"/>
      <c r="OGC19" s="460"/>
      <c r="OGD19" s="460"/>
      <c r="OGE19" s="460"/>
      <c r="OGF19" s="460"/>
      <c r="OGG19" s="460"/>
      <c r="OGH19" s="460"/>
      <c r="OGI19" s="460"/>
      <c r="OGJ19" s="460"/>
      <c r="OGK19" s="460"/>
      <c r="OGL19" s="460"/>
      <c r="OGM19" s="460"/>
      <c r="OGN19" s="460"/>
      <c r="OGO19" s="460"/>
      <c r="OGP19" s="460"/>
      <c r="OGQ19" s="460"/>
      <c r="OGR19" s="460"/>
      <c r="OGS19" s="460"/>
      <c r="OGT19" s="460"/>
      <c r="OGU19" s="460"/>
      <c r="OGV19" s="460"/>
      <c r="OGW19" s="460"/>
      <c r="OGX19" s="460"/>
      <c r="OGY19" s="460"/>
      <c r="OGZ19" s="460"/>
      <c r="OHA19" s="460"/>
      <c r="OHB19" s="460"/>
      <c r="OHC19" s="460"/>
      <c r="OHD19" s="460"/>
      <c r="OHE19" s="460"/>
      <c r="OHF19" s="460"/>
      <c r="OHG19" s="460"/>
      <c r="OHH19" s="460"/>
      <c r="OHI19" s="460"/>
      <c r="OHJ19" s="460"/>
      <c r="OHK19" s="460"/>
      <c r="OHL19" s="460"/>
      <c r="OHM19" s="460"/>
      <c r="OHN19" s="460"/>
      <c r="OHO19" s="460"/>
      <c r="OHP19" s="460"/>
      <c r="OHQ19" s="460"/>
      <c r="OHR19" s="460"/>
      <c r="OHS19" s="460"/>
      <c r="OHT19" s="460"/>
      <c r="OHU19" s="460"/>
      <c r="OHV19" s="460"/>
      <c r="OHW19" s="460"/>
      <c r="OHX19" s="460"/>
      <c r="OHY19" s="460"/>
      <c r="OHZ19" s="460"/>
      <c r="OIA19" s="460"/>
      <c r="OIB19" s="460"/>
      <c r="OIC19" s="460"/>
      <c r="OID19" s="460"/>
      <c r="OIE19" s="460"/>
      <c r="OIF19" s="460"/>
      <c r="OIG19" s="460"/>
      <c r="OIH19" s="460"/>
      <c r="OII19" s="460"/>
      <c r="OIJ19" s="460"/>
      <c r="OIK19" s="460"/>
      <c r="OIL19" s="460"/>
      <c r="OIM19" s="460"/>
      <c r="OIN19" s="460"/>
      <c r="OIO19" s="460"/>
      <c r="OIP19" s="460"/>
      <c r="OIQ19" s="460"/>
      <c r="OIR19" s="460"/>
      <c r="OIS19" s="460"/>
      <c r="OIT19" s="460"/>
      <c r="OIU19" s="460"/>
      <c r="OIV19" s="460"/>
      <c r="OIW19" s="460"/>
      <c r="OIX19" s="460"/>
      <c r="OIY19" s="460"/>
      <c r="OIZ19" s="460"/>
      <c r="OJA19" s="460"/>
      <c r="OJB19" s="460"/>
      <c r="OJC19" s="460"/>
      <c r="OJD19" s="460"/>
      <c r="OJE19" s="460"/>
      <c r="OJF19" s="460"/>
      <c r="OJG19" s="460"/>
      <c r="OJH19" s="460"/>
      <c r="OJI19" s="460"/>
      <c r="OJJ19" s="460"/>
      <c r="OJK19" s="460"/>
      <c r="OJL19" s="460"/>
      <c r="OJM19" s="460"/>
      <c r="OJN19" s="460"/>
      <c r="OJO19" s="460"/>
      <c r="OJP19" s="460"/>
      <c r="OJQ19" s="460"/>
      <c r="OJR19" s="460"/>
      <c r="OJS19" s="460"/>
      <c r="OJT19" s="460"/>
      <c r="OJU19" s="460"/>
      <c r="OJV19" s="460"/>
      <c r="OJW19" s="460"/>
      <c r="OJX19" s="460"/>
      <c r="OJY19" s="460"/>
      <c r="OJZ19" s="460"/>
      <c r="OKA19" s="460"/>
      <c r="OKB19" s="460"/>
      <c r="OKC19" s="460"/>
      <c r="OKD19" s="460"/>
      <c r="OKE19" s="460"/>
      <c r="OKF19" s="460"/>
      <c r="OKG19" s="460"/>
      <c r="OKH19" s="460"/>
      <c r="OKI19" s="460"/>
      <c r="OKJ19" s="460"/>
      <c r="OKK19" s="460"/>
      <c r="OKL19" s="460"/>
      <c r="OKM19" s="460"/>
      <c r="OKN19" s="460"/>
      <c r="OKO19" s="460"/>
      <c r="OKP19" s="460"/>
      <c r="OKQ19" s="460"/>
      <c r="OKR19" s="460"/>
      <c r="OKS19" s="460"/>
      <c r="OKT19" s="460"/>
      <c r="OKU19" s="460"/>
      <c r="OKV19" s="460"/>
      <c r="OKW19" s="460"/>
      <c r="OKX19" s="460"/>
      <c r="OKY19" s="460"/>
      <c r="OKZ19" s="460"/>
      <c r="OLA19" s="460"/>
      <c r="OLB19" s="460"/>
      <c r="OLC19" s="460"/>
      <c r="OLD19" s="460"/>
      <c r="OLE19" s="460"/>
      <c r="OLF19" s="460"/>
      <c r="OLG19" s="460"/>
      <c r="OLH19" s="460"/>
      <c r="OLI19" s="460"/>
      <c r="OLJ19" s="460"/>
      <c r="OLK19" s="460"/>
      <c r="OLL19" s="460"/>
      <c r="OLM19" s="460"/>
      <c r="OLN19" s="460"/>
      <c r="OLO19" s="460"/>
      <c r="OLP19" s="460"/>
      <c r="OLQ19" s="460"/>
      <c r="OLR19" s="460"/>
      <c r="OLS19" s="460"/>
      <c r="OLT19" s="460"/>
      <c r="OLU19" s="460"/>
      <c r="OLV19" s="460"/>
      <c r="OLW19" s="460"/>
      <c r="OLX19" s="460"/>
      <c r="OLY19" s="460"/>
      <c r="OLZ19" s="460"/>
      <c r="OMA19" s="460"/>
      <c r="OMB19" s="460"/>
      <c r="OMC19" s="460"/>
      <c r="OMD19" s="460"/>
      <c r="OME19" s="460"/>
      <c r="OMF19" s="460"/>
      <c r="OMG19" s="460"/>
      <c r="OMH19" s="460"/>
      <c r="OMI19" s="460"/>
      <c r="OMJ19" s="460"/>
      <c r="OMK19" s="460"/>
      <c r="OML19" s="460"/>
      <c r="OMM19" s="460"/>
      <c r="OMN19" s="460"/>
      <c r="OMO19" s="460"/>
      <c r="OMP19" s="460"/>
      <c r="OMQ19" s="460"/>
      <c r="OMR19" s="460"/>
      <c r="OMS19" s="460"/>
      <c r="OMT19" s="460"/>
      <c r="OMU19" s="460"/>
      <c r="OMV19" s="460"/>
      <c r="OMW19" s="460"/>
      <c r="OMX19" s="460"/>
      <c r="OMY19" s="460"/>
      <c r="OMZ19" s="460"/>
      <c r="ONA19" s="460"/>
      <c r="ONB19" s="460"/>
      <c r="ONC19" s="460"/>
      <c r="OND19" s="460"/>
      <c r="ONE19" s="460"/>
      <c r="ONF19" s="460"/>
      <c r="ONG19" s="460"/>
      <c r="ONH19" s="460"/>
      <c r="ONI19" s="460"/>
      <c r="ONJ19" s="460"/>
      <c r="ONK19" s="460"/>
      <c r="ONL19" s="460"/>
      <c r="ONM19" s="460"/>
      <c r="ONN19" s="460"/>
      <c r="ONO19" s="460"/>
      <c r="ONP19" s="460"/>
      <c r="ONQ19" s="460"/>
      <c r="ONR19" s="460"/>
      <c r="ONS19" s="460"/>
      <c r="ONT19" s="460"/>
      <c r="ONU19" s="460"/>
      <c r="ONV19" s="460"/>
      <c r="ONW19" s="460"/>
      <c r="ONX19" s="460"/>
      <c r="ONY19" s="460"/>
      <c r="ONZ19" s="460"/>
      <c r="OOA19" s="460"/>
      <c r="OOB19" s="460"/>
      <c r="OOC19" s="460"/>
      <c r="OOD19" s="460"/>
      <c r="OOE19" s="460"/>
      <c r="OOF19" s="460"/>
      <c r="OOG19" s="460"/>
      <c r="OOH19" s="460"/>
      <c r="OOI19" s="460"/>
      <c r="OOJ19" s="460"/>
      <c r="OOK19" s="460"/>
      <c r="OOL19" s="460"/>
      <c r="OOM19" s="460"/>
      <c r="OON19" s="460"/>
      <c r="OOO19" s="460"/>
      <c r="OOP19" s="460"/>
      <c r="OOQ19" s="460"/>
      <c r="OOR19" s="460"/>
      <c r="OOS19" s="460"/>
      <c r="OOT19" s="460"/>
      <c r="OOU19" s="460"/>
      <c r="OOV19" s="460"/>
      <c r="OOW19" s="460"/>
      <c r="OOX19" s="460"/>
      <c r="OOY19" s="460"/>
      <c r="OOZ19" s="460"/>
      <c r="OPA19" s="460"/>
      <c r="OPB19" s="460"/>
      <c r="OPC19" s="460"/>
      <c r="OPD19" s="460"/>
      <c r="OPE19" s="460"/>
      <c r="OPF19" s="460"/>
      <c r="OPG19" s="460"/>
      <c r="OPH19" s="460"/>
      <c r="OPI19" s="460"/>
      <c r="OPJ19" s="460"/>
      <c r="OPK19" s="460"/>
      <c r="OPL19" s="460"/>
      <c r="OPM19" s="460"/>
      <c r="OPN19" s="460"/>
      <c r="OPO19" s="460"/>
      <c r="OPP19" s="460"/>
      <c r="OPQ19" s="460"/>
      <c r="OPR19" s="460"/>
      <c r="OPS19" s="460"/>
      <c r="OPT19" s="460"/>
      <c r="OPU19" s="460"/>
      <c r="OPV19" s="460"/>
      <c r="OPW19" s="460"/>
      <c r="OPX19" s="460"/>
      <c r="OPY19" s="460"/>
      <c r="OPZ19" s="460"/>
      <c r="OQA19" s="460"/>
      <c r="OQB19" s="460"/>
      <c r="OQC19" s="460"/>
      <c r="OQD19" s="460"/>
      <c r="OQE19" s="460"/>
      <c r="OQF19" s="460"/>
      <c r="OQG19" s="460"/>
      <c r="OQH19" s="460"/>
      <c r="OQI19" s="460"/>
      <c r="OQJ19" s="460"/>
      <c r="OQK19" s="460"/>
      <c r="OQL19" s="460"/>
      <c r="OQM19" s="460"/>
      <c r="OQN19" s="460"/>
      <c r="OQO19" s="460"/>
      <c r="OQP19" s="460"/>
      <c r="OQQ19" s="460"/>
      <c r="OQR19" s="460"/>
      <c r="OQS19" s="460"/>
      <c r="OQT19" s="460"/>
      <c r="OQU19" s="460"/>
      <c r="OQV19" s="460"/>
      <c r="OQW19" s="460"/>
      <c r="OQX19" s="460"/>
      <c r="OQY19" s="460"/>
      <c r="OQZ19" s="460"/>
      <c r="ORA19" s="460"/>
      <c r="ORB19" s="460"/>
      <c r="ORC19" s="460"/>
      <c r="ORD19" s="460"/>
      <c r="ORE19" s="460"/>
      <c r="ORF19" s="460"/>
      <c r="ORG19" s="460"/>
      <c r="ORH19" s="460"/>
      <c r="ORI19" s="460"/>
      <c r="ORJ19" s="460"/>
      <c r="ORK19" s="460"/>
      <c r="ORL19" s="460"/>
      <c r="ORM19" s="460"/>
      <c r="ORN19" s="460"/>
      <c r="ORO19" s="460"/>
      <c r="ORP19" s="460"/>
      <c r="ORQ19" s="460"/>
      <c r="ORR19" s="460"/>
      <c r="ORS19" s="460"/>
      <c r="ORT19" s="460"/>
      <c r="ORU19" s="460"/>
      <c r="ORV19" s="460"/>
      <c r="ORW19" s="460"/>
      <c r="ORX19" s="460"/>
      <c r="ORY19" s="460"/>
      <c r="ORZ19" s="460"/>
      <c r="OSA19" s="460"/>
      <c r="OSB19" s="460"/>
      <c r="OSC19" s="460"/>
      <c r="OSD19" s="460"/>
      <c r="OSE19" s="460"/>
      <c r="OSF19" s="460"/>
      <c r="OSG19" s="460"/>
      <c r="OSH19" s="460"/>
      <c r="OSI19" s="460"/>
      <c r="OSJ19" s="460"/>
      <c r="OSK19" s="460"/>
      <c r="OSL19" s="460"/>
      <c r="OSM19" s="460"/>
      <c r="OSN19" s="460"/>
      <c r="OSO19" s="460"/>
      <c r="OSP19" s="460"/>
      <c r="OSQ19" s="460"/>
      <c r="OSR19" s="460"/>
      <c r="OSS19" s="460"/>
      <c r="OST19" s="460"/>
      <c r="OSU19" s="460"/>
      <c r="OSV19" s="460"/>
      <c r="OSW19" s="460"/>
      <c r="OSX19" s="460"/>
      <c r="OSY19" s="460"/>
      <c r="OSZ19" s="460"/>
      <c r="OTA19" s="460"/>
      <c r="OTB19" s="460"/>
      <c r="OTC19" s="460"/>
      <c r="OTD19" s="460"/>
      <c r="OTE19" s="460"/>
      <c r="OTF19" s="460"/>
      <c r="OTG19" s="460"/>
      <c r="OTH19" s="460"/>
      <c r="OTI19" s="460"/>
      <c r="OTJ19" s="460"/>
      <c r="OTK19" s="460"/>
      <c r="OTL19" s="460"/>
      <c r="OTM19" s="460"/>
      <c r="OTN19" s="460"/>
      <c r="OTO19" s="460"/>
      <c r="OTP19" s="460"/>
      <c r="OTQ19" s="460"/>
      <c r="OTR19" s="460"/>
      <c r="OTS19" s="460"/>
      <c r="OTT19" s="460"/>
      <c r="OTU19" s="460"/>
      <c r="OTV19" s="460"/>
      <c r="OTW19" s="460"/>
      <c r="OTX19" s="460"/>
      <c r="OTY19" s="460"/>
      <c r="OTZ19" s="460"/>
      <c r="OUA19" s="460"/>
      <c r="OUB19" s="460"/>
      <c r="OUC19" s="460"/>
      <c r="OUD19" s="460"/>
      <c r="OUE19" s="460"/>
      <c r="OUF19" s="460"/>
      <c r="OUG19" s="460"/>
      <c r="OUH19" s="460"/>
      <c r="OUI19" s="460"/>
      <c r="OUJ19" s="460"/>
      <c r="OUK19" s="460"/>
      <c r="OUL19" s="460"/>
      <c r="OUM19" s="460"/>
      <c r="OUN19" s="460"/>
      <c r="OUO19" s="460"/>
      <c r="OUP19" s="460"/>
      <c r="OUQ19" s="460"/>
      <c r="OUR19" s="460"/>
      <c r="OUS19" s="460"/>
      <c r="OUT19" s="460"/>
      <c r="OUU19" s="460"/>
      <c r="OUV19" s="460"/>
      <c r="OUW19" s="460"/>
      <c r="OUX19" s="460"/>
      <c r="OUY19" s="460"/>
      <c r="OUZ19" s="460"/>
      <c r="OVA19" s="460"/>
      <c r="OVB19" s="460"/>
      <c r="OVC19" s="460"/>
      <c r="OVD19" s="460"/>
      <c r="OVE19" s="460"/>
      <c r="OVF19" s="460"/>
      <c r="OVG19" s="460"/>
      <c r="OVH19" s="460"/>
      <c r="OVI19" s="460"/>
      <c r="OVJ19" s="460"/>
      <c r="OVK19" s="460"/>
      <c r="OVL19" s="460"/>
      <c r="OVM19" s="460"/>
      <c r="OVN19" s="460"/>
      <c r="OVO19" s="460"/>
      <c r="OVP19" s="460"/>
      <c r="OVQ19" s="460"/>
      <c r="OVR19" s="460"/>
      <c r="OVS19" s="460"/>
      <c r="OVT19" s="460"/>
      <c r="OVU19" s="460"/>
      <c r="OVV19" s="460"/>
      <c r="OVW19" s="460"/>
      <c r="OVX19" s="460"/>
      <c r="OVY19" s="460"/>
      <c r="OVZ19" s="460"/>
      <c r="OWA19" s="460"/>
      <c r="OWB19" s="460"/>
      <c r="OWC19" s="460"/>
      <c r="OWD19" s="460"/>
      <c r="OWE19" s="460"/>
      <c r="OWF19" s="460"/>
      <c r="OWG19" s="460"/>
      <c r="OWH19" s="460"/>
      <c r="OWI19" s="460"/>
      <c r="OWJ19" s="460"/>
      <c r="OWK19" s="460"/>
      <c r="OWL19" s="460"/>
      <c r="OWM19" s="460"/>
      <c r="OWN19" s="460"/>
      <c r="OWO19" s="460"/>
      <c r="OWP19" s="460"/>
      <c r="OWQ19" s="460"/>
      <c r="OWR19" s="460"/>
      <c r="OWS19" s="460"/>
      <c r="OWT19" s="460"/>
      <c r="OWU19" s="460"/>
      <c r="OWV19" s="460"/>
      <c r="OWW19" s="460"/>
      <c r="OWX19" s="460"/>
      <c r="OWY19" s="460"/>
      <c r="OWZ19" s="460"/>
      <c r="OXA19" s="460"/>
      <c r="OXB19" s="460"/>
      <c r="OXC19" s="460"/>
      <c r="OXD19" s="460"/>
      <c r="OXE19" s="460"/>
      <c r="OXF19" s="460"/>
      <c r="OXG19" s="460"/>
      <c r="OXH19" s="460"/>
      <c r="OXI19" s="460"/>
      <c r="OXJ19" s="460"/>
      <c r="OXK19" s="460"/>
      <c r="OXL19" s="460"/>
      <c r="OXM19" s="460"/>
      <c r="OXN19" s="460"/>
      <c r="OXO19" s="460"/>
      <c r="OXP19" s="460"/>
      <c r="OXQ19" s="460"/>
      <c r="OXR19" s="460"/>
      <c r="OXS19" s="460"/>
      <c r="OXT19" s="460"/>
      <c r="OXU19" s="460"/>
      <c r="OXV19" s="460"/>
      <c r="OXW19" s="460"/>
      <c r="OXX19" s="460"/>
      <c r="OXY19" s="460"/>
      <c r="OXZ19" s="460"/>
      <c r="OYA19" s="460"/>
      <c r="OYB19" s="460"/>
      <c r="OYC19" s="460"/>
      <c r="OYD19" s="460"/>
      <c r="OYE19" s="460"/>
      <c r="OYF19" s="460"/>
      <c r="OYG19" s="460"/>
      <c r="OYH19" s="460"/>
      <c r="OYI19" s="460"/>
      <c r="OYJ19" s="460"/>
      <c r="OYK19" s="460"/>
      <c r="OYL19" s="460"/>
      <c r="OYM19" s="460"/>
      <c r="OYN19" s="460"/>
      <c r="OYO19" s="460"/>
      <c r="OYP19" s="460"/>
      <c r="OYQ19" s="460"/>
      <c r="OYR19" s="460"/>
      <c r="OYS19" s="460"/>
      <c r="OYT19" s="460"/>
      <c r="OYU19" s="460"/>
      <c r="OYV19" s="460"/>
      <c r="OYW19" s="460"/>
      <c r="OYX19" s="460"/>
      <c r="OYY19" s="460"/>
      <c r="OYZ19" s="460"/>
      <c r="OZA19" s="460"/>
      <c r="OZB19" s="460"/>
      <c r="OZC19" s="460"/>
      <c r="OZD19" s="460"/>
      <c r="OZE19" s="460"/>
      <c r="OZF19" s="460"/>
      <c r="OZG19" s="460"/>
      <c r="OZH19" s="460"/>
      <c r="OZI19" s="460"/>
      <c r="OZJ19" s="460"/>
      <c r="OZK19" s="460"/>
      <c r="OZL19" s="460"/>
      <c r="OZM19" s="460"/>
      <c r="OZN19" s="460"/>
      <c r="OZO19" s="460"/>
      <c r="OZP19" s="460"/>
      <c r="OZQ19" s="460"/>
      <c r="OZR19" s="460"/>
      <c r="OZS19" s="460"/>
      <c r="OZT19" s="460"/>
      <c r="OZU19" s="460"/>
      <c r="OZV19" s="460"/>
      <c r="OZW19" s="460"/>
      <c r="OZX19" s="460"/>
      <c r="OZY19" s="460"/>
      <c r="OZZ19" s="460"/>
      <c r="PAA19" s="460"/>
      <c r="PAB19" s="460"/>
      <c r="PAC19" s="460"/>
      <c r="PAD19" s="460"/>
      <c r="PAE19" s="460"/>
      <c r="PAF19" s="460"/>
      <c r="PAG19" s="460"/>
      <c r="PAH19" s="460"/>
      <c r="PAI19" s="460"/>
      <c r="PAJ19" s="460"/>
      <c r="PAK19" s="460"/>
      <c r="PAL19" s="460"/>
      <c r="PAM19" s="460"/>
      <c r="PAN19" s="460"/>
      <c r="PAO19" s="460"/>
      <c r="PAP19" s="460"/>
      <c r="PAQ19" s="460"/>
      <c r="PAR19" s="460"/>
      <c r="PAS19" s="460"/>
      <c r="PAT19" s="460"/>
      <c r="PAU19" s="460"/>
      <c r="PAV19" s="460"/>
      <c r="PAW19" s="460"/>
      <c r="PAX19" s="460"/>
      <c r="PAY19" s="460"/>
      <c r="PAZ19" s="460"/>
      <c r="PBA19" s="460"/>
      <c r="PBB19" s="460"/>
      <c r="PBC19" s="460"/>
      <c r="PBD19" s="460"/>
      <c r="PBE19" s="460"/>
      <c r="PBF19" s="460"/>
      <c r="PBG19" s="460"/>
      <c r="PBH19" s="460"/>
      <c r="PBI19" s="460"/>
      <c r="PBJ19" s="460"/>
      <c r="PBK19" s="460"/>
      <c r="PBL19" s="460"/>
      <c r="PBM19" s="460"/>
      <c r="PBN19" s="460"/>
      <c r="PBO19" s="460"/>
      <c r="PBP19" s="460"/>
      <c r="PBQ19" s="460"/>
      <c r="PBR19" s="460"/>
      <c r="PBS19" s="460"/>
      <c r="PBT19" s="460"/>
      <c r="PBU19" s="460"/>
      <c r="PBV19" s="460"/>
      <c r="PBW19" s="460"/>
      <c r="PBX19" s="460"/>
      <c r="PBY19" s="460"/>
      <c r="PBZ19" s="460"/>
      <c r="PCA19" s="460"/>
      <c r="PCB19" s="460"/>
      <c r="PCC19" s="460"/>
      <c r="PCD19" s="460"/>
      <c r="PCE19" s="460"/>
      <c r="PCF19" s="460"/>
      <c r="PCG19" s="460"/>
      <c r="PCH19" s="460"/>
      <c r="PCI19" s="460"/>
      <c r="PCJ19" s="460"/>
      <c r="PCK19" s="460"/>
      <c r="PCL19" s="460"/>
      <c r="PCM19" s="460"/>
      <c r="PCN19" s="460"/>
      <c r="PCO19" s="460"/>
      <c r="PCP19" s="460"/>
      <c r="PCQ19" s="460"/>
      <c r="PCR19" s="460"/>
      <c r="PCS19" s="460"/>
      <c r="PCT19" s="460"/>
      <c r="PCU19" s="460"/>
      <c r="PCV19" s="460"/>
      <c r="PCW19" s="460"/>
      <c r="PCX19" s="460"/>
      <c r="PCY19" s="460"/>
      <c r="PCZ19" s="460"/>
      <c r="PDA19" s="460"/>
      <c r="PDB19" s="460"/>
      <c r="PDC19" s="460"/>
      <c r="PDD19" s="460"/>
      <c r="PDE19" s="460"/>
      <c r="PDF19" s="460"/>
      <c r="PDG19" s="460"/>
      <c r="PDH19" s="460"/>
      <c r="PDI19" s="460"/>
      <c r="PDJ19" s="460"/>
      <c r="PDK19" s="460"/>
      <c r="PDL19" s="460"/>
      <c r="PDM19" s="460"/>
      <c r="PDN19" s="460"/>
      <c r="PDO19" s="460"/>
      <c r="PDP19" s="460"/>
      <c r="PDQ19" s="460"/>
      <c r="PDR19" s="460"/>
      <c r="PDS19" s="460"/>
      <c r="PDT19" s="460"/>
      <c r="PDU19" s="460"/>
      <c r="PDV19" s="460"/>
      <c r="PDW19" s="460"/>
      <c r="PDX19" s="460"/>
      <c r="PDY19" s="460"/>
      <c r="PDZ19" s="460"/>
      <c r="PEA19" s="460"/>
      <c r="PEB19" s="460"/>
      <c r="PEC19" s="460"/>
      <c r="PED19" s="460"/>
      <c r="PEE19" s="460"/>
      <c r="PEF19" s="460"/>
      <c r="PEG19" s="460"/>
      <c r="PEH19" s="460"/>
      <c r="PEI19" s="460"/>
      <c r="PEJ19" s="460"/>
      <c r="PEK19" s="460"/>
      <c r="PEL19" s="460"/>
      <c r="PEM19" s="460"/>
      <c r="PEN19" s="460"/>
      <c r="PEO19" s="460"/>
      <c r="PEP19" s="460"/>
      <c r="PEQ19" s="460"/>
      <c r="PER19" s="460"/>
      <c r="PES19" s="460"/>
      <c r="PET19" s="460"/>
      <c r="PEU19" s="460"/>
      <c r="PEV19" s="460"/>
      <c r="PEW19" s="460"/>
      <c r="PEX19" s="460"/>
      <c r="PEY19" s="460"/>
      <c r="PEZ19" s="460"/>
      <c r="PFA19" s="460"/>
      <c r="PFB19" s="460"/>
      <c r="PFC19" s="460"/>
      <c r="PFD19" s="460"/>
      <c r="PFE19" s="460"/>
      <c r="PFF19" s="460"/>
      <c r="PFG19" s="460"/>
      <c r="PFH19" s="460"/>
      <c r="PFI19" s="460"/>
      <c r="PFJ19" s="460"/>
      <c r="PFK19" s="460"/>
      <c r="PFL19" s="460"/>
      <c r="PFM19" s="460"/>
      <c r="PFN19" s="460"/>
      <c r="PFO19" s="460"/>
      <c r="PFP19" s="460"/>
      <c r="PFQ19" s="460"/>
      <c r="PFR19" s="460"/>
      <c r="PFS19" s="460"/>
      <c r="PFT19" s="460"/>
      <c r="PFU19" s="460"/>
      <c r="PFV19" s="460"/>
      <c r="PFW19" s="460"/>
      <c r="PFX19" s="460"/>
      <c r="PFY19" s="460"/>
      <c r="PFZ19" s="460"/>
      <c r="PGA19" s="460"/>
      <c r="PGB19" s="460"/>
      <c r="PGC19" s="460"/>
      <c r="PGD19" s="460"/>
      <c r="PGE19" s="460"/>
      <c r="PGF19" s="460"/>
      <c r="PGG19" s="460"/>
      <c r="PGH19" s="460"/>
      <c r="PGI19" s="460"/>
      <c r="PGJ19" s="460"/>
      <c r="PGK19" s="460"/>
      <c r="PGL19" s="460"/>
      <c r="PGM19" s="460"/>
      <c r="PGN19" s="460"/>
      <c r="PGO19" s="460"/>
      <c r="PGP19" s="460"/>
      <c r="PGQ19" s="460"/>
      <c r="PGR19" s="460"/>
      <c r="PGS19" s="460"/>
      <c r="PGT19" s="460"/>
      <c r="PGU19" s="460"/>
      <c r="PGV19" s="460"/>
      <c r="PGW19" s="460"/>
      <c r="PGX19" s="460"/>
      <c r="PGY19" s="460"/>
      <c r="PGZ19" s="460"/>
      <c r="PHA19" s="460"/>
      <c r="PHB19" s="460"/>
      <c r="PHC19" s="460"/>
      <c r="PHD19" s="460"/>
      <c r="PHE19" s="460"/>
      <c r="PHF19" s="460"/>
      <c r="PHG19" s="460"/>
      <c r="PHH19" s="460"/>
      <c r="PHI19" s="460"/>
      <c r="PHJ19" s="460"/>
      <c r="PHK19" s="460"/>
      <c r="PHL19" s="460"/>
      <c r="PHM19" s="460"/>
      <c r="PHN19" s="460"/>
      <c r="PHO19" s="460"/>
      <c r="PHP19" s="460"/>
      <c r="PHQ19" s="460"/>
      <c r="PHR19" s="460"/>
      <c r="PHS19" s="460"/>
      <c r="PHT19" s="460"/>
      <c r="PHU19" s="460"/>
      <c r="PHV19" s="460"/>
      <c r="PHW19" s="460"/>
      <c r="PHX19" s="460"/>
      <c r="PHY19" s="460"/>
      <c r="PHZ19" s="460"/>
      <c r="PIA19" s="460"/>
      <c r="PIB19" s="460"/>
      <c r="PIC19" s="460"/>
      <c r="PID19" s="460"/>
      <c r="PIE19" s="460"/>
      <c r="PIF19" s="460"/>
      <c r="PIG19" s="460"/>
      <c r="PIH19" s="460"/>
      <c r="PII19" s="460"/>
      <c r="PIJ19" s="460"/>
      <c r="PIK19" s="460"/>
      <c r="PIL19" s="460"/>
      <c r="PIM19" s="460"/>
      <c r="PIN19" s="460"/>
      <c r="PIO19" s="460"/>
      <c r="PIP19" s="460"/>
      <c r="PIQ19" s="460"/>
      <c r="PIR19" s="460"/>
      <c r="PIS19" s="460"/>
      <c r="PIT19" s="460"/>
      <c r="PIU19" s="460"/>
      <c r="PIV19" s="460"/>
      <c r="PIW19" s="460"/>
      <c r="PIX19" s="460"/>
      <c r="PIY19" s="460"/>
      <c r="PIZ19" s="460"/>
      <c r="PJA19" s="460"/>
      <c r="PJB19" s="460"/>
      <c r="PJC19" s="460"/>
      <c r="PJD19" s="460"/>
      <c r="PJE19" s="460"/>
      <c r="PJF19" s="460"/>
      <c r="PJG19" s="460"/>
      <c r="PJH19" s="460"/>
      <c r="PJI19" s="460"/>
      <c r="PJJ19" s="460"/>
      <c r="PJK19" s="460"/>
      <c r="PJL19" s="460"/>
      <c r="PJM19" s="460"/>
      <c r="PJN19" s="460"/>
      <c r="PJO19" s="460"/>
      <c r="PJP19" s="460"/>
      <c r="PJQ19" s="460"/>
      <c r="PJR19" s="460"/>
      <c r="PJS19" s="460"/>
      <c r="PJT19" s="460"/>
      <c r="PJU19" s="460"/>
      <c r="PJV19" s="460"/>
      <c r="PJW19" s="460"/>
      <c r="PJX19" s="460"/>
      <c r="PJY19" s="460"/>
      <c r="PJZ19" s="460"/>
      <c r="PKA19" s="460"/>
      <c r="PKB19" s="460"/>
      <c r="PKC19" s="460"/>
      <c r="PKD19" s="460"/>
      <c r="PKE19" s="460"/>
      <c r="PKF19" s="460"/>
      <c r="PKG19" s="460"/>
      <c r="PKH19" s="460"/>
      <c r="PKI19" s="460"/>
      <c r="PKJ19" s="460"/>
      <c r="PKK19" s="460"/>
      <c r="PKL19" s="460"/>
      <c r="PKM19" s="460"/>
      <c r="PKN19" s="460"/>
      <c r="PKO19" s="460"/>
      <c r="PKP19" s="460"/>
      <c r="PKQ19" s="460"/>
      <c r="PKR19" s="460"/>
      <c r="PKS19" s="460"/>
      <c r="PKT19" s="460"/>
      <c r="PKU19" s="460"/>
      <c r="PKV19" s="460"/>
      <c r="PKW19" s="460"/>
      <c r="PKX19" s="460"/>
      <c r="PKY19" s="460"/>
      <c r="PKZ19" s="460"/>
      <c r="PLA19" s="460"/>
      <c r="PLB19" s="460"/>
      <c r="PLC19" s="460"/>
      <c r="PLD19" s="460"/>
      <c r="PLE19" s="460"/>
      <c r="PLF19" s="460"/>
      <c r="PLG19" s="460"/>
      <c r="PLH19" s="460"/>
      <c r="PLI19" s="460"/>
      <c r="PLJ19" s="460"/>
      <c r="PLK19" s="460"/>
      <c r="PLL19" s="460"/>
      <c r="PLM19" s="460"/>
      <c r="PLN19" s="460"/>
      <c r="PLO19" s="460"/>
      <c r="PLP19" s="460"/>
      <c r="PLQ19" s="460"/>
      <c r="PLR19" s="460"/>
      <c r="PLS19" s="460"/>
      <c r="PLT19" s="460"/>
      <c r="PLU19" s="460"/>
      <c r="PLV19" s="460"/>
      <c r="PLW19" s="460"/>
      <c r="PLX19" s="460"/>
      <c r="PLY19" s="460"/>
      <c r="PLZ19" s="460"/>
      <c r="PMA19" s="460"/>
      <c r="PMB19" s="460"/>
      <c r="PMC19" s="460"/>
      <c r="PMD19" s="460"/>
      <c r="PME19" s="460"/>
      <c r="PMF19" s="460"/>
      <c r="PMG19" s="460"/>
      <c r="PMH19" s="460"/>
      <c r="PMI19" s="460"/>
      <c r="PMJ19" s="460"/>
      <c r="PMK19" s="460"/>
      <c r="PML19" s="460"/>
      <c r="PMM19" s="460"/>
      <c r="PMN19" s="460"/>
      <c r="PMO19" s="460"/>
      <c r="PMP19" s="460"/>
      <c r="PMQ19" s="460"/>
      <c r="PMR19" s="460"/>
      <c r="PMS19" s="460"/>
      <c r="PMT19" s="460"/>
      <c r="PMU19" s="460"/>
      <c r="PMV19" s="460"/>
      <c r="PMW19" s="460"/>
      <c r="PMX19" s="460"/>
      <c r="PMY19" s="460"/>
      <c r="PMZ19" s="460"/>
      <c r="PNA19" s="460"/>
      <c r="PNB19" s="460"/>
      <c r="PNC19" s="460"/>
      <c r="PND19" s="460"/>
      <c r="PNE19" s="460"/>
      <c r="PNF19" s="460"/>
      <c r="PNG19" s="460"/>
      <c r="PNH19" s="460"/>
      <c r="PNI19" s="460"/>
      <c r="PNJ19" s="460"/>
      <c r="PNK19" s="460"/>
      <c r="PNL19" s="460"/>
      <c r="PNM19" s="460"/>
      <c r="PNN19" s="460"/>
      <c r="PNO19" s="460"/>
      <c r="PNP19" s="460"/>
      <c r="PNQ19" s="460"/>
      <c r="PNR19" s="460"/>
      <c r="PNS19" s="460"/>
      <c r="PNT19" s="460"/>
      <c r="PNU19" s="460"/>
      <c r="PNV19" s="460"/>
      <c r="PNW19" s="460"/>
      <c r="PNX19" s="460"/>
      <c r="PNY19" s="460"/>
      <c r="PNZ19" s="460"/>
      <c r="POA19" s="460"/>
      <c r="POB19" s="460"/>
      <c r="POC19" s="460"/>
      <c r="POD19" s="460"/>
      <c r="POE19" s="460"/>
      <c r="POF19" s="460"/>
      <c r="POG19" s="460"/>
      <c r="POH19" s="460"/>
      <c r="POI19" s="460"/>
      <c r="POJ19" s="460"/>
      <c r="POK19" s="460"/>
      <c r="POL19" s="460"/>
      <c r="POM19" s="460"/>
      <c r="PON19" s="460"/>
      <c r="POO19" s="460"/>
      <c r="POP19" s="460"/>
      <c r="POQ19" s="460"/>
      <c r="POR19" s="460"/>
      <c r="POS19" s="460"/>
      <c r="POT19" s="460"/>
      <c r="POU19" s="460"/>
      <c r="POV19" s="460"/>
      <c r="POW19" s="460"/>
      <c r="POX19" s="460"/>
      <c r="POY19" s="460"/>
      <c r="POZ19" s="460"/>
      <c r="PPA19" s="460"/>
      <c r="PPB19" s="460"/>
      <c r="PPC19" s="460"/>
      <c r="PPD19" s="460"/>
      <c r="PPE19" s="460"/>
      <c r="PPF19" s="460"/>
      <c r="PPG19" s="460"/>
      <c r="PPH19" s="460"/>
      <c r="PPI19" s="460"/>
      <c r="PPJ19" s="460"/>
      <c r="PPK19" s="460"/>
      <c r="PPL19" s="460"/>
      <c r="PPM19" s="460"/>
      <c r="PPN19" s="460"/>
      <c r="PPO19" s="460"/>
      <c r="PPP19" s="460"/>
      <c r="PPQ19" s="460"/>
      <c r="PPR19" s="460"/>
      <c r="PPS19" s="460"/>
      <c r="PPT19" s="460"/>
      <c r="PPU19" s="460"/>
      <c r="PPV19" s="460"/>
      <c r="PPW19" s="460"/>
      <c r="PPX19" s="460"/>
      <c r="PPY19" s="460"/>
      <c r="PPZ19" s="460"/>
      <c r="PQA19" s="460"/>
      <c r="PQB19" s="460"/>
      <c r="PQC19" s="460"/>
      <c r="PQD19" s="460"/>
      <c r="PQE19" s="460"/>
      <c r="PQF19" s="460"/>
      <c r="PQG19" s="460"/>
      <c r="PQH19" s="460"/>
      <c r="PQI19" s="460"/>
      <c r="PQJ19" s="460"/>
      <c r="PQK19" s="460"/>
      <c r="PQL19" s="460"/>
      <c r="PQM19" s="460"/>
      <c r="PQN19" s="460"/>
      <c r="PQO19" s="460"/>
      <c r="PQP19" s="460"/>
      <c r="PQQ19" s="460"/>
      <c r="PQR19" s="460"/>
      <c r="PQS19" s="460"/>
      <c r="PQT19" s="460"/>
      <c r="PQU19" s="460"/>
      <c r="PQV19" s="460"/>
      <c r="PQW19" s="460"/>
      <c r="PQX19" s="460"/>
      <c r="PQY19" s="460"/>
      <c r="PQZ19" s="460"/>
      <c r="PRA19" s="460"/>
      <c r="PRB19" s="460"/>
      <c r="PRC19" s="460"/>
      <c r="PRD19" s="460"/>
      <c r="PRE19" s="460"/>
      <c r="PRF19" s="460"/>
      <c r="PRG19" s="460"/>
      <c r="PRH19" s="460"/>
      <c r="PRI19" s="460"/>
      <c r="PRJ19" s="460"/>
      <c r="PRK19" s="460"/>
      <c r="PRL19" s="460"/>
      <c r="PRM19" s="460"/>
      <c r="PRN19" s="460"/>
      <c r="PRO19" s="460"/>
      <c r="PRP19" s="460"/>
      <c r="PRQ19" s="460"/>
      <c r="PRR19" s="460"/>
      <c r="PRS19" s="460"/>
      <c r="PRT19" s="460"/>
      <c r="PRU19" s="460"/>
      <c r="PRV19" s="460"/>
      <c r="PRW19" s="460"/>
      <c r="PRX19" s="460"/>
      <c r="PRY19" s="460"/>
      <c r="PRZ19" s="460"/>
      <c r="PSA19" s="460"/>
      <c r="PSB19" s="460"/>
      <c r="PSC19" s="460"/>
      <c r="PSD19" s="460"/>
      <c r="PSE19" s="460"/>
      <c r="PSF19" s="460"/>
      <c r="PSG19" s="460"/>
      <c r="PSH19" s="460"/>
      <c r="PSI19" s="460"/>
      <c r="PSJ19" s="460"/>
      <c r="PSK19" s="460"/>
      <c r="PSL19" s="460"/>
      <c r="PSM19" s="460"/>
      <c r="PSN19" s="460"/>
      <c r="PSO19" s="460"/>
      <c r="PSP19" s="460"/>
      <c r="PSQ19" s="460"/>
      <c r="PSR19" s="460"/>
      <c r="PSS19" s="460"/>
      <c r="PST19" s="460"/>
      <c r="PSU19" s="460"/>
      <c r="PSV19" s="460"/>
      <c r="PSW19" s="460"/>
      <c r="PSX19" s="460"/>
      <c r="PSY19" s="460"/>
      <c r="PSZ19" s="460"/>
      <c r="PTA19" s="460"/>
      <c r="PTB19" s="460"/>
      <c r="PTC19" s="460"/>
      <c r="PTD19" s="460"/>
      <c r="PTE19" s="460"/>
      <c r="PTF19" s="460"/>
      <c r="PTG19" s="460"/>
      <c r="PTH19" s="460"/>
      <c r="PTI19" s="460"/>
      <c r="PTJ19" s="460"/>
      <c r="PTK19" s="460"/>
      <c r="PTL19" s="460"/>
      <c r="PTM19" s="460"/>
      <c r="PTN19" s="460"/>
      <c r="PTO19" s="460"/>
      <c r="PTP19" s="460"/>
      <c r="PTQ19" s="460"/>
      <c r="PTR19" s="460"/>
      <c r="PTS19" s="460"/>
      <c r="PTT19" s="460"/>
      <c r="PTU19" s="460"/>
      <c r="PTV19" s="460"/>
      <c r="PTW19" s="460"/>
      <c r="PTX19" s="460"/>
      <c r="PTY19" s="460"/>
      <c r="PTZ19" s="460"/>
      <c r="PUA19" s="460"/>
      <c r="PUB19" s="460"/>
      <c r="PUC19" s="460"/>
      <c r="PUD19" s="460"/>
      <c r="PUE19" s="460"/>
      <c r="PUF19" s="460"/>
      <c r="PUG19" s="460"/>
      <c r="PUH19" s="460"/>
      <c r="PUI19" s="460"/>
      <c r="PUJ19" s="460"/>
      <c r="PUK19" s="460"/>
      <c r="PUL19" s="460"/>
      <c r="PUM19" s="460"/>
      <c r="PUN19" s="460"/>
      <c r="PUO19" s="460"/>
      <c r="PUP19" s="460"/>
      <c r="PUQ19" s="460"/>
      <c r="PUR19" s="460"/>
      <c r="PUS19" s="460"/>
      <c r="PUT19" s="460"/>
      <c r="PUU19" s="460"/>
      <c r="PUV19" s="460"/>
      <c r="PUW19" s="460"/>
      <c r="PUX19" s="460"/>
      <c r="PUY19" s="460"/>
      <c r="PUZ19" s="460"/>
      <c r="PVA19" s="460"/>
      <c r="PVB19" s="460"/>
      <c r="PVC19" s="460"/>
      <c r="PVD19" s="460"/>
      <c r="PVE19" s="460"/>
      <c r="PVF19" s="460"/>
      <c r="PVG19" s="460"/>
      <c r="PVH19" s="460"/>
      <c r="PVI19" s="460"/>
      <c r="PVJ19" s="460"/>
      <c r="PVK19" s="460"/>
      <c r="PVL19" s="460"/>
      <c r="PVM19" s="460"/>
      <c r="PVN19" s="460"/>
      <c r="PVO19" s="460"/>
      <c r="PVP19" s="460"/>
      <c r="PVQ19" s="460"/>
      <c r="PVR19" s="460"/>
      <c r="PVS19" s="460"/>
      <c r="PVT19" s="460"/>
      <c r="PVU19" s="460"/>
      <c r="PVV19" s="460"/>
      <c r="PVW19" s="460"/>
      <c r="PVX19" s="460"/>
      <c r="PVY19" s="460"/>
      <c r="PVZ19" s="460"/>
      <c r="PWA19" s="460"/>
      <c r="PWB19" s="460"/>
      <c r="PWC19" s="460"/>
      <c r="PWD19" s="460"/>
      <c r="PWE19" s="460"/>
      <c r="PWF19" s="460"/>
      <c r="PWG19" s="460"/>
      <c r="PWH19" s="460"/>
      <c r="PWI19" s="460"/>
      <c r="PWJ19" s="460"/>
      <c r="PWK19" s="460"/>
      <c r="PWL19" s="460"/>
      <c r="PWM19" s="460"/>
      <c r="PWN19" s="460"/>
      <c r="PWO19" s="460"/>
      <c r="PWP19" s="460"/>
      <c r="PWQ19" s="460"/>
      <c r="PWR19" s="460"/>
      <c r="PWS19" s="460"/>
      <c r="PWT19" s="460"/>
      <c r="PWU19" s="460"/>
      <c r="PWV19" s="460"/>
      <c r="PWW19" s="460"/>
      <c r="PWX19" s="460"/>
      <c r="PWY19" s="460"/>
      <c r="PWZ19" s="460"/>
      <c r="PXA19" s="460"/>
      <c r="PXB19" s="460"/>
      <c r="PXC19" s="460"/>
      <c r="PXD19" s="460"/>
      <c r="PXE19" s="460"/>
      <c r="PXF19" s="460"/>
      <c r="PXG19" s="460"/>
      <c r="PXH19" s="460"/>
      <c r="PXI19" s="460"/>
      <c r="PXJ19" s="460"/>
      <c r="PXK19" s="460"/>
      <c r="PXL19" s="460"/>
      <c r="PXM19" s="460"/>
      <c r="PXN19" s="460"/>
      <c r="PXO19" s="460"/>
      <c r="PXP19" s="460"/>
      <c r="PXQ19" s="460"/>
      <c r="PXR19" s="460"/>
      <c r="PXS19" s="460"/>
      <c r="PXT19" s="460"/>
      <c r="PXU19" s="460"/>
      <c r="PXV19" s="460"/>
      <c r="PXW19" s="460"/>
      <c r="PXX19" s="460"/>
      <c r="PXY19" s="460"/>
      <c r="PXZ19" s="460"/>
      <c r="PYA19" s="460"/>
      <c r="PYB19" s="460"/>
      <c r="PYC19" s="460"/>
      <c r="PYD19" s="460"/>
      <c r="PYE19" s="460"/>
      <c r="PYF19" s="460"/>
      <c r="PYG19" s="460"/>
      <c r="PYH19" s="460"/>
      <c r="PYI19" s="460"/>
      <c r="PYJ19" s="460"/>
      <c r="PYK19" s="460"/>
      <c r="PYL19" s="460"/>
      <c r="PYM19" s="460"/>
      <c r="PYN19" s="460"/>
      <c r="PYO19" s="460"/>
      <c r="PYP19" s="460"/>
      <c r="PYQ19" s="460"/>
      <c r="PYR19" s="460"/>
      <c r="PYS19" s="460"/>
      <c r="PYT19" s="460"/>
      <c r="PYU19" s="460"/>
      <c r="PYV19" s="460"/>
      <c r="PYW19" s="460"/>
      <c r="PYX19" s="460"/>
      <c r="PYY19" s="460"/>
      <c r="PYZ19" s="460"/>
      <c r="PZA19" s="460"/>
      <c r="PZB19" s="460"/>
      <c r="PZC19" s="460"/>
      <c r="PZD19" s="460"/>
      <c r="PZE19" s="460"/>
      <c r="PZF19" s="460"/>
      <c r="PZG19" s="460"/>
      <c r="PZH19" s="460"/>
      <c r="PZI19" s="460"/>
      <c r="PZJ19" s="460"/>
      <c r="PZK19" s="460"/>
      <c r="PZL19" s="460"/>
      <c r="PZM19" s="460"/>
      <c r="PZN19" s="460"/>
      <c r="PZO19" s="460"/>
      <c r="PZP19" s="460"/>
      <c r="PZQ19" s="460"/>
      <c r="PZR19" s="460"/>
      <c r="PZS19" s="460"/>
      <c r="PZT19" s="460"/>
      <c r="PZU19" s="460"/>
      <c r="PZV19" s="460"/>
      <c r="PZW19" s="460"/>
      <c r="PZX19" s="460"/>
      <c r="PZY19" s="460"/>
      <c r="PZZ19" s="460"/>
      <c r="QAA19" s="460"/>
      <c r="QAB19" s="460"/>
      <c r="QAC19" s="460"/>
      <c r="QAD19" s="460"/>
      <c r="QAE19" s="460"/>
      <c r="QAF19" s="460"/>
      <c r="QAG19" s="460"/>
      <c r="QAH19" s="460"/>
      <c r="QAI19" s="460"/>
      <c r="QAJ19" s="460"/>
      <c r="QAK19" s="460"/>
      <c r="QAL19" s="460"/>
      <c r="QAM19" s="460"/>
      <c r="QAN19" s="460"/>
      <c r="QAO19" s="460"/>
      <c r="QAP19" s="460"/>
      <c r="QAQ19" s="460"/>
      <c r="QAR19" s="460"/>
      <c r="QAS19" s="460"/>
      <c r="QAT19" s="460"/>
      <c r="QAU19" s="460"/>
      <c r="QAV19" s="460"/>
      <c r="QAW19" s="460"/>
      <c r="QAX19" s="460"/>
      <c r="QAY19" s="460"/>
      <c r="QAZ19" s="460"/>
      <c r="QBA19" s="460"/>
      <c r="QBB19" s="460"/>
      <c r="QBC19" s="460"/>
      <c r="QBD19" s="460"/>
      <c r="QBE19" s="460"/>
      <c r="QBF19" s="460"/>
      <c r="QBG19" s="460"/>
      <c r="QBH19" s="460"/>
      <c r="QBI19" s="460"/>
      <c r="QBJ19" s="460"/>
      <c r="QBK19" s="460"/>
      <c r="QBL19" s="460"/>
      <c r="QBM19" s="460"/>
      <c r="QBN19" s="460"/>
      <c r="QBO19" s="460"/>
      <c r="QBP19" s="460"/>
      <c r="QBQ19" s="460"/>
      <c r="QBR19" s="460"/>
      <c r="QBS19" s="460"/>
      <c r="QBT19" s="460"/>
      <c r="QBU19" s="460"/>
      <c r="QBV19" s="460"/>
      <c r="QBW19" s="460"/>
      <c r="QBX19" s="460"/>
      <c r="QBY19" s="460"/>
      <c r="QBZ19" s="460"/>
      <c r="QCA19" s="460"/>
      <c r="QCB19" s="460"/>
      <c r="QCC19" s="460"/>
      <c r="QCD19" s="460"/>
      <c r="QCE19" s="460"/>
      <c r="QCF19" s="460"/>
      <c r="QCG19" s="460"/>
      <c r="QCH19" s="460"/>
      <c r="QCI19" s="460"/>
      <c r="QCJ19" s="460"/>
      <c r="QCK19" s="460"/>
      <c r="QCL19" s="460"/>
      <c r="QCM19" s="460"/>
      <c r="QCN19" s="460"/>
      <c r="QCO19" s="460"/>
      <c r="QCP19" s="460"/>
      <c r="QCQ19" s="460"/>
      <c r="QCR19" s="460"/>
      <c r="QCS19" s="460"/>
      <c r="QCT19" s="460"/>
      <c r="QCU19" s="460"/>
      <c r="QCV19" s="460"/>
      <c r="QCW19" s="460"/>
      <c r="QCX19" s="460"/>
      <c r="QCY19" s="460"/>
      <c r="QCZ19" s="460"/>
      <c r="QDA19" s="460"/>
      <c r="QDB19" s="460"/>
      <c r="QDC19" s="460"/>
      <c r="QDD19" s="460"/>
      <c r="QDE19" s="460"/>
      <c r="QDF19" s="460"/>
      <c r="QDG19" s="460"/>
      <c r="QDH19" s="460"/>
      <c r="QDI19" s="460"/>
      <c r="QDJ19" s="460"/>
      <c r="QDK19" s="460"/>
      <c r="QDL19" s="460"/>
      <c r="QDM19" s="460"/>
      <c r="QDN19" s="460"/>
      <c r="QDO19" s="460"/>
      <c r="QDP19" s="460"/>
      <c r="QDQ19" s="460"/>
      <c r="QDR19" s="460"/>
      <c r="QDS19" s="460"/>
      <c r="QDT19" s="460"/>
      <c r="QDU19" s="460"/>
      <c r="QDV19" s="460"/>
      <c r="QDW19" s="460"/>
      <c r="QDX19" s="460"/>
      <c r="QDY19" s="460"/>
      <c r="QDZ19" s="460"/>
      <c r="QEA19" s="460"/>
      <c r="QEB19" s="460"/>
      <c r="QEC19" s="460"/>
      <c r="QED19" s="460"/>
      <c r="QEE19" s="460"/>
      <c r="QEF19" s="460"/>
      <c r="QEG19" s="460"/>
      <c r="QEH19" s="460"/>
      <c r="QEI19" s="460"/>
      <c r="QEJ19" s="460"/>
      <c r="QEK19" s="460"/>
      <c r="QEL19" s="460"/>
      <c r="QEM19" s="460"/>
      <c r="QEN19" s="460"/>
      <c r="QEO19" s="460"/>
      <c r="QEP19" s="460"/>
      <c r="QEQ19" s="460"/>
      <c r="QER19" s="460"/>
      <c r="QES19" s="460"/>
      <c r="QET19" s="460"/>
      <c r="QEU19" s="460"/>
      <c r="QEV19" s="460"/>
      <c r="QEW19" s="460"/>
      <c r="QEX19" s="460"/>
      <c r="QEY19" s="460"/>
      <c r="QEZ19" s="460"/>
      <c r="QFA19" s="460"/>
      <c r="QFB19" s="460"/>
      <c r="QFC19" s="460"/>
      <c r="QFD19" s="460"/>
      <c r="QFE19" s="460"/>
      <c r="QFF19" s="460"/>
      <c r="QFG19" s="460"/>
      <c r="QFH19" s="460"/>
      <c r="QFI19" s="460"/>
      <c r="QFJ19" s="460"/>
      <c r="QFK19" s="460"/>
      <c r="QFL19" s="460"/>
      <c r="QFM19" s="460"/>
      <c r="QFN19" s="460"/>
      <c r="QFO19" s="460"/>
      <c r="QFP19" s="460"/>
      <c r="QFQ19" s="460"/>
      <c r="QFR19" s="460"/>
      <c r="QFS19" s="460"/>
      <c r="QFT19" s="460"/>
      <c r="QFU19" s="460"/>
      <c r="QFV19" s="460"/>
      <c r="QFW19" s="460"/>
      <c r="QFX19" s="460"/>
      <c r="QFY19" s="460"/>
      <c r="QFZ19" s="460"/>
      <c r="QGA19" s="460"/>
      <c r="QGB19" s="460"/>
      <c r="QGC19" s="460"/>
      <c r="QGD19" s="460"/>
      <c r="QGE19" s="460"/>
      <c r="QGF19" s="460"/>
      <c r="QGG19" s="460"/>
      <c r="QGH19" s="460"/>
      <c r="QGI19" s="460"/>
      <c r="QGJ19" s="460"/>
      <c r="QGK19" s="460"/>
      <c r="QGL19" s="460"/>
      <c r="QGM19" s="460"/>
      <c r="QGN19" s="460"/>
      <c r="QGO19" s="460"/>
      <c r="QGP19" s="460"/>
      <c r="QGQ19" s="460"/>
      <c r="QGR19" s="460"/>
      <c r="QGS19" s="460"/>
      <c r="QGT19" s="460"/>
      <c r="QGU19" s="460"/>
      <c r="QGV19" s="460"/>
      <c r="QGW19" s="460"/>
      <c r="QGX19" s="460"/>
      <c r="QGY19" s="460"/>
      <c r="QGZ19" s="460"/>
      <c r="QHA19" s="460"/>
      <c r="QHB19" s="460"/>
      <c r="QHC19" s="460"/>
      <c r="QHD19" s="460"/>
      <c r="QHE19" s="460"/>
      <c r="QHF19" s="460"/>
      <c r="QHG19" s="460"/>
      <c r="QHH19" s="460"/>
      <c r="QHI19" s="460"/>
      <c r="QHJ19" s="460"/>
      <c r="QHK19" s="460"/>
      <c r="QHL19" s="460"/>
      <c r="QHM19" s="460"/>
      <c r="QHN19" s="460"/>
      <c r="QHO19" s="460"/>
      <c r="QHP19" s="460"/>
      <c r="QHQ19" s="460"/>
      <c r="QHR19" s="460"/>
      <c r="QHS19" s="460"/>
      <c r="QHT19" s="460"/>
      <c r="QHU19" s="460"/>
      <c r="QHV19" s="460"/>
      <c r="QHW19" s="460"/>
      <c r="QHX19" s="460"/>
      <c r="QHY19" s="460"/>
      <c r="QHZ19" s="460"/>
      <c r="QIA19" s="460"/>
      <c r="QIB19" s="460"/>
      <c r="QIC19" s="460"/>
      <c r="QID19" s="460"/>
      <c r="QIE19" s="460"/>
      <c r="QIF19" s="460"/>
      <c r="QIG19" s="460"/>
      <c r="QIH19" s="460"/>
      <c r="QII19" s="460"/>
      <c r="QIJ19" s="460"/>
      <c r="QIK19" s="460"/>
      <c r="QIL19" s="460"/>
      <c r="QIM19" s="460"/>
      <c r="QIN19" s="460"/>
      <c r="QIO19" s="460"/>
      <c r="QIP19" s="460"/>
      <c r="QIQ19" s="460"/>
      <c r="QIR19" s="460"/>
      <c r="QIS19" s="460"/>
      <c r="QIT19" s="460"/>
      <c r="QIU19" s="460"/>
      <c r="QIV19" s="460"/>
      <c r="QIW19" s="460"/>
      <c r="QIX19" s="460"/>
      <c r="QIY19" s="460"/>
      <c r="QIZ19" s="460"/>
      <c r="QJA19" s="460"/>
      <c r="QJB19" s="460"/>
      <c r="QJC19" s="460"/>
      <c r="QJD19" s="460"/>
      <c r="QJE19" s="460"/>
      <c r="QJF19" s="460"/>
      <c r="QJG19" s="460"/>
      <c r="QJH19" s="460"/>
      <c r="QJI19" s="460"/>
      <c r="QJJ19" s="460"/>
      <c r="QJK19" s="460"/>
      <c r="QJL19" s="460"/>
      <c r="QJM19" s="460"/>
      <c r="QJN19" s="460"/>
      <c r="QJO19" s="460"/>
      <c r="QJP19" s="460"/>
      <c r="QJQ19" s="460"/>
      <c r="QJR19" s="460"/>
      <c r="QJS19" s="460"/>
      <c r="QJT19" s="460"/>
      <c r="QJU19" s="460"/>
      <c r="QJV19" s="460"/>
      <c r="QJW19" s="460"/>
      <c r="QJX19" s="460"/>
      <c r="QJY19" s="460"/>
      <c r="QJZ19" s="460"/>
      <c r="QKA19" s="460"/>
      <c r="QKB19" s="460"/>
      <c r="QKC19" s="460"/>
      <c r="QKD19" s="460"/>
      <c r="QKE19" s="460"/>
      <c r="QKF19" s="460"/>
      <c r="QKG19" s="460"/>
      <c r="QKH19" s="460"/>
      <c r="QKI19" s="460"/>
      <c r="QKJ19" s="460"/>
      <c r="QKK19" s="460"/>
      <c r="QKL19" s="460"/>
      <c r="QKM19" s="460"/>
      <c r="QKN19" s="460"/>
      <c r="QKO19" s="460"/>
      <c r="QKP19" s="460"/>
      <c r="QKQ19" s="460"/>
      <c r="QKR19" s="460"/>
      <c r="QKS19" s="460"/>
      <c r="QKT19" s="460"/>
      <c r="QKU19" s="460"/>
      <c r="QKV19" s="460"/>
      <c r="QKW19" s="460"/>
      <c r="QKX19" s="460"/>
      <c r="QKY19" s="460"/>
      <c r="QKZ19" s="460"/>
      <c r="QLA19" s="460"/>
      <c r="QLB19" s="460"/>
      <c r="QLC19" s="460"/>
      <c r="QLD19" s="460"/>
      <c r="QLE19" s="460"/>
      <c r="QLF19" s="460"/>
      <c r="QLG19" s="460"/>
      <c r="QLH19" s="460"/>
      <c r="QLI19" s="460"/>
      <c r="QLJ19" s="460"/>
      <c r="QLK19" s="460"/>
      <c r="QLL19" s="460"/>
      <c r="QLM19" s="460"/>
      <c r="QLN19" s="460"/>
      <c r="QLO19" s="460"/>
      <c r="QLP19" s="460"/>
      <c r="QLQ19" s="460"/>
      <c r="QLR19" s="460"/>
      <c r="QLS19" s="460"/>
      <c r="QLT19" s="460"/>
      <c r="QLU19" s="460"/>
      <c r="QLV19" s="460"/>
      <c r="QLW19" s="460"/>
      <c r="QLX19" s="460"/>
      <c r="QLY19" s="460"/>
      <c r="QLZ19" s="460"/>
      <c r="QMA19" s="460"/>
      <c r="QMB19" s="460"/>
      <c r="QMC19" s="460"/>
      <c r="QMD19" s="460"/>
      <c r="QME19" s="460"/>
      <c r="QMF19" s="460"/>
      <c r="QMG19" s="460"/>
      <c r="QMH19" s="460"/>
      <c r="QMI19" s="460"/>
      <c r="QMJ19" s="460"/>
      <c r="QMK19" s="460"/>
      <c r="QML19" s="460"/>
      <c r="QMM19" s="460"/>
      <c r="QMN19" s="460"/>
      <c r="QMO19" s="460"/>
      <c r="QMP19" s="460"/>
      <c r="QMQ19" s="460"/>
      <c r="QMR19" s="460"/>
      <c r="QMS19" s="460"/>
      <c r="QMT19" s="460"/>
      <c r="QMU19" s="460"/>
      <c r="QMV19" s="460"/>
      <c r="QMW19" s="460"/>
      <c r="QMX19" s="460"/>
      <c r="QMY19" s="460"/>
      <c r="QMZ19" s="460"/>
      <c r="QNA19" s="460"/>
      <c r="QNB19" s="460"/>
      <c r="QNC19" s="460"/>
      <c r="QND19" s="460"/>
      <c r="QNE19" s="460"/>
      <c r="QNF19" s="460"/>
      <c r="QNG19" s="460"/>
      <c r="QNH19" s="460"/>
      <c r="QNI19" s="460"/>
      <c r="QNJ19" s="460"/>
      <c r="QNK19" s="460"/>
      <c r="QNL19" s="460"/>
      <c r="QNM19" s="460"/>
      <c r="QNN19" s="460"/>
      <c r="QNO19" s="460"/>
      <c r="QNP19" s="460"/>
      <c r="QNQ19" s="460"/>
      <c r="QNR19" s="460"/>
      <c r="QNS19" s="460"/>
      <c r="QNT19" s="460"/>
      <c r="QNU19" s="460"/>
      <c r="QNV19" s="460"/>
      <c r="QNW19" s="460"/>
      <c r="QNX19" s="460"/>
      <c r="QNY19" s="460"/>
      <c r="QNZ19" s="460"/>
      <c r="QOA19" s="460"/>
      <c r="QOB19" s="460"/>
      <c r="QOC19" s="460"/>
      <c r="QOD19" s="460"/>
      <c r="QOE19" s="460"/>
      <c r="QOF19" s="460"/>
      <c r="QOG19" s="460"/>
      <c r="QOH19" s="460"/>
      <c r="QOI19" s="460"/>
      <c r="QOJ19" s="460"/>
      <c r="QOK19" s="460"/>
      <c r="QOL19" s="460"/>
      <c r="QOM19" s="460"/>
      <c r="QON19" s="460"/>
      <c r="QOO19" s="460"/>
      <c r="QOP19" s="460"/>
      <c r="QOQ19" s="460"/>
      <c r="QOR19" s="460"/>
      <c r="QOS19" s="460"/>
      <c r="QOT19" s="460"/>
      <c r="QOU19" s="460"/>
      <c r="QOV19" s="460"/>
      <c r="QOW19" s="460"/>
      <c r="QOX19" s="460"/>
      <c r="QOY19" s="460"/>
      <c r="QOZ19" s="460"/>
      <c r="QPA19" s="460"/>
      <c r="QPB19" s="460"/>
      <c r="QPC19" s="460"/>
      <c r="QPD19" s="460"/>
      <c r="QPE19" s="460"/>
      <c r="QPF19" s="460"/>
      <c r="QPG19" s="460"/>
      <c r="QPH19" s="460"/>
      <c r="QPI19" s="460"/>
      <c r="QPJ19" s="460"/>
      <c r="QPK19" s="460"/>
      <c r="QPL19" s="460"/>
      <c r="QPM19" s="460"/>
      <c r="QPN19" s="460"/>
      <c r="QPO19" s="460"/>
      <c r="QPP19" s="460"/>
      <c r="QPQ19" s="460"/>
      <c r="QPR19" s="460"/>
      <c r="QPS19" s="460"/>
      <c r="QPT19" s="460"/>
      <c r="QPU19" s="460"/>
      <c r="QPV19" s="460"/>
      <c r="QPW19" s="460"/>
      <c r="QPX19" s="460"/>
      <c r="QPY19" s="460"/>
      <c r="QPZ19" s="460"/>
      <c r="QQA19" s="460"/>
      <c r="QQB19" s="460"/>
      <c r="QQC19" s="460"/>
      <c r="QQD19" s="460"/>
      <c r="QQE19" s="460"/>
      <c r="QQF19" s="460"/>
      <c r="QQG19" s="460"/>
      <c r="QQH19" s="460"/>
      <c r="QQI19" s="460"/>
      <c r="QQJ19" s="460"/>
      <c r="QQK19" s="460"/>
      <c r="QQL19" s="460"/>
      <c r="QQM19" s="460"/>
      <c r="QQN19" s="460"/>
      <c r="QQO19" s="460"/>
      <c r="QQP19" s="460"/>
      <c r="QQQ19" s="460"/>
      <c r="QQR19" s="460"/>
      <c r="QQS19" s="460"/>
      <c r="QQT19" s="460"/>
      <c r="QQU19" s="460"/>
      <c r="QQV19" s="460"/>
      <c r="QQW19" s="460"/>
      <c r="QQX19" s="460"/>
      <c r="QQY19" s="460"/>
      <c r="QQZ19" s="460"/>
      <c r="QRA19" s="460"/>
      <c r="QRB19" s="460"/>
      <c r="QRC19" s="460"/>
      <c r="QRD19" s="460"/>
      <c r="QRE19" s="460"/>
      <c r="QRF19" s="460"/>
      <c r="QRG19" s="460"/>
      <c r="QRH19" s="460"/>
      <c r="QRI19" s="460"/>
      <c r="QRJ19" s="460"/>
      <c r="QRK19" s="460"/>
      <c r="QRL19" s="460"/>
      <c r="QRM19" s="460"/>
      <c r="QRN19" s="460"/>
      <c r="QRO19" s="460"/>
      <c r="QRP19" s="460"/>
      <c r="QRQ19" s="460"/>
      <c r="QRR19" s="460"/>
      <c r="QRS19" s="460"/>
      <c r="QRT19" s="460"/>
      <c r="QRU19" s="460"/>
      <c r="QRV19" s="460"/>
      <c r="QRW19" s="460"/>
      <c r="QRX19" s="460"/>
      <c r="QRY19" s="460"/>
      <c r="QRZ19" s="460"/>
      <c r="QSA19" s="460"/>
      <c r="QSB19" s="460"/>
      <c r="QSC19" s="460"/>
      <c r="QSD19" s="460"/>
      <c r="QSE19" s="460"/>
      <c r="QSF19" s="460"/>
      <c r="QSG19" s="460"/>
      <c r="QSH19" s="460"/>
      <c r="QSI19" s="460"/>
      <c r="QSJ19" s="460"/>
      <c r="QSK19" s="460"/>
      <c r="QSL19" s="460"/>
      <c r="QSM19" s="460"/>
      <c r="QSN19" s="460"/>
      <c r="QSO19" s="460"/>
      <c r="QSP19" s="460"/>
      <c r="QSQ19" s="460"/>
      <c r="QSR19" s="460"/>
      <c r="QSS19" s="460"/>
      <c r="QST19" s="460"/>
      <c r="QSU19" s="460"/>
      <c r="QSV19" s="460"/>
      <c r="QSW19" s="460"/>
      <c r="QSX19" s="460"/>
      <c r="QSY19" s="460"/>
      <c r="QSZ19" s="460"/>
      <c r="QTA19" s="460"/>
      <c r="QTB19" s="460"/>
      <c r="QTC19" s="460"/>
      <c r="QTD19" s="460"/>
      <c r="QTE19" s="460"/>
      <c r="QTF19" s="460"/>
      <c r="QTG19" s="460"/>
      <c r="QTH19" s="460"/>
      <c r="QTI19" s="460"/>
      <c r="QTJ19" s="460"/>
      <c r="QTK19" s="460"/>
      <c r="QTL19" s="460"/>
      <c r="QTM19" s="460"/>
      <c r="QTN19" s="460"/>
      <c r="QTO19" s="460"/>
      <c r="QTP19" s="460"/>
      <c r="QTQ19" s="460"/>
      <c r="QTR19" s="460"/>
      <c r="QTS19" s="460"/>
      <c r="QTT19" s="460"/>
      <c r="QTU19" s="460"/>
      <c r="QTV19" s="460"/>
      <c r="QTW19" s="460"/>
      <c r="QTX19" s="460"/>
      <c r="QTY19" s="460"/>
      <c r="QTZ19" s="460"/>
      <c r="QUA19" s="460"/>
      <c r="QUB19" s="460"/>
      <c r="QUC19" s="460"/>
      <c r="QUD19" s="460"/>
      <c r="QUE19" s="460"/>
      <c r="QUF19" s="460"/>
      <c r="QUG19" s="460"/>
      <c r="QUH19" s="460"/>
      <c r="QUI19" s="460"/>
      <c r="QUJ19" s="460"/>
      <c r="QUK19" s="460"/>
      <c r="QUL19" s="460"/>
      <c r="QUM19" s="460"/>
      <c r="QUN19" s="460"/>
      <c r="QUO19" s="460"/>
      <c r="QUP19" s="460"/>
      <c r="QUQ19" s="460"/>
      <c r="QUR19" s="460"/>
      <c r="QUS19" s="460"/>
      <c r="QUT19" s="460"/>
      <c r="QUU19" s="460"/>
      <c r="QUV19" s="460"/>
      <c r="QUW19" s="460"/>
      <c r="QUX19" s="460"/>
      <c r="QUY19" s="460"/>
      <c r="QUZ19" s="460"/>
      <c r="QVA19" s="460"/>
      <c r="QVB19" s="460"/>
      <c r="QVC19" s="460"/>
      <c r="QVD19" s="460"/>
      <c r="QVE19" s="460"/>
      <c r="QVF19" s="460"/>
      <c r="QVG19" s="460"/>
      <c r="QVH19" s="460"/>
      <c r="QVI19" s="460"/>
      <c r="QVJ19" s="460"/>
      <c r="QVK19" s="460"/>
      <c r="QVL19" s="460"/>
      <c r="QVM19" s="460"/>
      <c r="QVN19" s="460"/>
      <c r="QVO19" s="460"/>
      <c r="QVP19" s="460"/>
      <c r="QVQ19" s="460"/>
      <c r="QVR19" s="460"/>
      <c r="QVS19" s="460"/>
      <c r="QVT19" s="460"/>
      <c r="QVU19" s="460"/>
      <c r="QVV19" s="460"/>
      <c r="QVW19" s="460"/>
      <c r="QVX19" s="460"/>
      <c r="QVY19" s="460"/>
      <c r="QVZ19" s="460"/>
      <c r="QWA19" s="460"/>
      <c r="QWB19" s="460"/>
      <c r="QWC19" s="460"/>
      <c r="QWD19" s="460"/>
      <c r="QWE19" s="460"/>
      <c r="QWF19" s="460"/>
      <c r="QWG19" s="460"/>
      <c r="QWH19" s="460"/>
      <c r="QWI19" s="460"/>
      <c r="QWJ19" s="460"/>
      <c r="QWK19" s="460"/>
      <c r="QWL19" s="460"/>
      <c r="QWM19" s="460"/>
      <c r="QWN19" s="460"/>
      <c r="QWO19" s="460"/>
      <c r="QWP19" s="460"/>
      <c r="QWQ19" s="460"/>
      <c r="QWR19" s="460"/>
      <c r="QWS19" s="460"/>
      <c r="QWT19" s="460"/>
      <c r="QWU19" s="460"/>
      <c r="QWV19" s="460"/>
      <c r="QWW19" s="460"/>
      <c r="QWX19" s="460"/>
      <c r="QWY19" s="460"/>
      <c r="QWZ19" s="460"/>
      <c r="QXA19" s="460"/>
      <c r="QXB19" s="460"/>
      <c r="QXC19" s="460"/>
      <c r="QXD19" s="460"/>
      <c r="QXE19" s="460"/>
      <c r="QXF19" s="460"/>
      <c r="QXG19" s="460"/>
      <c r="QXH19" s="460"/>
      <c r="QXI19" s="460"/>
      <c r="QXJ19" s="460"/>
      <c r="QXK19" s="460"/>
      <c r="QXL19" s="460"/>
      <c r="QXM19" s="460"/>
      <c r="QXN19" s="460"/>
      <c r="QXO19" s="460"/>
      <c r="QXP19" s="460"/>
      <c r="QXQ19" s="460"/>
      <c r="QXR19" s="460"/>
      <c r="QXS19" s="460"/>
      <c r="QXT19" s="460"/>
      <c r="QXU19" s="460"/>
      <c r="QXV19" s="460"/>
      <c r="QXW19" s="460"/>
      <c r="QXX19" s="460"/>
      <c r="QXY19" s="460"/>
      <c r="QXZ19" s="460"/>
      <c r="QYA19" s="460"/>
      <c r="QYB19" s="460"/>
      <c r="QYC19" s="460"/>
      <c r="QYD19" s="460"/>
      <c r="QYE19" s="460"/>
      <c r="QYF19" s="460"/>
      <c r="QYG19" s="460"/>
      <c r="QYH19" s="460"/>
      <c r="QYI19" s="460"/>
      <c r="QYJ19" s="460"/>
      <c r="QYK19" s="460"/>
      <c r="QYL19" s="460"/>
      <c r="QYM19" s="460"/>
      <c r="QYN19" s="460"/>
      <c r="QYO19" s="460"/>
      <c r="QYP19" s="460"/>
      <c r="QYQ19" s="460"/>
      <c r="QYR19" s="460"/>
      <c r="QYS19" s="460"/>
      <c r="QYT19" s="460"/>
      <c r="QYU19" s="460"/>
      <c r="QYV19" s="460"/>
      <c r="QYW19" s="460"/>
      <c r="QYX19" s="460"/>
      <c r="QYY19" s="460"/>
      <c r="QYZ19" s="460"/>
      <c r="QZA19" s="460"/>
      <c r="QZB19" s="460"/>
      <c r="QZC19" s="460"/>
      <c r="QZD19" s="460"/>
      <c r="QZE19" s="460"/>
      <c r="QZF19" s="460"/>
      <c r="QZG19" s="460"/>
      <c r="QZH19" s="460"/>
      <c r="QZI19" s="460"/>
      <c r="QZJ19" s="460"/>
      <c r="QZK19" s="460"/>
      <c r="QZL19" s="460"/>
      <c r="QZM19" s="460"/>
      <c r="QZN19" s="460"/>
      <c r="QZO19" s="460"/>
      <c r="QZP19" s="460"/>
      <c r="QZQ19" s="460"/>
      <c r="QZR19" s="460"/>
      <c r="QZS19" s="460"/>
      <c r="QZT19" s="460"/>
      <c r="QZU19" s="460"/>
      <c r="QZV19" s="460"/>
      <c r="QZW19" s="460"/>
      <c r="QZX19" s="460"/>
      <c r="QZY19" s="460"/>
      <c r="QZZ19" s="460"/>
      <c r="RAA19" s="460"/>
      <c r="RAB19" s="460"/>
      <c r="RAC19" s="460"/>
      <c r="RAD19" s="460"/>
      <c r="RAE19" s="460"/>
      <c r="RAF19" s="460"/>
      <c r="RAG19" s="460"/>
      <c r="RAH19" s="460"/>
      <c r="RAI19" s="460"/>
      <c r="RAJ19" s="460"/>
      <c r="RAK19" s="460"/>
      <c r="RAL19" s="460"/>
      <c r="RAM19" s="460"/>
      <c r="RAN19" s="460"/>
      <c r="RAO19" s="460"/>
      <c r="RAP19" s="460"/>
      <c r="RAQ19" s="460"/>
      <c r="RAR19" s="460"/>
      <c r="RAS19" s="460"/>
      <c r="RAT19" s="460"/>
      <c r="RAU19" s="460"/>
      <c r="RAV19" s="460"/>
      <c r="RAW19" s="460"/>
      <c r="RAX19" s="460"/>
      <c r="RAY19" s="460"/>
      <c r="RAZ19" s="460"/>
      <c r="RBA19" s="460"/>
      <c r="RBB19" s="460"/>
      <c r="RBC19" s="460"/>
      <c r="RBD19" s="460"/>
      <c r="RBE19" s="460"/>
      <c r="RBF19" s="460"/>
      <c r="RBG19" s="460"/>
      <c r="RBH19" s="460"/>
      <c r="RBI19" s="460"/>
      <c r="RBJ19" s="460"/>
      <c r="RBK19" s="460"/>
      <c r="RBL19" s="460"/>
      <c r="RBM19" s="460"/>
      <c r="RBN19" s="460"/>
      <c r="RBO19" s="460"/>
      <c r="RBP19" s="460"/>
      <c r="RBQ19" s="460"/>
      <c r="RBR19" s="460"/>
      <c r="RBS19" s="460"/>
      <c r="RBT19" s="460"/>
      <c r="RBU19" s="460"/>
      <c r="RBV19" s="460"/>
      <c r="RBW19" s="460"/>
      <c r="RBX19" s="460"/>
      <c r="RBY19" s="460"/>
      <c r="RBZ19" s="460"/>
      <c r="RCA19" s="460"/>
      <c r="RCB19" s="460"/>
      <c r="RCC19" s="460"/>
      <c r="RCD19" s="460"/>
      <c r="RCE19" s="460"/>
      <c r="RCF19" s="460"/>
      <c r="RCG19" s="460"/>
      <c r="RCH19" s="460"/>
      <c r="RCI19" s="460"/>
      <c r="RCJ19" s="460"/>
      <c r="RCK19" s="460"/>
      <c r="RCL19" s="460"/>
      <c r="RCM19" s="460"/>
      <c r="RCN19" s="460"/>
      <c r="RCO19" s="460"/>
      <c r="RCP19" s="460"/>
      <c r="RCQ19" s="460"/>
      <c r="RCR19" s="460"/>
      <c r="RCS19" s="460"/>
      <c r="RCT19" s="460"/>
      <c r="RCU19" s="460"/>
      <c r="RCV19" s="460"/>
      <c r="RCW19" s="460"/>
      <c r="RCX19" s="460"/>
      <c r="RCY19" s="460"/>
      <c r="RCZ19" s="460"/>
      <c r="RDA19" s="460"/>
      <c r="RDB19" s="460"/>
      <c r="RDC19" s="460"/>
      <c r="RDD19" s="460"/>
      <c r="RDE19" s="460"/>
      <c r="RDF19" s="460"/>
      <c r="RDG19" s="460"/>
      <c r="RDH19" s="460"/>
      <c r="RDI19" s="460"/>
      <c r="RDJ19" s="460"/>
      <c r="RDK19" s="460"/>
      <c r="RDL19" s="460"/>
      <c r="RDM19" s="460"/>
      <c r="RDN19" s="460"/>
      <c r="RDO19" s="460"/>
    </row>
    <row r="20" spans="1:12287" ht="45" customHeight="1" x14ac:dyDescent="0.25">
      <c r="A20" s="696">
        <v>10</v>
      </c>
      <c r="B20" s="696">
        <v>1</v>
      </c>
      <c r="C20" s="700">
        <v>4</v>
      </c>
      <c r="D20" s="696">
        <v>2</v>
      </c>
      <c r="E20" s="696" t="s">
        <v>1871</v>
      </c>
      <c r="F20" s="696" t="s">
        <v>1870</v>
      </c>
      <c r="G20" s="696" t="s">
        <v>1864</v>
      </c>
      <c r="H20" s="393" t="s">
        <v>1869</v>
      </c>
      <c r="I20" s="393">
        <v>1</v>
      </c>
      <c r="J20" s="698" t="s">
        <v>1868</v>
      </c>
      <c r="K20" s="698" t="s">
        <v>1863</v>
      </c>
      <c r="L20" s="698"/>
      <c r="M20" s="694">
        <v>20000</v>
      </c>
      <c r="N20" s="694"/>
      <c r="O20" s="694">
        <v>20000</v>
      </c>
      <c r="P20" s="694"/>
      <c r="Q20" s="698" t="s">
        <v>1858</v>
      </c>
      <c r="R20" s="698" t="s">
        <v>1867</v>
      </c>
    </row>
    <row r="21" spans="1:12287" ht="51.75" customHeight="1" x14ac:dyDescent="0.25">
      <c r="A21" s="707"/>
      <c r="B21" s="707"/>
      <c r="C21" s="706"/>
      <c r="D21" s="707"/>
      <c r="E21" s="707"/>
      <c r="F21" s="707"/>
      <c r="G21" s="697"/>
      <c r="H21" s="393" t="s">
        <v>440</v>
      </c>
      <c r="I21" s="393">
        <v>50</v>
      </c>
      <c r="J21" s="714"/>
      <c r="K21" s="714"/>
      <c r="L21" s="714"/>
      <c r="M21" s="715"/>
      <c r="N21" s="715"/>
      <c r="O21" s="715"/>
      <c r="P21" s="715"/>
      <c r="Q21" s="714"/>
      <c r="R21" s="714"/>
    </row>
    <row r="22" spans="1:12287" ht="51.75" customHeight="1" x14ac:dyDescent="0.25">
      <c r="A22" s="697"/>
      <c r="B22" s="697"/>
      <c r="C22" s="701"/>
      <c r="D22" s="697"/>
      <c r="E22" s="697"/>
      <c r="F22" s="697"/>
      <c r="G22" s="458" t="s">
        <v>1273</v>
      </c>
      <c r="H22" s="458" t="s">
        <v>62</v>
      </c>
      <c r="I22" s="458">
        <v>1</v>
      </c>
      <c r="J22" s="699"/>
      <c r="K22" s="699"/>
      <c r="L22" s="699"/>
      <c r="M22" s="695"/>
      <c r="N22" s="695"/>
      <c r="O22" s="695"/>
      <c r="P22" s="695"/>
      <c r="Q22" s="699"/>
      <c r="R22" s="699"/>
    </row>
    <row r="23" spans="1:12287" ht="81.75" customHeight="1" x14ac:dyDescent="0.25">
      <c r="A23" s="700">
        <v>11</v>
      </c>
      <c r="B23" s="700">
        <v>1</v>
      </c>
      <c r="C23" s="700">
        <v>4</v>
      </c>
      <c r="D23" s="700">
        <v>2</v>
      </c>
      <c r="E23" s="696" t="s">
        <v>1866</v>
      </c>
      <c r="F23" s="883" t="s">
        <v>1865</v>
      </c>
      <c r="G23" s="696" t="s">
        <v>1864</v>
      </c>
      <c r="H23" s="459" t="s">
        <v>555</v>
      </c>
      <c r="I23" s="459">
        <v>2</v>
      </c>
      <c r="J23" s="696" t="s">
        <v>1364</v>
      </c>
      <c r="K23" s="696" t="s">
        <v>1863</v>
      </c>
      <c r="L23" s="696"/>
      <c r="M23" s="886">
        <v>28900</v>
      </c>
      <c r="N23" s="696"/>
      <c r="O23" s="886">
        <v>28900</v>
      </c>
      <c r="P23" s="696"/>
      <c r="Q23" s="696" t="s">
        <v>1858</v>
      </c>
      <c r="R23" s="696" t="s">
        <v>1862</v>
      </c>
    </row>
    <row r="24" spans="1:12287" ht="92.25" customHeight="1" x14ac:dyDescent="0.25">
      <c r="A24" s="701"/>
      <c r="B24" s="701"/>
      <c r="C24" s="701"/>
      <c r="D24" s="701"/>
      <c r="E24" s="697"/>
      <c r="F24" s="885"/>
      <c r="G24" s="697"/>
      <c r="H24" s="459" t="s">
        <v>60</v>
      </c>
      <c r="I24" s="458">
        <v>100</v>
      </c>
      <c r="J24" s="697"/>
      <c r="K24" s="697"/>
      <c r="L24" s="697"/>
      <c r="M24" s="887"/>
      <c r="N24" s="697"/>
      <c r="O24" s="887"/>
      <c r="P24" s="697"/>
      <c r="Q24" s="697"/>
      <c r="R24" s="697"/>
    </row>
    <row r="25" spans="1:12287" ht="120" x14ac:dyDescent="0.25">
      <c r="A25" s="459">
        <v>12</v>
      </c>
      <c r="B25" s="459">
        <v>1</v>
      </c>
      <c r="C25" s="459">
        <v>4</v>
      </c>
      <c r="D25" s="459">
        <v>2</v>
      </c>
      <c r="E25" s="389" t="s">
        <v>1861</v>
      </c>
      <c r="F25" s="389" t="s">
        <v>1860</v>
      </c>
      <c r="G25" s="459" t="s">
        <v>919</v>
      </c>
      <c r="H25" s="459" t="s">
        <v>60</v>
      </c>
      <c r="I25" s="459">
        <v>13</v>
      </c>
      <c r="J25" s="459" t="s">
        <v>1859</v>
      </c>
      <c r="K25" s="459" t="s">
        <v>39</v>
      </c>
      <c r="L25" s="388"/>
      <c r="M25" s="395">
        <v>44160</v>
      </c>
      <c r="N25" s="388"/>
      <c r="O25" s="395">
        <v>44160</v>
      </c>
      <c r="P25" s="400"/>
      <c r="Q25" s="459" t="s">
        <v>1858</v>
      </c>
      <c r="R25" s="459" t="s">
        <v>1857</v>
      </c>
    </row>
    <row r="27" spans="1:12287" ht="15.75" x14ac:dyDescent="0.25">
      <c r="M27" s="743"/>
      <c r="N27" s="684" t="s">
        <v>35</v>
      </c>
      <c r="O27" s="684"/>
      <c r="P27" s="684"/>
    </row>
    <row r="28" spans="1:12287" x14ac:dyDescent="0.25">
      <c r="M28" s="743"/>
      <c r="N28" s="433" t="s">
        <v>36</v>
      </c>
      <c r="O28" s="743" t="s">
        <v>37</v>
      </c>
      <c r="P28" s="743"/>
    </row>
    <row r="29" spans="1:12287" x14ac:dyDescent="0.25">
      <c r="M29" s="743"/>
      <c r="N29" s="433"/>
      <c r="O29" s="433">
        <v>2020</v>
      </c>
      <c r="P29" s="433">
        <v>2021</v>
      </c>
    </row>
    <row r="30" spans="1:12287" x14ac:dyDescent="0.25">
      <c r="M30" s="433" t="s">
        <v>688</v>
      </c>
      <c r="N30" s="282">
        <v>12</v>
      </c>
      <c r="O30" s="281">
        <f>O7+O9+O10+O12+O13+O14+O15+O16+O17+O20+O23+O25</f>
        <v>352160</v>
      </c>
      <c r="P30" s="281">
        <f>P9+P13+P15</f>
        <v>70000</v>
      </c>
    </row>
  </sheetData>
  <mergeCells count="97">
    <mergeCell ref="G23:G24"/>
    <mergeCell ref="R17:R19"/>
    <mergeCell ref="A20:A22"/>
    <mergeCell ref="B20:B22"/>
    <mergeCell ref="C20:C22"/>
    <mergeCell ref="D20:D22"/>
    <mergeCell ref="E20:E22"/>
    <mergeCell ref="F17:F19"/>
    <mergeCell ref="G17:G18"/>
    <mergeCell ref="J17:J19"/>
    <mergeCell ref="K17:K19"/>
    <mergeCell ref="L17:L19"/>
    <mergeCell ref="M17:M19"/>
    <mergeCell ref="M20:M22"/>
    <mergeCell ref="N17:N19"/>
    <mergeCell ref="O17:O19"/>
    <mergeCell ref="P17:P19"/>
    <mergeCell ref="Q17:Q19"/>
    <mergeCell ref="F20:F22"/>
    <mergeCell ref="G20:G21"/>
    <mergeCell ref="J20:J22"/>
    <mergeCell ref="K20:K22"/>
    <mergeCell ref="L20:L22"/>
    <mergeCell ref="A10:A11"/>
    <mergeCell ref="M23:M24"/>
    <mergeCell ref="N23:N24"/>
    <mergeCell ref="P10:P11"/>
    <mergeCell ref="Q10:Q11"/>
    <mergeCell ref="J10:J11"/>
    <mergeCell ref="K10:K11"/>
    <mergeCell ref="L10:L11"/>
    <mergeCell ref="M10:M11"/>
    <mergeCell ref="N10:N11"/>
    <mergeCell ref="A23:A24"/>
    <mergeCell ref="B23:B24"/>
    <mergeCell ref="C23:C24"/>
    <mergeCell ref="D23:D24"/>
    <mergeCell ref="E23:E24"/>
    <mergeCell ref="F23:F24"/>
    <mergeCell ref="O7:O8"/>
    <mergeCell ref="P7:P8"/>
    <mergeCell ref="O10:O11"/>
    <mergeCell ref="Q7:Q8"/>
    <mergeCell ref="R7:R8"/>
    <mergeCell ref="R10:R11"/>
    <mergeCell ref="M4:N4"/>
    <mergeCell ref="O4:P4"/>
    <mergeCell ref="Q4:Q5"/>
    <mergeCell ref="R4:R5"/>
    <mergeCell ref="A7:A8"/>
    <mergeCell ref="B7:B8"/>
    <mergeCell ref="C7:C8"/>
    <mergeCell ref="D7:D8"/>
    <mergeCell ref="E7:E8"/>
    <mergeCell ref="F7:F8"/>
    <mergeCell ref="G7:G8"/>
    <mergeCell ref="J7:J8"/>
    <mergeCell ref="K7:K8"/>
    <mergeCell ref="L7:L8"/>
    <mergeCell ref="M7:M8"/>
    <mergeCell ref="N7:N8"/>
    <mergeCell ref="F4:F5"/>
    <mergeCell ref="G4:G5"/>
    <mergeCell ref="H4:I4"/>
    <mergeCell ref="J4:J5"/>
    <mergeCell ref="K4:L4"/>
    <mergeCell ref="A4:A5"/>
    <mergeCell ref="B4:B5"/>
    <mergeCell ref="C4:C5"/>
    <mergeCell ref="D4:D5"/>
    <mergeCell ref="E4:E5"/>
    <mergeCell ref="A17:A19"/>
    <mergeCell ref="B17:B19"/>
    <mergeCell ref="C17:C19"/>
    <mergeCell ref="D17:D19"/>
    <mergeCell ref="E17:E19"/>
    <mergeCell ref="Q23:Q24"/>
    <mergeCell ref="R23:R24"/>
    <mergeCell ref="B10:B11"/>
    <mergeCell ref="C10:C11"/>
    <mergeCell ref="D10:D11"/>
    <mergeCell ref="E10:E11"/>
    <mergeCell ref="F10:F11"/>
    <mergeCell ref="G10:G11"/>
    <mergeCell ref="J23:J24"/>
    <mergeCell ref="K23:K24"/>
    <mergeCell ref="L23:L24"/>
    <mergeCell ref="N20:N22"/>
    <mergeCell ref="O20:O22"/>
    <mergeCell ref="P20:P22"/>
    <mergeCell ref="Q20:Q22"/>
    <mergeCell ref="R20:R22"/>
    <mergeCell ref="M27:M29"/>
    <mergeCell ref="O28:P28"/>
    <mergeCell ref="N27:P27"/>
    <mergeCell ref="O23:O24"/>
    <mergeCell ref="P23:P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18"/>
  <sheetViews>
    <sheetView topLeftCell="A13" zoomScale="70" zoomScaleNormal="70" workbookViewId="0">
      <selection activeCell="F12" sqref="F12"/>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35" customWidth="1"/>
    <col min="6" max="6" width="61.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20.5703125" style="72" customWidth="1"/>
    <col min="14" max="14" width="17.28515625" style="72" customWidth="1"/>
    <col min="15" max="16" width="18" style="72" customWidth="1"/>
    <col min="17" max="17" width="21.28515625" style="72" customWidth="1"/>
    <col min="18" max="18" width="23.5703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60" t="s">
        <v>1911</v>
      </c>
    </row>
    <row r="3" spans="1:19" x14ac:dyDescent="0.25">
      <c r="M3" s="2"/>
      <c r="N3" s="2"/>
      <c r="O3" s="2"/>
      <c r="P3" s="2"/>
    </row>
    <row r="4" spans="1:19" s="4" customFormat="1" ht="47.25" customHeight="1" x14ac:dyDescent="0.2">
      <c r="A4" s="508" t="s">
        <v>0</v>
      </c>
      <c r="B4" s="522" t="s">
        <v>1</v>
      </c>
      <c r="C4" s="522" t="s">
        <v>2</v>
      </c>
      <c r="D4" s="522" t="s">
        <v>3</v>
      </c>
      <c r="E4" s="508" t="s">
        <v>4</v>
      </c>
      <c r="F4" s="508" t="s">
        <v>5</v>
      </c>
      <c r="G4" s="508" t="s">
        <v>6</v>
      </c>
      <c r="H4" s="535" t="s">
        <v>7</v>
      </c>
      <c r="I4" s="535"/>
      <c r="J4" s="508" t="s">
        <v>8</v>
      </c>
      <c r="K4" s="536" t="s">
        <v>9</v>
      </c>
      <c r="L4" s="549"/>
      <c r="M4" s="550" t="s">
        <v>10</v>
      </c>
      <c r="N4" s="551"/>
      <c r="O4" s="550" t="s">
        <v>11</v>
      </c>
      <c r="P4" s="551"/>
      <c r="Q4" s="508" t="s">
        <v>12</v>
      </c>
      <c r="R4" s="522" t="s">
        <v>13</v>
      </c>
      <c r="S4" s="3"/>
    </row>
    <row r="5" spans="1:19" s="4" customFormat="1" x14ac:dyDescent="0.2">
      <c r="A5" s="509"/>
      <c r="B5" s="523"/>
      <c r="C5" s="523"/>
      <c r="D5" s="523"/>
      <c r="E5" s="509"/>
      <c r="F5" s="509"/>
      <c r="G5" s="509"/>
      <c r="H5" s="57" t="s">
        <v>14</v>
      </c>
      <c r="I5" s="57" t="s">
        <v>15</v>
      </c>
      <c r="J5" s="509"/>
      <c r="K5" s="58">
        <v>2020</v>
      </c>
      <c r="L5" s="58">
        <v>2021</v>
      </c>
      <c r="M5" s="5">
        <v>2020</v>
      </c>
      <c r="N5" s="5">
        <v>2021</v>
      </c>
      <c r="O5" s="5">
        <v>2020</v>
      </c>
      <c r="P5" s="5">
        <v>2021</v>
      </c>
      <c r="Q5" s="509"/>
      <c r="R5" s="523"/>
      <c r="S5" s="3"/>
    </row>
    <row r="6" spans="1:19" s="4" customFormat="1" ht="15.75" customHeight="1" x14ac:dyDescent="0.2">
      <c r="A6" s="56" t="s">
        <v>16</v>
      </c>
      <c r="B6" s="57" t="s">
        <v>17</v>
      </c>
      <c r="C6" s="57" t="s">
        <v>18</v>
      </c>
      <c r="D6" s="57" t="s">
        <v>19</v>
      </c>
      <c r="E6" s="56" t="s">
        <v>20</v>
      </c>
      <c r="F6" s="56" t="s">
        <v>21</v>
      </c>
      <c r="G6" s="56" t="s">
        <v>22</v>
      </c>
      <c r="H6" s="57" t="s">
        <v>23</v>
      </c>
      <c r="I6" s="57" t="s">
        <v>24</v>
      </c>
      <c r="J6" s="56" t="s">
        <v>25</v>
      </c>
      <c r="K6" s="58" t="s">
        <v>26</v>
      </c>
      <c r="L6" s="58" t="s">
        <v>27</v>
      </c>
      <c r="M6" s="59" t="s">
        <v>28</v>
      </c>
      <c r="N6" s="59" t="s">
        <v>29</v>
      </c>
      <c r="O6" s="59" t="s">
        <v>30</v>
      </c>
      <c r="P6" s="59" t="s">
        <v>31</v>
      </c>
      <c r="Q6" s="56" t="s">
        <v>32</v>
      </c>
      <c r="R6" s="57" t="s">
        <v>33</v>
      </c>
      <c r="S6" s="3"/>
    </row>
    <row r="7" spans="1:19" s="8" customFormat="1" ht="60" customHeight="1" x14ac:dyDescent="0.25">
      <c r="A7" s="411">
        <v>1</v>
      </c>
      <c r="B7" s="407">
        <v>2.2999999999999998</v>
      </c>
      <c r="C7" s="407">
        <v>1</v>
      </c>
      <c r="D7" s="407">
        <v>3</v>
      </c>
      <c r="E7" s="405" t="s">
        <v>137</v>
      </c>
      <c r="F7" s="405" t="s">
        <v>138</v>
      </c>
      <c r="G7" s="416" t="s">
        <v>139</v>
      </c>
      <c r="H7" s="405" t="s">
        <v>140</v>
      </c>
      <c r="I7" s="405">
        <v>3000</v>
      </c>
      <c r="J7" s="416" t="s">
        <v>141</v>
      </c>
      <c r="K7" s="407" t="s">
        <v>41</v>
      </c>
      <c r="L7" s="407"/>
      <c r="M7" s="408">
        <v>19152</v>
      </c>
      <c r="N7" s="408"/>
      <c r="O7" s="408">
        <v>19152</v>
      </c>
      <c r="P7" s="408"/>
      <c r="Q7" s="422" t="s">
        <v>135</v>
      </c>
      <c r="R7" s="407" t="s">
        <v>136</v>
      </c>
      <c r="S7" s="13"/>
    </row>
    <row r="8" spans="1:19" s="8" customFormat="1" ht="135" x14ac:dyDescent="0.25">
      <c r="A8" s="411">
        <v>2</v>
      </c>
      <c r="B8" s="407">
        <v>6</v>
      </c>
      <c r="C8" s="407">
        <v>1</v>
      </c>
      <c r="D8" s="407">
        <v>9</v>
      </c>
      <c r="E8" s="405" t="s">
        <v>142</v>
      </c>
      <c r="F8" s="407" t="s">
        <v>143</v>
      </c>
      <c r="G8" s="411" t="s">
        <v>57</v>
      </c>
      <c r="H8" s="407" t="s">
        <v>144</v>
      </c>
      <c r="I8" s="407">
        <v>1000</v>
      </c>
      <c r="J8" s="407" t="s">
        <v>145</v>
      </c>
      <c r="K8" s="407" t="s">
        <v>260</v>
      </c>
      <c r="L8" s="407"/>
      <c r="M8" s="408">
        <v>240000</v>
      </c>
      <c r="N8" s="408"/>
      <c r="O8" s="408">
        <v>240000</v>
      </c>
      <c r="P8" s="408"/>
      <c r="Q8" s="422" t="s">
        <v>135</v>
      </c>
      <c r="R8" s="407" t="s">
        <v>136</v>
      </c>
      <c r="S8" s="13"/>
    </row>
    <row r="9" spans="1:19" s="8" customFormat="1" ht="155.25" customHeight="1" x14ac:dyDescent="0.25">
      <c r="A9" s="407">
        <v>3</v>
      </c>
      <c r="B9" s="405">
        <v>3</v>
      </c>
      <c r="C9" s="405">
        <v>1</v>
      </c>
      <c r="D9" s="405">
        <v>9</v>
      </c>
      <c r="E9" s="405" t="s">
        <v>287</v>
      </c>
      <c r="F9" s="407" t="s">
        <v>146</v>
      </c>
      <c r="G9" s="416" t="s">
        <v>134</v>
      </c>
      <c r="H9" s="405" t="s">
        <v>147</v>
      </c>
      <c r="I9" s="405">
        <v>30</v>
      </c>
      <c r="J9" s="405" t="s">
        <v>148</v>
      </c>
      <c r="K9" s="407" t="s">
        <v>48</v>
      </c>
      <c r="L9" s="407"/>
      <c r="M9" s="408">
        <v>30000</v>
      </c>
      <c r="N9" s="408"/>
      <c r="O9" s="408">
        <v>30000</v>
      </c>
      <c r="P9" s="408"/>
      <c r="Q9" s="422" t="s">
        <v>135</v>
      </c>
      <c r="R9" s="407" t="s">
        <v>136</v>
      </c>
      <c r="S9" s="13"/>
    </row>
    <row r="10" spans="1:19" s="8" customFormat="1" ht="78" customHeight="1" x14ac:dyDescent="0.25">
      <c r="A10" s="411">
        <v>4</v>
      </c>
      <c r="B10" s="407">
        <v>6</v>
      </c>
      <c r="C10" s="407">
        <v>1</v>
      </c>
      <c r="D10" s="407">
        <v>13</v>
      </c>
      <c r="E10" s="407" t="s">
        <v>149</v>
      </c>
      <c r="F10" s="407" t="s">
        <v>150</v>
      </c>
      <c r="G10" s="407" t="s">
        <v>288</v>
      </c>
      <c r="H10" s="407" t="s">
        <v>289</v>
      </c>
      <c r="I10" s="407" t="s">
        <v>290</v>
      </c>
      <c r="J10" s="407" t="s">
        <v>151</v>
      </c>
      <c r="K10" s="407" t="s">
        <v>41</v>
      </c>
      <c r="L10" s="407"/>
      <c r="M10" s="408">
        <v>53000</v>
      </c>
      <c r="N10" s="408"/>
      <c r="O10" s="408">
        <v>53000</v>
      </c>
      <c r="P10" s="408"/>
      <c r="Q10" s="422" t="s">
        <v>135</v>
      </c>
      <c r="R10" s="407" t="s">
        <v>136</v>
      </c>
      <c r="S10" s="13"/>
    </row>
    <row r="11" spans="1:19" s="8" customFormat="1" ht="78.75" customHeight="1" x14ac:dyDescent="0.25">
      <c r="A11" s="411">
        <v>5</v>
      </c>
      <c r="B11" s="411">
        <v>1</v>
      </c>
      <c r="C11" s="411">
        <v>1</v>
      </c>
      <c r="D11" s="411">
        <v>6</v>
      </c>
      <c r="E11" s="407" t="s">
        <v>152</v>
      </c>
      <c r="F11" s="407" t="s">
        <v>153</v>
      </c>
      <c r="G11" s="411" t="s">
        <v>58</v>
      </c>
      <c r="H11" s="90" t="s">
        <v>154</v>
      </c>
      <c r="I11" s="411">
        <v>3000</v>
      </c>
      <c r="J11" s="405" t="s">
        <v>148</v>
      </c>
      <c r="K11" s="411" t="s">
        <v>41</v>
      </c>
      <c r="L11" s="90"/>
      <c r="M11" s="414">
        <v>20000</v>
      </c>
      <c r="N11" s="90"/>
      <c r="O11" s="414">
        <v>20000</v>
      </c>
      <c r="P11" s="90"/>
      <c r="Q11" s="422" t="s">
        <v>135</v>
      </c>
      <c r="R11" s="407" t="s">
        <v>136</v>
      </c>
      <c r="S11" s="13"/>
    </row>
    <row r="12" spans="1:19" ht="120" x14ac:dyDescent="0.25">
      <c r="A12" s="411">
        <v>6</v>
      </c>
      <c r="B12" s="411">
        <v>6</v>
      </c>
      <c r="C12" s="411">
        <v>1</v>
      </c>
      <c r="D12" s="411">
        <v>6</v>
      </c>
      <c r="E12" s="411" t="s">
        <v>266</v>
      </c>
      <c r="F12" s="407" t="s">
        <v>267</v>
      </c>
      <c r="G12" s="411" t="s">
        <v>268</v>
      </c>
      <c r="H12" s="411" t="s">
        <v>60</v>
      </c>
      <c r="I12" s="411">
        <v>30</v>
      </c>
      <c r="J12" s="407" t="s">
        <v>269</v>
      </c>
      <c r="K12" s="411" t="s">
        <v>260</v>
      </c>
      <c r="L12" s="411"/>
      <c r="M12" s="414">
        <v>40000</v>
      </c>
      <c r="N12" s="411"/>
      <c r="O12" s="414">
        <v>40000</v>
      </c>
      <c r="P12" s="411"/>
      <c r="Q12" s="407" t="s">
        <v>135</v>
      </c>
      <c r="R12" s="407" t="s">
        <v>136</v>
      </c>
    </row>
    <row r="13" spans="1:19" ht="51" customHeight="1" x14ac:dyDescent="0.25">
      <c r="A13" s="411">
        <v>7</v>
      </c>
      <c r="B13" s="411">
        <v>6</v>
      </c>
      <c r="C13" s="411">
        <v>1</v>
      </c>
      <c r="D13" s="411">
        <v>6</v>
      </c>
      <c r="E13" s="411" t="s">
        <v>270</v>
      </c>
      <c r="F13" s="407" t="s">
        <v>271</v>
      </c>
      <c r="G13" s="411" t="s">
        <v>268</v>
      </c>
      <c r="H13" s="411" t="s">
        <v>60</v>
      </c>
      <c r="I13" s="411">
        <v>150</v>
      </c>
      <c r="J13" s="411" t="s">
        <v>272</v>
      </c>
      <c r="K13" s="411" t="s">
        <v>260</v>
      </c>
      <c r="L13" s="411"/>
      <c r="M13" s="414">
        <v>47848</v>
      </c>
      <c r="N13" s="411"/>
      <c r="O13" s="414">
        <v>47848</v>
      </c>
      <c r="P13" s="411"/>
      <c r="Q13" s="407" t="s">
        <v>135</v>
      </c>
      <c r="R13" s="407" t="s">
        <v>136</v>
      </c>
    </row>
    <row r="14" spans="1:19" ht="65.25" customHeight="1" x14ac:dyDescent="0.25">
      <c r="A14" s="411">
        <v>8</v>
      </c>
      <c r="B14" s="411">
        <v>2.2999999999999998</v>
      </c>
      <c r="C14" s="411">
        <v>1</v>
      </c>
      <c r="D14" s="411">
        <v>3</v>
      </c>
      <c r="E14" s="424" t="s">
        <v>291</v>
      </c>
      <c r="F14" s="405" t="s">
        <v>667</v>
      </c>
      <c r="G14" s="411" t="s">
        <v>292</v>
      </c>
      <c r="H14" s="411" t="s">
        <v>140</v>
      </c>
      <c r="I14" s="411">
        <v>2000</v>
      </c>
      <c r="J14" s="405" t="s">
        <v>293</v>
      </c>
      <c r="K14" s="411" t="s">
        <v>56</v>
      </c>
      <c r="L14" s="412"/>
      <c r="M14" s="414">
        <v>90000</v>
      </c>
      <c r="N14" s="412"/>
      <c r="O14" s="414">
        <v>90000</v>
      </c>
      <c r="P14" s="412"/>
      <c r="Q14" s="407" t="s">
        <v>135</v>
      </c>
      <c r="R14" s="407" t="s">
        <v>136</v>
      </c>
    </row>
    <row r="16" spans="1:19" x14ac:dyDescent="0.25">
      <c r="M16" s="85"/>
      <c r="N16" s="547" t="s">
        <v>35</v>
      </c>
      <c r="O16" s="547"/>
    </row>
    <row r="17" spans="13:15" x14ac:dyDescent="0.25">
      <c r="M17" s="86"/>
      <c r="N17" s="42" t="s">
        <v>36</v>
      </c>
      <c r="O17" s="52" t="s">
        <v>37</v>
      </c>
    </row>
    <row r="18" spans="13:15" x14ac:dyDescent="0.25">
      <c r="M18" s="86" t="s">
        <v>688</v>
      </c>
      <c r="N18" s="87">
        <v>8</v>
      </c>
      <c r="O18" s="68">
        <f>O7+O8+O9+O10+O11+O12+O13+O14</f>
        <v>540000</v>
      </c>
    </row>
  </sheetData>
  <mergeCells count="15">
    <mergeCell ref="N16:O16"/>
    <mergeCell ref="Q4:Q5"/>
    <mergeCell ref="R4:R5"/>
    <mergeCell ref="O4:P4"/>
    <mergeCell ref="M4:N4"/>
    <mergeCell ref="F4:F5"/>
    <mergeCell ref="G4:G5"/>
    <mergeCell ref="H4:I4"/>
    <mergeCell ref="J4:J5"/>
    <mergeCell ref="K4:L4"/>
    <mergeCell ref="A4:A5"/>
    <mergeCell ref="B4:B5"/>
    <mergeCell ref="C4:C5"/>
    <mergeCell ref="D4:D5"/>
    <mergeCell ref="E4:E5"/>
  </mergeCells>
  <pageMargins left="0.7" right="0.7" top="0.75" bottom="0.75" header="0.3" footer="0.3"/>
  <pageSetup paperSize="9"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20"/>
  <sheetViews>
    <sheetView zoomScale="70" zoomScaleNormal="70" workbookViewId="0">
      <selection activeCell="M21" sqref="M21"/>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1.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8.5703125" style="72" customWidth="1"/>
    <col min="13" max="13" width="17.85546875" style="72" customWidth="1"/>
    <col min="14" max="14" width="17.28515625" style="72" customWidth="1"/>
    <col min="15" max="16" width="18" style="72" customWidth="1"/>
    <col min="17" max="17" width="21.28515625" style="72" customWidth="1"/>
    <col min="18" max="18" width="23.5703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24" x14ac:dyDescent="0.25">
      <c r="A2" s="60" t="s">
        <v>1912</v>
      </c>
    </row>
    <row r="3" spans="1:24" x14ac:dyDescent="0.25">
      <c r="M3" s="2"/>
      <c r="N3" s="2"/>
      <c r="O3" s="2"/>
      <c r="P3" s="2"/>
    </row>
    <row r="4" spans="1:24" s="4" customFormat="1" ht="60"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24" s="4" customFormat="1" x14ac:dyDescent="0.2">
      <c r="A5" s="509"/>
      <c r="B5" s="523"/>
      <c r="C5" s="523"/>
      <c r="D5" s="523"/>
      <c r="E5" s="509"/>
      <c r="F5" s="509"/>
      <c r="G5" s="509"/>
      <c r="H5" s="57" t="s">
        <v>14</v>
      </c>
      <c r="I5" s="57" t="s">
        <v>15</v>
      </c>
      <c r="J5" s="509"/>
      <c r="K5" s="58">
        <v>2020</v>
      </c>
      <c r="L5" s="58">
        <v>2021</v>
      </c>
      <c r="M5" s="5">
        <v>2020</v>
      </c>
      <c r="N5" s="5">
        <v>2021</v>
      </c>
      <c r="O5" s="5">
        <v>2020</v>
      </c>
      <c r="P5" s="5">
        <v>2021</v>
      </c>
      <c r="Q5" s="509"/>
      <c r="R5" s="523"/>
      <c r="S5" s="3"/>
    </row>
    <row r="6" spans="1:24" s="4" customFormat="1" x14ac:dyDescent="0.2">
      <c r="A6" s="56" t="s">
        <v>16</v>
      </c>
      <c r="B6" s="57" t="s">
        <v>17</v>
      </c>
      <c r="C6" s="57" t="s">
        <v>18</v>
      </c>
      <c r="D6" s="57" t="s">
        <v>19</v>
      </c>
      <c r="E6" s="56" t="s">
        <v>20</v>
      </c>
      <c r="F6" s="56" t="s">
        <v>21</v>
      </c>
      <c r="G6" s="56" t="s">
        <v>22</v>
      </c>
      <c r="H6" s="57" t="s">
        <v>23</v>
      </c>
      <c r="I6" s="57" t="s">
        <v>24</v>
      </c>
      <c r="J6" s="56" t="s">
        <v>25</v>
      </c>
      <c r="K6" s="58" t="s">
        <v>26</v>
      </c>
      <c r="L6" s="58" t="s">
        <v>27</v>
      </c>
      <c r="M6" s="59" t="s">
        <v>28</v>
      </c>
      <c r="N6" s="59" t="s">
        <v>29</v>
      </c>
      <c r="O6" s="59" t="s">
        <v>30</v>
      </c>
      <c r="P6" s="59" t="s">
        <v>31</v>
      </c>
      <c r="Q6" s="56" t="s">
        <v>32</v>
      </c>
      <c r="R6" s="57" t="s">
        <v>33</v>
      </c>
      <c r="S6" s="3"/>
    </row>
    <row r="7" spans="1:24" s="8" customFormat="1" ht="93.75" customHeight="1" x14ac:dyDescent="0.25">
      <c r="A7" s="411">
        <v>1</v>
      </c>
      <c r="B7" s="407">
        <v>1</v>
      </c>
      <c r="C7" s="411">
        <v>1</v>
      </c>
      <c r="D7" s="407">
        <v>3</v>
      </c>
      <c r="E7" s="407" t="s">
        <v>155</v>
      </c>
      <c r="F7" s="407" t="s">
        <v>156</v>
      </c>
      <c r="G7" s="407" t="s">
        <v>58</v>
      </c>
      <c r="H7" s="407" t="s">
        <v>157</v>
      </c>
      <c r="I7" s="426" t="s">
        <v>42</v>
      </c>
      <c r="J7" s="407" t="s">
        <v>158</v>
      </c>
      <c r="K7" s="425" t="s">
        <v>1913</v>
      </c>
      <c r="L7" s="425"/>
      <c r="M7" s="414">
        <v>16688.7</v>
      </c>
      <c r="N7" s="411"/>
      <c r="O7" s="414">
        <v>16688.7</v>
      </c>
      <c r="P7" s="414"/>
      <c r="Q7" s="407" t="s">
        <v>160</v>
      </c>
      <c r="R7" s="407" t="s">
        <v>161</v>
      </c>
      <c r="S7" s="13"/>
    </row>
    <row r="8" spans="1:24" s="8" customFormat="1" ht="45" x14ac:dyDescent="0.25">
      <c r="A8" s="411">
        <v>2</v>
      </c>
      <c r="B8" s="407">
        <v>2</v>
      </c>
      <c r="C8" s="411">
        <v>1</v>
      </c>
      <c r="D8" s="407">
        <v>3</v>
      </c>
      <c r="E8" s="407" t="s">
        <v>162</v>
      </c>
      <c r="F8" s="407" t="s">
        <v>163</v>
      </c>
      <c r="G8" s="407" t="s">
        <v>58</v>
      </c>
      <c r="H8" s="407" t="s">
        <v>157</v>
      </c>
      <c r="I8" s="426" t="s">
        <v>42</v>
      </c>
      <c r="J8" s="407" t="s">
        <v>164</v>
      </c>
      <c r="K8" s="425" t="s">
        <v>159</v>
      </c>
      <c r="L8" s="425"/>
      <c r="M8" s="414">
        <v>3500</v>
      </c>
      <c r="N8" s="411"/>
      <c r="O8" s="414">
        <v>3500</v>
      </c>
      <c r="P8" s="414"/>
      <c r="Q8" s="407" t="s">
        <v>160</v>
      </c>
      <c r="R8" s="407" t="s">
        <v>161</v>
      </c>
      <c r="S8" s="13"/>
    </row>
    <row r="9" spans="1:24" ht="43.5" customHeight="1" x14ac:dyDescent="0.25">
      <c r="A9" s="411">
        <v>3</v>
      </c>
      <c r="B9" s="407">
        <v>1</v>
      </c>
      <c r="C9" s="407">
        <v>1</v>
      </c>
      <c r="D9" s="407">
        <v>9</v>
      </c>
      <c r="E9" s="407" t="s">
        <v>165</v>
      </c>
      <c r="F9" s="407" t="s">
        <v>166</v>
      </c>
      <c r="G9" s="407" t="s">
        <v>167</v>
      </c>
      <c r="H9" s="407" t="s">
        <v>168</v>
      </c>
      <c r="I9" s="411">
        <v>120</v>
      </c>
      <c r="J9" s="407" t="s">
        <v>169</v>
      </c>
      <c r="K9" s="288" t="s">
        <v>44</v>
      </c>
      <c r="L9" s="425"/>
      <c r="M9" s="408">
        <v>10600</v>
      </c>
      <c r="N9" s="434"/>
      <c r="O9" s="408">
        <v>10600</v>
      </c>
      <c r="P9" s="434"/>
      <c r="Q9" s="407" t="s">
        <v>160</v>
      </c>
      <c r="R9" s="407" t="s">
        <v>161</v>
      </c>
      <c r="S9" s="14"/>
    </row>
    <row r="10" spans="1:24" ht="60" customHeight="1" x14ac:dyDescent="0.25">
      <c r="A10" s="407">
        <v>5</v>
      </c>
      <c r="B10" s="407">
        <v>3</v>
      </c>
      <c r="C10" s="407">
        <v>2</v>
      </c>
      <c r="D10" s="407">
        <v>10</v>
      </c>
      <c r="E10" s="407" t="s">
        <v>171</v>
      </c>
      <c r="F10" s="407" t="s">
        <v>172</v>
      </c>
      <c r="G10" s="407" t="s">
        <v>173</v>
      </c>
      <c r="H10" s="407" t="s">
        <v>174</v>
      </c>
      <c r="I10" s="411">
        <v>5</v>
      </c>
      <c r="J10" s="407" t="s">
        <v>158</v>
      </c>
      <c r="K10" s="411" t="s">
        <v>34</v>
      </c>
      <c r="L10" s="425"/>
      <c r="M10" s="408">
        <v>15000</v>
      </c>
      <c r="N10" s="434"/>
      <c r="O10" s="408">
        <v>15000</v>
      </c>
      <c r="P10" s="434"/>
      <c r="Q10" s="407" t="s">
        <v>160</v>
      </c>
      <c r="R10" s="407" t="s">
        <v>161</v>
      </c>
    </row>
    <row r="11" spans="1:24" ht="76.5" customHeight="1" x14ac:dyDescent="0.25">
      <c r="A11" s="407">
        <v>5</v>
      </c>
      <c r="B11" s="407">
        <v>3</v>
      </c>
      <c r="C11" s="407">
        <v>2</v>
      </c>
      <c r="D11" s="407">
        <v>10</v>
      </c>
      <c r="E11" s="407" t="s">
        <v>175</v>
      </c>
      <c r="F11" s="407" t="s">
        <v>176</v>
      </c>
      <c r="G11" s="407" t="s">
        <v>177</v>
      </c>
      <c r="H11" s="407" t="s">
        <v>178</v>
      </c>
      <c r="I11" s="463" t="s">
        <v>668</v>
      </c>
      <c r="J11" s="407" t="s">
        <v>170</v>
      </c>
      <c r="K11" s="411" t="s">
        <v>34</v>
      </c>
      <c r="L11" s="425"/>
      <c r="M11" s="464">
        <v>54865.05</v>
      </c>
      <c r="N11" s="434"/>
      <c r="O11" s="464">
        <v>54865.05</v>
      </c>
      <c r="P11" s="434"/>
      <c r="Q11" s="407" t="s">
        <v>160</v>
      </c>
      <c r="R11" s="407" t="s">
        <v>161</v>
      </c>
    </row>
    <row r="12" spans="1:24" ht="90" customHeight="1" x14ac:dyDescent="0.25">
      <c r="A12" s="407">
        <v>6</v>
      </c>
      <c r="B12" s="407">
        <v>1</v>
      </c>
      <c r="C12" s="407">
        <v>3</v>
      </c>
      <c r="D12" s="407">
        <v>13</v>
      </c>
      <c r="E12" s="407" t="s">
        <v>179</v>
      </c>
      <c r="F12" s="407" t="s">
        <v>180</v>
      </c>
      <c r="G12" s="407" t="s">
        <v>58</v>
      </c>
      <c r="H12" s="407" t="s">
        <v>157</v>
      </c>
      <c r="I12" s="411">
        <v>1</v>
      </c>
      <c r="J12" s="407" t="s">
        <v>158</v>
      </c>
      <c r="K12" s="411" t="s">
        <v>294</v>
      </c>
      <c r="L12" s="425"/>
      <c r="M12" s="408">
        <v>15727.95</v>
      </c>
      <c r="N12" s="434"/>
      <c r="O12" s="408">
        <v>15727.95</v>
      </c>
      <c r="P12" s="434"/>
      <c r="Q12" s="407" t="s">
        <v>160</v>
      </c>
      <c r="R12" s="407" t="s">
        <v>161</v>
      </c>
      <c r="V12" s="4"/>
      <c r="W12" s="4"/>
      <c r="X12" s="4"/>
    </row>
    <row r="13" spans="1:24" x14ac:dyDescent="0.25">
      <c r="A13" s="560">
        <v>7</v>
      </c>
      <c r="B13" s="558">
        <v>3</v>
      </c>
      <c r="C13" s="558">
        <v>2</v>
      </c>
      <c r="D13" s="552">
        <v>10</v>
      </c>
      <c r="E13" s="552" t="s">
        <v>295</v>
      </c>
      <c r="F13" s="552" t="s">
        <v>296</v>
      </c>
      <c r="G13" s="552" t="s">
        <v>297</v>
      </c>
      <c r="H13" s="552" t="s">
        <v>298</v>
      </c>
      <c r="I13" s="554" t="s">
        <v>299</v>
      </c>
      <c r="J13" s="552" t="s">
        <v>158</v>
      </c>
      <c r="K13" s="556" t="s">
        <v>40</v>
      </c>
      <c r="L13" s="556" t="s">
        <v>300</v>
      </c>
      <c r="M13" s="556">
        <v>75461</v>
      </c>
      <c r="N13" s="558" t="s">
        <v>300</v>
      </c>
      <c r="O13" s="556">
        <v>75461</v>
      </c>
      <c r="P13" s="556" t="s">
        <v>300</v>
      </c>
      <c r="Q13" s="552" t="s">
        <v>301</v>
      </c>
      <c r="R13" s="552" t="s">
        <v>161</v>
      </c>
    </row>
    <row r="14" spans="1:24" ht="57.75" customHeight="1" x14ac:dyDescent="0.25">
      <c r="A14" s="560"/>
      <c r="B14" s="559"/>
      <c r="C14" s="559"/>
      <c r="D14" s="553"/>
      <c r="E14" s="553" t="s">
        <v>302</v>
      </c>
      <c r="F14" s="553" t="s">
        <v>303</v>
      </c>
      <c r="G14" s="553" t="s">
        <v>304</v>
      </c>
      <c r="H14" s="553" t="s">
        <v>274</v>
      </c>
      <c r="I14" s="555">
        <v>2000</v>
      </c>
      <c r="J14" s="553" t="s">
        <v>170</v>
      </c>
      <c r="K14" s="557"/>
      <c r="L14" s="557"/>
      <c r="M14" s="557"/>
      <c r="N14" s="559"/>
      <c r="O14" s="557"/>
      <c r="P14" s="557"/>
      <c r="Q14" s="553" t="s">
        <v>301</v>
      </c>
      <c r="R14" s="553" t="s">
        <v>161</v>
      </c>
    </row>
    <row r="15" spans="1:24" x14ac:dyDescent="0.25">
      <c r="A15" s="560">
        <v>8</v>
      </c>
      <c r="B15" s="558">
        <v>3</v>
      </c>
      <c r="C15" s="558">
        <v>2</v>
      </c>
      <c r="D15" s="552">
        <v>10</v>
      </c>
      <c r="E15" s="552" t="s">
        <v>305</v>
      </c>
      <c r="F15" s="552" t="s">
        <v>306</v>
      </c>
      <c r="G15" s="552" t="s">
        <v>45</v>
      </c>
      <c r="H15" s="552" t="s">
        <v>307</v>
      </c>
      <c r="I15" s="554" t="s">
        <v>42</v>
      </c>
      <c r="J15" s="552" t="s">
        <v>308</v>
      </c>
      <c r="K15" s="556" t="s">
        <v>44</v>
      </c>
      <c r="L15" s="556" t="s">
        <v>300</v>
      </c>
      <c r="M15" s="556">
        <v>15446</v>
      </c>
      <c r="N15" s="558" t="s">
        <v>300</v>
      </c>
      <c r="O15" s="556">
        <v>15446</v>
      </c>
      <c r="P15" s="556" t="s">
        <v>300</v>
      </c>
      <c r="Q15" s="552" t="s">
        <v>301</v>
      </c>
      <c r="R15" s="552" t="s">
        <v>161</v>
      </c>
    </row>
    <row r="16" spans="1:24" ht="55.5" customHeight="1" x14ac:dyDescent="0.25">
      <c r="A16" s="560"/>
      <c r="B16" s="559"/>
      <c r="C16" s="559"/>
      <c r="D16" s="553"/>
      <c r="E16" s="553" t="s">
        <v>302</v>
      </c>
      <c r="F16" s="553" t="s">
        <v>303</v>
      </c>
      <c r="G16" s="553" t="s">
        <v>304</v>
      </c>
      <c r="H16" s="553" t="s">
        <v>274</v>
      </c>
      <c r="I16" s="555">
        <v>2000</v>
      </c>
      <c r="J16" s="553" t="s">
        <v>170</v>
      </c>
      <c r="K16" s="557"/>
      <c r="L16" s="557"/>
      <c r="M16" s="557"/>
      <c r="N16" s="559"/>
      <c r="O16" s="557"/>
      <c r="P16" s="557"/>
      <c r="Q16" s="553" t="s">
        <v>301</v>
      </c>
      <c r="R16" s="553" t="s">
        <v>161</v>
      </c>
    </row>
    <row r="18" spans="12:15" x14ac:dyDescent="0.25">
      <c r="L18" s="17"/>
      <c r="M18" s="85"/>
      <c r="N18" s="547" t="s">
        <v>35</v>
      </c>
      <c r="O18" s="547"/>
    </row>
    <row r="19" spans="12:15" x14ac:dyDescent="0.25">
      <c r="M19" s="86"/>
      <c r="N19" s="42" t="s">
        <v>36</v>
      </c>
      <c r="O19" s="52" t="s">
        <v>37</v>
      </c>
    </row>
    <row r="20" spans="12:15" x14ac:dyDescent="0.25">
      <c r="M20" s="86" t="s">
        <v>688</v>
      </c>
      <c r="N20" s="87">
        <v>8</v>
      </c>
      <c r="O20" s="68">
        <f>O7+O8+O9+O10+O11+O12+O13+O15</f>
        <v>207288.7</v>
      </c>
    </row>
  </sheetData>
  <mergeCells count="51">
    <mergeCell ref="A13:A14"/>
    <mergeCell ref="A15:A16"/>
    <mergeCell ref="N18:O18"/>
    <mergeCell ref="O15:O16"/>
    <mergeCell ref="P15:P16"/>
    <mergeCell ref="M15:M16"/>
    <mergeCell ref="N15:N16"/>
    <mergeCell ref="M13:M14"/>
    <mergeCell ref="N13:N14"/>
    <mergeCell ref="O13:O14"/>
    <mergeCell ref="P13:P14"/>
    <mergeCell ref="C13:C14"/>
    <mergeCell ref="D13:D14"/>
    <mergeCell ref="E13:E14"/>
    <mergeCell ref="F13:F14"/>
    <mergeCell ref="G13:G14"/>
    <mergeCell ref="Q15:Q16"/>
    <mergeCell ref="R15:R16"/>
    <mergeCell ref="R13:R14"/>
    <mergeCell ref="B15:B16"/>
    <mergeCell ref="C15:C16"/>
    <mergeCell ref="D15:D16"/>
    <mergeCell ref="E15:E16"/>
    <mergeCell ref="F15:F16"/>
    <mergeCell ref="G15:G16"/>
    <mergeCell ref="H15:H16"/>
    <mergeCell ref="I15:I16"/>
    <mergeCell ref="J15:J16"/>
    <mergeCell ref="K15:K16"/>
    <mergeCell ref="L15:L16"/>
    <mergeCell ref="Q13:Q14"/>
    <mergeCell ref="B13:B14"/>
    <mergeCell ref="H13:H14"/>
    <mergeCell ref="I13:I14"/>
    <mergeCell ref="J13:J14"/>
    <mergeCell ref="K13:K14"/>
    <mergeCell ref="L13:L14"/>
    <mergeCell ref="F4:F5"/>
    <mergeCell ref="A4:A5"/>
    <mergeCell ref="B4:B5"/>
    <mergeCell ref="C4:C5"/>
    <mergeCell ref="D4:D5"/>
    <mergeCell ref="E4:E5"/>
    <mergeCell ref="O4:P4"/>
    <mergeCell ref="Q4:Q5"/>
    <mergeCell ref="R4:R5"/>
    <mergeCell ref="G4:G5"/>
    <mergeCell ref="H4:I4"/>
    <mergeCell ref="J4:J5"/>
    <mergeCell ref="K4:L4"/>
    <mergeCell ref="M4:N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14"/>
  <sheetViews>
    <sheetView zoomScale="80" zoomScaleNormal="80" workbookViewId="0">
      <selection activeCell="A3" sqref="A3"/>
    </sheetView>
  </sheetViews>
  <sheetFormatPr defaultRowHeight="15" x14ac:dyDescent="0.25"/>
  <cols>
    <col min="1" max="1" width="4.7109375" style="72" customWidth="1"/>
    <col min="2" max="2" width="10.28515625" style="72" customWidth="1"/>
    <col min="3" max="3" width="7.5703125" style="72" customWidth="1"/>
    <col min="4" max="4" width="9.42578125" style="72" customWidth="1"/>
    <col min="5" max="5" width="39.7109375" style="72" customWidth="1"/>
    <col min="6" max="6" width="58.7109375" style="72" customWidth="1"/>
    <col min="7" max="7" width="22.140625" style="72" customWidth="1"/>
    <col min="8" max="8" width="20.42578125" style="72" customWidth="1"/>
    <col min="9" max="9" width="12.140625" style="72" customWidth="1"/>
    <col min="10" max="10" width="32.140625" style="72" customWidth="1"/>
    <col min="11" max="16" width="12.140625" style="72" customWidth="1"/>
    <col min="17" max="18" width="18.42578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164" t="s">
        <v>1914</v>
      </c>
    </row>
    <row r="3" spans="1:19" x14ac:dyDescent="0.25">
      <c r="M3" s="2"/>
      <c r="N3" s="2"/>
      <c r="O3" s="2"/>
      <c r="P3" s="2"/>
    </row>
    <row r="4" spans="1:19" s="4" customFormat="1" ht="57"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x14ac:dyDescent="0.2">
      <c r="A5" s="509"/>
      <c r="B5" s="523"/>
      <c r="C5" s="523"/>
      <c r="D5" s="523"/>
      <c r="E5" s="509"/>
      <c r="F5" s="509"/>
      <c r="G5" s="509"/>
      <c r="H5" s="160" t="s">
        <v>14</v>
      </c>
      <c r="I5" s="160" t="s">
        <v>15</v>
      </c>
      <c r="J5" s="509"/>
      <c r="K5" s="162">
        <v>2020</v>
      </c>
      <c r="L5" s="162">
        <v>2021</v>
      </c>
      <c r="M5" s="5">
        <v>2020</v>
      </c>
      <c r="N5" s="5">
        <v>2021</v>
      </c>
      <c r="O5" s="5">
        <v>2020</v>
      </c>
      <c r="P5" s="5">
        <v>2021</v>
      </c>
      <c r="Q5" s="509"/>
      <c r="R5" s="523"/>
      <c r="S5" s="3"/>
    </row>
    <row r="6" spans="1:19" s="4" customFormat="1" x14ac:dyDescent="0.2">
      <c r="A6" s="161" t="s">
        <v>16</v>
      </c>
      <c r="B6" s="160" t="s">
        <v>17</v>
      </c>
      <c r="C6" s="160" t="s">
        <v>18</v>
      </c>
      <c r="D6" s="160" t="s">
        <v>19</v>
      </c>
      <c r="E6" s="161" t="s">
        <v>20</v>
      </c>
      <c r="F6" s="161" t="s">
        <v>21</v>
      </c>
      <c r="G6" s="161" t="s">
        <v>22</v>
      </c>
      <c r="H6" s="160" t="s">
        <v>23</v>
      </c>
      <c r="I6" s="160" t="s">
        <v>24</v>
      </c>
      <c r="J6" s="161" t="s">
        <v>25</v>
      </c>
      <c r="K6" s="162" t="s">
        <v>26</v>
      </c>
      <c r="L6" s="162" t="s">
        <v>27</v>
      </c>
      <c r="M6" s="163" t="s">
        <v>28</v>
      </c>
      <c r="N6" s="163" t="s">
        <v>29</v>
      </c>
      <c r="O6" s="163" t="s">
        <v>30</v>
      </c>
      <c r="P6" s="163" t="s">
        <v>31</v>
      </c>
      <c r="Q6" s="161" t="s">
        <v>32</v>
      </c>
      <c r="R6" s="160" t="s">
        <v>33</v>
      </c>
      <c r="S6" s="3"/>
    </row>
    <row r="7" spans="1:19" s="8" customFormat="1" ht="105" x14ac:dyDescent="0.25">
      <c r="A7" s="168">
        <v>1</v>
      </c>
      <c r="B7" s="170">
        <v>1</v>
      </c>
      <c r="C7" s="31">
        <v>1</v>
      </c>
      <c r="D7" s="170">
        <v>3</v>
      </c>
      <c r="E7" s="170" t="s">
        <v>669</v>
      </c>
      <c r="F7" s="170" t="s">
        <v>670</v>
      </c>
      <c r="G7" s="170" t="s">
        <v>671</v>
      </c>
      <c r="H7" s="170" t="s">
        <v>672</v>
      </c>
      <c r="I7" s="71" t="s">
        <v>42</v>
      </c>
      <c r="J7" s="170" t="s">
        <v>673</v>
      </c>
      <c r="K7" s="67" t="s">
        <v>46</v>
      </c>
      <c r="L7" s="67"/>
      <c r="M7" s="68">
        <v>80000</v>
      </c>
      <c r="N7" s="168"/>
      <c r="O7" s="68">
        <v>80000</v>
      </c>
      <c r="P7" s="68"/>
      <c r="Q7" s="167" t="s">
        <v>674</v>
      </c>
      <c r="R7" s="167" t="s">
        <v>675</v>
      </c>
      <c r="S7" s="13"/>
    </row>
    <row r="8" spans="1:19" ht="105" x14ac:dyDescent="0.25">
      <c r="A8" s="169">
        <v>2</v>
      </c>
      <c r="B8" s="199">
        <v>1.5</v>
      </c>
      <c r="C8" s="169">
        <v>5</v>
      </c>
      <c r="D8" s="167">
        <v>4</v>
      </c>
      <c r="E8" s="167" t="s">
        <v>676</v>
      </c>
      <c r="F8" s="167" t="s">
        <v>677</v>
      </c>
      <c r="G8" s="167" t="s">
        <v>45</v>
      </c>
      <c r="H8" s="167" t="s">
        <v>678</v>
      </c>
      <c r="I8" s="11" t="s">
        <v>679</v>
      </c>
      <c r="J8" s="167" t="s">
        <v>680</v>
      </c>
      <c r="K8" s="69" t="s">
        <v>46</v>
      </c>
      <c r="L8" s="69"/>
      <c r="M8" s="16">
        <v>60000</v>
      </c>
      <c r="N8" s="169"/>
      <c r="O8" s="16">
        <v>60000</v>
      </c>
      <c r="P8" s="16"/>
      <c r="Q8" s="167" t="s">
        <v>674</v>
      </c>
      <c r="R8" s="167" t="s">
        <v>675</v>
      </c>
      <c r="S8" s="14"/>
    </row>
    <row r="9" spans="1:19" ht="90" x14ac:dyDescent="0.25">
      <c r="A9" s="167">
        <v>3</v>
      </c>
      <c r="B9" s="167">
        <v>3</v>
      </c>
      <c r="C9" s="167">
        <v>1</v>
      </c>
      <c r="D9" s="167">
        <v>13</v>
      </c>
      <c r="E9" s="167" t="s">
        <v>681</v>
      </c>
      <c r="F9" s="167" t="s">
        <v>682</v>
      </c>
      <c r="G9" s="167" t="s">
        <v>431</v>
      </c>
      <c r="H9" s="167" t="s">
        <v>432</v>
      </c>
      <c r="I9" s="169">
        <v>1</v>
      </c>
      <c r="J9" s="167" t="s">
        <v>683</v>
      </c>
      <c r="K9" s="169" t="s">
        <v>34</v>
      </c>
      <c r="L9" s="69"/>
      <c r="M9" s="171">
        <v>155000</v>
      </c>
      <c r="N9" s="200"/>
      <c r="O9" s="171">
        <v>155000</v>
      </c>
      <c r="P9" s="200"/>
      <c r="Q9" s="167" t="s">
        <v>674</v>
      </c>
      <c r="R9" s="167" t="s">
        <v>675</v>
      </c>
      <c r="S9" s="14"/>
    </row>
    <row r="10" spans="1:19" ht="165" x14ac:dyDescent="0.25">
      <c r="A10" s="169">
        <v>4</v>
      </c>
      <c r="B10" s="199" t="s">
        <v>41</v>
      </c>
      <c r="C10" s="199">
        <v>1</v>
      </c>
      <c r="D10" s="167">
        <v>13</v>
      </c>
      <c r="E10" s="167" t="s">
        <v>684</v>
      </c>
      <c r="F10" s="167" t="s">
        <v>685</v>
      </c>
      <c r="G10" s="167" t="s">
        <v>45</v>
      </c>
      <c r="H10" s="167" t="s">
        <v>678</v>
      </c>
      <c r="I10" s="11" t="s">
        <v>686</v>
      </c>
      <c r="J10" s="167" t="s">
        <v>687</v>
      </c>
      <c r="K10" s="69" t="s">
        <v>46</v>
      </c>
      <c r="L10" s="69"/>
      <c r="M10" s="16">
        <v>90000</v>
      </c>
      <c r="N10" s="169"/>
      <c r="O10" s="16">
        <v>90000</v>
      </c>
      <c r="P10" s="16"/>
      <c r="Q10" s="167" t="s">
        <v>674</v>
      </c>
      <c r="R10" s="167" t="s">
        <v>675</v>
      </c>
      <c r="S10" s="14"/>
    </row>
    <row r="12" spans="1:19" x14ac:dyDescent="0.25">
      <c r="M12" s="181"/>
      <c r="N12" s="561" t="s">
        <v>35</v>
      </c>
      <c r="O12" s="562"/>
    </row>
    <row r="13" spans="1:19" x14ac:dyDescent="0.25">
      <c r="M13" s="182"/>
      <c r="N13" s="173" t="s">
        <v>36</v>
      </c>
      <c r="O13" s="173" t="s">
        <v>37</v>
      </c>
    </row>
    <row r="14" spans="1:19" x14ac:dyDescent="0.25">
      <c r="M14" s="182" t="s">
        <v>688</v>
      </c>
      <c r="N14" s="169">
        <v>4</v>
      </c>
      <c r="O14" s="16">
        <f>O7+O8+O9+O10</f>
        <v>385000</v>
      </c>
    </row>
  </sheetData>
  <mergeCells count="15">
    <mergeCell ref="Q4:Q5"/>
    <mergeCell ref="R4:R5"/>
    <mergeCell ref="N12:O12"/>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75"/>
  <sheetViews>
    <sheetView topLeftCell="F1" workbookViewId="0">
      <selection activeCell="A3" sqref="A3"/>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57.7109375" style="72" customWidth="1"/>
    <col min="7" max="7" width="35.7109375" style="72" customWidth="1"/>
    <col min="8" max="8" width="19.28515625" style="72" customWidth="1"/>
    <col min="9" max="9" width="10.42578125" style="72" customWidth="1"/>
    <col min="10" max="10" width="29.7109375" style="72" customWidth="1"/>
    <col min="11" max="11" width="10.7109375" style="72" customWidth="1"/>
    <col min="12" max="12" width="12.7109375" style="72" customWidth="1"/>
    <col min="13" max="16" width="14.7109375" style="72" customWidth="1"/>
    <col min="17" max="17" width="16.7109375" style="72" customWidth="1"/>
    <col min="18" max="18" width="15.710937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x14ac:dyDescent="0.25">
      <c r="A2" s="164" t="s">
        <v>1915</v>
      </c>
    </row>
    <row r="4" spans="1:19" s="4" customFormat="1" ht="47.25" customHeight="1" x14ac:dyDescent="0.25">
      <c r="A4" s="563" t="s">
        <v>0</v>
      </c>
      <c r="B4" s="565" t="s">
        <v>1</v>
      </c>
      <c r="C4" s="565" t="s">
        <v>2</v>
      </c>
      <c r="D4" s="565" t="s">
        <v>3</v>
      </c>
      <c r="E4" s="563" t="s">
        <v>4</v>
      </c>
      <c r="F4" s="563" t="s">
        <v>5</v>
      </c>
      <c r="G4" s="563" t="s">
        <v>6</v>
      </c>
      <c r="H4" s="570" t="s">
        <v>7</v>
      </c>
      <c r="I4" s="570"/>
      <c r="J4" s="563" t="s">
        <v>8</v>
      </c>
      <c r="K4" s="571" t="s">
        <v>9</v>
      </c>
      <c r="L4" s="562"/>
      <c r="M4" s="572" t="s">
        <v>10</v>
      </c>
      <c r="N4" s="572"/>
      <c r="O4" s="572" t="s">
        <v>11</v>
      </c>
      <c r="P4" s="572"/>
      <c r="Q4" s="563" t="s">
        <v>12</v>
      </c>
      <c r="R4" s="565" t="s">
        <v>13</v>
      </c>
      <c r="S4" s="3"/>
    </row>
    <row r="5" spans="1:19" s="4" customFormat="1" ht="35.25" customHeight="1" x14ac:dyDescent="0.2">
      <c r="A5" s="564"/>
      <c r="B5" s="566"/>
      <c r="C5" s="566"/>
      <c r="D5" s="566"/>
      <c r="E5" s="564"/>
      <c r="F5" s="564"/>
      <c r="G5" s="564"/>
      <c r="H5" s="175" t="s">
        <v>14</v>
      </c>
      <c r="I5" s="175" t="s">
        <v>15</v>
      </c>
      <c r="J5" s="564"/>
      <c r="K5" s="176">
        <v>2020</v>
      </c>
      <c r="L5" s="176">
        <v>2021</v>
      </c>
      <c r="M5" s="176">
        <v>2020</v>
      </c>
      <c r="N5" s="176">
        <v>2021</v>
      </c>
      <c r="O5" s="176">
        <v>2020</v>
      </c>
      <c r="P5" s="176">
        <v>2021</v>
      </c>
      <c r="Q5" s="564"/>
      <c r="R5" s="566"/>
      <c r="S5" s="3"/>
    </row>
    <row r="6" spans="1:19" s="4" customFormat="1" ht="15.75" customHeight="1" x14ac:dyDescent="0.2">
      <c r="A6" s="174" t="s">
        <v>16</v>
      </c>
      <c r="B6" s="175" t="s">
        <v>17</v>
      </c>
      <c r="C6" s="175" t="s">
        <v>18</v>
      </c>
      <c r="D6" s="175" t="s">
        <v>19</v>
      </c>
      <c r="E6" s="174" t="s">
        <v>20</v>
      </c>
      <c r="F6" s="174" t="s">
        <v>21</v>
      </c>
      <c r="G6" s="174" t="s">
        <v>22</v>
      </c>
      <c r="H6" s="175" t="s">
        <v>23</v>
      </c>
      <c r="I6" s="175" t="s">
        <v>24</v>
      </c>
      <c r="J6" s="174" t="s">
        <v>25</v>
      </c>
      <c r="K6" s="176" t="s">
        <v>26</v>
      </c>
      <c r="L6" s="176" t="s">
        <v>27</v>
      </c>
      <c r="M6" s="177" t="s">
        <v>28</v>
      </c>
      <c r="N6" s="177" t="s">
        <v>29</v>
      </c>
      <c r="O6" s="177" t="s">
        <v>30</v>
      </c>
      <c r="P6" s="177" t="s">
        <v>31</v>
      </c>
      <c r="Q6" s="174" t="s">
        <v>32</v>
      </c>
      <c r="R6" s="175" t="s">
        <v>33</v>
      </c>
      <c r="S6" s="3"/>
    </row>
    <row r="7" spans="1:19" ht="59.25" customHeight="1" x14ac:dyDescent="0.25">
      <c r="A7" s="567">
        <v>1</v>
      </c>
      <c r="B7" s="568" t="s">
        <v>100</v>
      </c>
      <c r="C7" s="568">
        <v>5</v>
      </c>
      <c r="D7" s="568">
        <v>4</v>
      </c>
      <c r="E7" s="568" t="s">
        <v>689</v>
      </c>
      <c r="F7" s="568" t="s">
        <v>690</v>
      </c>
      <c r="G7" s="568" t="s">
        <v>500</v>
      </c>
      <c r="H7" s="167" t="s">
        <v>691</v>
      </c>
      <c r="I7" s="167">
        <v>300</v>
      </c>
      <c r="J7" s="568" t="s">
        <v>692</v>
      </c>
      <c r="K7" s="568" t="s">
        <v>34</v>
      </c>
      <c r="L7" s="568"/>
      <c r="M7" s="573">
        <v>40000</v>
      </c>
      <c r="N7" s="573"/>
      <c r="O7" s="573">
        <v>40000</v>
      </c>
      <c r="P7" s="575"/>
      <c r="Q7" s="568" t="s">
        <v>693</v>
      </c>
      <c r="R7" s="568" t="s">
        <v>694</v>
      </c>
      <c r="S7" s="201"/>
    </row>
    <row r="8" spans="1:19" ht="59.25" customHeight="1" x14ac:dyDescent="0.25">
      <c r="A8" s="567"/>
      <c r="B8" s="569"/>
      <c r="C8" s="569"/>
      <c r="D8" s="569"/>
      <c r="E8" s="569"/>
      <c r="F8" s="569"/>
      <c r="G8" s="569"/>
      <c r="H8" s="167" t="s">
        <v>326</v>
      </c>
      <c r="I8" s="167">
        <v>5</v>
      </c>
      <c r="J8" s="569"/>
      <c r="K8" s="569"/>
      <c r="L8" s="569"/>
      <c r="M8" s="574"/>
      <c r="N8" s="574"/>
      <c r="O8" s="574"/>
      <c r="P8" s="576"/>
      <c r="Q8" s="569"/>
      <c r="R8" s="569"/>
      <c r="S8" s="201"/>
    </row>
    <row r="9" spans="1:19" x14ac:dyDescent="0.25">
      <c r="M9" s="2"/>
      <c r="N9" s="2"/>
      <c r="O9" s="2"/>
      <c r="P9" s="2"/>
    </row>
    <row r="10" spans="1:19" x14ac:dyDescent="0.25">
      <c r="M10" s="181"/>
      <c r="N10" s="561" t="s">
        <v>35</v>
      </c>
      <c r="O10" s="562"/>
      <c r="P10" s="2"/>
    </row>
    <row r="11" spans="1:19" x14ac:dyDescent="0.25">
      <c r="M11" s="182"/>
      <c r="N11" s="159" t="s">
        <v>36</v>
      </c>
      <c r="O11" s="159" t="s">
        <v>37</v>
      </c>
      <c r="P11" s="2"/>
    </row>
    <row r="12" spans="1:19" x14ac:dyDescent="0.25">
      <c r="M12" s="182" t="s">
        <v>688</v>
      </c>
      <c r="N12" s="202">
        <v>1</v>
      </c>
      <c r="O12" s="16">
        <v>40000</v>
      </c>
      <c r="P12" s="2"/>
    </row>
    <row r="13" spans="1:19" x14ac:dyDescent="0.25">
      <c r="M13" s="2"/>
      <c r="N13" s="2"/>
      <c r="O13" s="2"/>
      <c r="P13" s="2"/>
    </row>
    <row r="14" spans="1:19" x14ac:dyDescent="0.25">
      <c r="M14" s="2"/>
      <c r="N14" s="2"/>
      <c r="O14" s="2"/>
      <c r="P14" s="2"/>
    </row>
    <row r="15" spans="1:19" x14ac:dyDescent="0.25">
      <c r="M15" s="2"/>
      <c r="N15" s="2"/>
      <c r="O15" s="2"/>
      <c r="P15" s="2"/>
    </row>
    <row r="16" spans="1:19" x14ac:dyDescent="0.25">
      <c r="M16" s="2"/>
      <c r="N16" s="2"/>
      <c r="O16" s="2"/>
      <c r="P16" s="2"/>
    </row>
    <row r="17" spans="13:16" x14ac:dyDescent="0.25">
      <c r="M17" s="2"/>
      <c r="N17" s="2"/>
      <c r="O17" s="2"/>
      <c r="P17" s="2"/>
    </row>
    <row r="18" spans="13:16" x14ac:dyDescent="0.25">
      <c r="M18" s="2"/>
      <c r="N18" s="2"/>
      <c r="O18" s="2"/>
      <c r="P18" s="2"/>
    </row>
    <row r="19" spans="13:16" x14ac:dyDescent="0.25">
      <c r="M19" s="2"/>
      <c r="N19" s="2"/>
      <c r="O19" s="2"/>
      <c r="P19" s="2"/>
    </row>
    <row r="20" spans="13:16" x14ac:dyDescent="0.25">
      <c r="M20" s="2"/>
      <c r="N20" s="2"/>
      <c r="O20" s="2"/>
      <c r="P20" s="2"/>
    </row>
    <row r="21" spans="13:16" x14ac:dyDescent="0.25">
      <c r="M21" s="2"/>
      <c r="N21" s="2"/>
      <c r="O21" s="2"/>
      <c r="P21" s="2"/>
    </row>
    <row r="22" spans="13:16" x14ac:dyDescent="0.25">
      <c r="M22" s="2"/>
      <c r="N22" s="2"/>
      <c r="O22" s="2"/>
      <c r="P22" s="2"/>
    </row>
    <row r="23" spans="13:16" x14ac:dyDescent="0.25">
      <c r="M23" s="2"/>
      <c r="N23" s="2"/>
      <c r="O23" s="2"/>
      <c r="P23" s="2"/>
    </row>
    <row r="24" spans="13:16" x14ac:dyDescent="0.25">
      <c r="M24" s="2"/>
      <c r="N24" s="2"/>
      <c r="O24" s="2"/>
      <c r="P24" s="2"/>
    </row>
    <row r="25" spans="13:16" x14ac:dyDescent="0.25">
      <c r="M25" s="2"/>
      <c r="N25" s="2"/>
      <c r="O25" s="2"/>
      <c r="P25" s="2"/>
    </row>
    <row r="26" spans="13:16" x14ac:dyDescent="0.25">
      <c r="M26" s="2"/>
      <c r="N26" s="2"/>
      <c r="O26" s="2"/>
      <c r="P26" s="2"/>
    </row>
    <row r="27" spans="13:16" x14ac:dyDescent="0.25">
      <c r="M27" s="2"/>
      <c r="N27" s="2"/>
      <c r="O27" s="2"/>
      <c r="P27" s="2"/>
    </row>
    <row r="28" spans="13:16" x14ac:dyDescent="0.25">
      <c r="M28" s="2"/>
      <c r="N28" s="2"/>
      <c r="O28" s="2"/>
      <c r="P28" s="2"/>
    </row>
    <row r="29" spans="13:16" x14ac:dyDescent="0.25">
      <c r="M29" s="2"/>
      <c r="N29" s="2"/>
      <c r="O29" s="2"/>
      <c r="P29" s="2"/>
    </row>
    <row r="30" spans="13:16" x14ac:dyDescent="0.25">
      <c r="M30" s="2"/>
      <c r="N30" s="2"/>
      <c r="O30" s="2"/>
      <c r="P30" s="2"/>
    </row>
    <row r="31" spans="13:16" x14ac:dyDescent="0.25">
      <c r="M31" s="2"/>
      <c r="N31" s="2"/>
      <c r="O31" s="2"/>
      <c r="P31" s="2"/>
    </row>
    <row r="32" spans="13:16" x14ac:dyDescent="0.25">
      <c r="M32" s="2"/>
      <c r="N32" s="2"/>
      <c r="O32" s="2"/>
      <c r="P32" s="2"/>
    </row>
    <row r="33" spans="13:16" x14ac:dyDescent="0.25">
      <c r="M33" s="2"/>
      <c r="N33" s="2"/>
      <c r="O33" s="2"/>
      <c r="P33" s="2"/>
    </row>
    <row r="34" spans="13:16" x14ac:dyDescent="0.25">
      <c r="M34" s="2"/>
      <c r="N34" s="2"/>
      <c r="O34" s="2"/>
      <c r="P34" s="2"/>
    </row>
    <row r="35" spans="13:16" x14ac:dyDescent="0.25">
      <c r="M35" s="2"/>
      <c r="N35" s="2"/>
      <c r="O35" s="2"/>
      <c r="P35" s="2"/>
    </row>
    <row r="36" spans="13:16" x14ac:dyDescent="0.25">
      <c r="M36" s="2"/>
      <c r="N36" s="2"/>
      <c r="O36" s="2"/>
      <c r="P36" s="2"/>
    </row>
    <row r="37" spans="13:16" x14ac:dyDescent="0.25">
      <c r="M37" s="2"/>
      <c r="N37" s="2"/>
      <c r="O37" s="2"/>
      <c r="P37" s="2"/>
    </row>
    <row r="38" spans="13:16" x14ac:dyDescent="0.25">
      <c r="M38" s="2"/>
      <c r="N38" s="2"/>
      <c r="O38" s="2"/>
      <c r="P38" s="2"/>
    </row>
    <row r="39" spans="13:16" x14ac:dyDescent="0.25">
      <c r="M39" s="2"/>
      <c r="N39" s="2"/>
      <c r="O39" s="2"/>
      <c r="P39" s="2"/>
    </row>
    <row r="40" spans="13:16" x14ac:dyDescent="0.25">
      <c r="M40" s="2"/>
      <c r="N40" s="2"/>
      <c r="O40" s="2"/>
      <c r="P40" s="2"/>
    </row>
    <row r="41" spans="13:16" x14ac:dyDescent="0.25">
      <c r="M41" s="2"/>
      <c r="N41" s="2"/>
      <c r="O41" s="2"/>
      <c r="P41" s="2"/>
    </row>
    <row r="42" spans="13:16" x14ac:dyDescent="0.25">
      <c r="M42" s="2"/>
      <c r="N42" s="2"/>
      <c r="O42" s="2"/>
      <c r="P42" s="2"/>
    </row>
    <row r="43" spans="13:16" x14ac:dyDescent="0.25">
      <c r="M43" s="2"/>
      <c r="N43" s="2"/>
      <c r="O43" s="2"/>
      <c r="P43" s="2"/>
    </row>
    <row r="44" spans="13:16" x14ac:dyDescent="0.25">
      <c r="M44" s="2"/>
      <c r="N44" s="2"/>
      <c r="O44" s="2"/>
      <c r="P44" s="2"/>
    </row>
    <row r="45" spans="13:16" x14ac:dyDescent="0.25">
      <c r="M45" s="2"/>
      <c r="N45" s="2"/>
      <c r="O45" s="2"/>
      <c r="P45" s="2"/>
    </row>
    <row r="46" spans="13:16" x14ac:dyDescent="0.25">
      <c r="M46" s="2"/>
      <c r="N46" s="2"/>
      <c r="O46" s="2"/>
      <c r="P46" s="2"/>
    </row>
    <row r="47" spans="13:16" x14ac:dyDescent="0.25">
      <c r="M47" s="2"/>
      <c r="N47" s="2"/>
      <c r="O47" s="2"/>
      <c r="P47" s="2"/>
    </row>
    <row r="48" spans="13:16" x14ac:dyDescent="0.25">
      <c r="M48" s="2"/>
      <c r="N48" s="2"/>
      <c r="O48" s="2"/>
      <c r="P48" s="2"/>
    </row>
    <row r="49" spans="13:16" x14ac:dyDescent="0.25">
      <c r="M49" s="2"/>
      <c r="N49" s="2"/>
      <c r="O49" s="2"/>
      <c r="P49" s="2"/>
    </row>
    <row r="50" spans="13:16" x14ac:dyDescent="0.25">
      <c r="M50" s="2"/>
      <c r="N50" s="2"/>
      <c r="O50" s="2"/>
      <c r="P50" s="2"/>
    </row>
    <row r="51" spans="13:16" x14ac:dyDescent="0.25">
      <c r="M51" s="2"/>
      <c r="N51" s="2"/>
      <c r="O51" s="2"/>
      <c r="P51" s="2"/>
    </row>
    <row r="52" spans="13:16" x14ac:dyDescent="0.25">
      <c r="M52" s="2"/>
      <c r="N52" s="2"/>
      <c r="O52" s="2"/>
      <c r="P52" s="2"/>
    </row>
    <row r="53" spans="13:16" x14ac:dyDescent="0.25">
      <c r="M53" s="2"/>
      <c r="N53" s="2"/>
      <c r="O53" s="2"/>
      <c r="P53" s="2"/>
    </row>
    <row r="54" spans="13:16" x14ac:dyDescent="0.25">
      <c r="M54" s="2"/>
      <c r="N54" s="2"/>
      <c r="O54" s="2"/>
      <c r="P54" s="2"/>
    </row>
    <row r="55" spans="13:16" x14ac:dyDescent="0.25">
      <c r="M55" s="2"/>
      <c r="N55" s="2"/>
      <c r="O55" s="2"/>
      <c r="P55" s="2"/>
    </row>
    <row r="56" spans="13:16" x14ac:dyDescent="0.25">
      <c r="M56" s="2"/>
      <c r="N56" s="2"/>
      <c r="O56" s="2"/>
      <c r="P56" s="2"/>
    </row>
    <row r="57" spans="13:16" x14ac:dyDescent="0.25">
      <c r="M57" s="2"/>
      <c r="N57" s="2"/>
      <c r="O57" s="2"/>
      <c r="P57" s="2"/>
    </row>
    <row r="58" spans="13:16" x14ac:dyDescent="0.25">
      <c r="M58" s="2"/>
      <c r="N58" s="2"/>
      <c r="O58" s="2"/>
      <c r="P58" s="2"/>
    </row>
    <row r="59" spans="13:16" x14ac:dyDescent="0.25">
      <c r="M59" s="2"/>
      <c r="N59" s="2"/>
      <c r="O59" s="2"/>
      <c r="P59" s="2"/>
    </row>
    <row r="60" spans="13:16" x14ac:dyDescent="0.25">
      <c r="M60" s="2"/>
      <c r="N60" s="2"/>
      <c r="O60" s="2"/>
      <c r="P60" s="2"/>
    </row>
    <row r="61" spans="13:16" x14ac:dyDescent="0.25">
      <c r="M61" s="2"/>
      <c r="N61" s="2"/>
      <c r="O61" s="2"/>
      <c r="P61" s="2"/>
    </row>
    <row r="62" spans="13:16" x14ac:dyDescent="0.25">
      <c r="M62" s="2"/>
      <c r="N62" s="2"/>
      <c r="O62" s="2"/>
      <c r="P62" s="2"/>
    </row>
    <row r="63" spans="13:16" x14ac:dyDescent="0.25">
      <c r="M63" s="2"/>
      <c r="N63" s="2"/>
      <c r="O63" s="2"/>
      <c r="P63" s="2"/>
    </row>
    <row r="64" spans="13:16" x14ac:dyDescent="0.25">
      <c r="M64" s="2"/>
      <c r="N64" s="2"/>
      <c r="O64" s="2"/>
      <c r="P64" s="2"/>
    </row>
    <row r="65" spans="13:16" x14ac:dyDescent="0.25">
      <c r="M65" s="2"/>
      <c r="N65" s="2"/>
      <c r="O65" s="2"/>
      <c r="P65" s="2"/>
    </row>
    <row r="66" spans="13:16" x14ac:dyDescent="0.25">
      <c r="M66" s="2"/>
      <c r="N66" s="2"/>
      <c r="O66" s="2"/>
      <c r="P66" s="2"/>
    </row>
    <row r="67" spans="13:16" x14ac:dyDescent="0.25">
      <c r="M67" s="2"/>
      <c r="N67" s="2"/>
      <c r="O67" s="2"/>
      <c r="P67" s="2"/>
    </row>
    <row r="68" spans="13:16" x14ac:dyDescent="0.25">
      <c r="M68" s="2"/>
      <c r="N68" s="2"/>
      <c r="O68" s="2"/>
      <c r="P68" s="2"/>
    </row>
    <row r="69" spans="13:16" x14ac:dyDescent="0.25">
      <c r="M69" s="2"/>
      <c r="N69" s="2"/>
      <c r="O69" s="2"/>
      <c r="P69" s="2"/>
    </row>
    <row r="70" spans="13:16" x14ac:dyDescent="0.25">
      <c r="M70" s="2"/>
      <c r="N70" s="2"/>
      <c r="O70" s="2"/>
      <c r="P70" s="2"/>
    </row>
    <row r="71" spans="13:16" x14ac:dyDescent="0.25">
      <c r="M71" s="2"/>
      <c r="N71" s="2"/>
    </row>
    <row r="72" spans="13:16" x14ac:dyDescent="0.25">
      <c r="M72" s="2"/>
      <c r="N72" s="2"/>
    </row>
    <row r="73" spans="13:16" x14ac:dyDescent="0.25">
      <c r="M73" s="2"/>
      <c r="N73" s="2"/>
    </row>
    <row r="74" spans="13:16" x14ac:dyDescent="0.25">
      <c r="M74" s="2"/>
      <c r="N74" s="2"/>
    </row>
    <row r="75" spans="13:16" x14ac:dyDescent="0.25">
      <c r="M75" s="2"/>
      <c r="N75" s="2"/>
    </row>
  </sheetData>
  <mergeCells count="31">
    <mergeCell ref="Q7:Q8"/>
    <mergeCell ref="R7:R8"/>
    <mergeCell ref="N10:O10"/>
    <mergeCell ref="K7:K8"/>
    <mergeCell ref="L7:L8"/>
    <mergeCell ref="M7:M8"/>
    <mergeCell ref="N7:N8"/>
    <mergeCell ref="O7:O8"/>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34"/>
  <sheetViews>
    <sheetView topLeftCell="A28" zoomScale="70" zoomScaleNormal="70" workbookViewId="0">
      <selection activeCell="A3" sqref="A3"/>
    </sheetView>
  </sheetViews>
  <sheetFormatPr defaultRowHeight="15" x14ac:dyDescent="0.25"/>
  <cols>
    <col min="1" max="1" width="4.7109375" style="72" customWidth="1"/>
    <col min="2" max="2" width="8.85546875" style="72" customWidth="1"/>
    <col min="3" max="3" width="11.42578125" style="72" customWidth="1"/>
    <col min="4" max="4" width="9.7109375" style="72" customWidth="1"/>
    <col min="5" max="5" width="45.7109375" style="72" customWidth="1"/>
    <col min="6" max="6" width="61.42578125" style="72" customWidth="1"/>
    <col min="7" max="7" width="35.7109375" style="72" customWidth="1"/>
    <col min="8" max="8" width="20.42578125" style="72" customWidth="1"/>
    <col min="9" max="9" width="12.140625" style="72" customWidth="1"/>
    <col min="10" max="10" width="32.140625" style="72" customWidth="1"/>
    <col min="11" max="11" width="12.140625" style="72" customWidth="1"/>
    <col min="12" max="12" width="12.7109375" style="72" customWidth="1"/>
    <col min="13" max="13" width="17.85546875" style="72" customWidth="1"/>
    <col min="14" max="14" width="17.28515625" style="72" customWidth="1"/>
    <col min="15" max="16" width="18" style="72" customWidth="1"/>
    <col min="17" max="17" width="21.28515625" style="72" customWidth="1"/>
    <col min="18" max="18" width="23.57031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2" spans="1:19" ht="18.75" x14ac:dyDescent="0.3">
      <c r="A2" s="10" t="s">
        <v>1916</v>
      </c>
    </row>
    <row r="3" spans="1:19" x14ac:dyDescent="0.25">
      <c r="M3" s="2"/>
      <c r="N3" s="2"/>
      <c r="O3" s="2"/>
      <c r="P3" s="2"/>
    </row>
    <row r="4" spans="1:19" s="4" customFormat="1" ht="47.25" customHeight="1" x14ac:dyDescent="0.25">
      <c r="A4" s="508" t="s">
        <v>0</v>
      </c>
      <c r="B4" s="522" t="s">
        <v>1</v>
      </c>
      <c r="C4" s="522" t="s">
        <v>2</v>
      </c>
      <c r="D4" s="522" t="s">
        <v>3</v>
      </c>
      <c r="E4" s="508" t="s">
        <v>4</v>
      </c>
      <c r="F4" s="508" t="s">
        <v>5</v>
      </c>
      <c r="G4" s="508" t="s">
        <v>6</v>
      </c>
      <c r="H4" s="535" t="s">
        <v>7</v>
      </c>
      <c r="I4" s="535"/>
      <c r="J4" s="508" t="s">
        <v>8</v>
      </c>
      <c r="K4" s="536" t="s">
        <v>9</v>
      </c>
      <c r="L4" s="537"/>
      <c r="M4" s="538" t="s">
        <v>10</v>
      </c>
      <c r="N4" s="538"/>
      <c r="O4" s="538" t="s">
        <v>11</v>
      </c>
      <c r="P4" s="538"/>
      <c r="Q4" s="508" t="s">
        <v>12</v>
      </c>
      <c r="R4" s="522" t="s">
        <v>13</v>
      </c>
      <c r="S4" s="3"/>
    </row>
    <row r="5" spans="1:19" s="4" customFormat="1" x14ac:dyDescent="0.2">
      <c r="A5" s="509"/>
      <c r="B5" s="523"/>
      <c r="C5" s="523"/>
      <c r="D5" s="523"/>
      <c r="E5" s="509"/>
      <c r="F5" s="509"/>
      <c r="G5" s="509"/>
      <c r="H5" s="57" t="s">
        <v>14</v>
      </c>
      <c r="I5" s="57" t="s">
        <v>15</v>
      </c>
      <c r="J5" s="509"/>
      <c r="K5" s="58">
        <v>2020</v>
      </c>
      <c r="L5" s="58">
        <v>2021</v>
      </c>
      <c r="M5" s="5">
        <v>2020</v>
      </c>
      <c r="N5" s="5">
        <v>2021</v>
      </c>
      <c r="O5" s="5">
        <v>2020</v>
      </c>
      <c r="P5" s="5">
        <v>2021</v>
      </c>
      <c r="Q5" s="509"/>
      <c r="R5" s="523"/>
      <c r="S5" s="3"/>
    </row>
    <row r="6" spans="1:19" s="4" customFormat="1" x14ac:dyDescent="0.2">
      <c r="A6" s="56" t="s">
        <v>16</v>
      </c>
      <c r="B6" s="57" t="s">
        <v>17</v>
      </c>
      <c r="C6" s="57" t="s">
        <v>18</v>
      </c>
      <c r="D6" s="57" t="s">
        <v>19</v>
      </c>
      <c r="E6" s="56" t="s">
        <v>20</v>
      </c>
      <c r="F6" s="56" t="s">
        <v>21</v>
      </c>
      <c r="G6" s="56" t="s">
        <v>22</v>
      </c>
      <c r="H6" s="57" t="s">
        <v>23</v>
      </c>
      <c r="I6" s="57" t="s">
        <v>24</v>
      </c>
      <c r="J6" s="56" t="s">
        <v>25</v>
      </c>
      <c r="K6" s="58" t="s">
        <v>26</v>
      </c>
      <c r="L6" s="58" t="s">
        <v>27</v>
      </c>
      <c r="M6" s="59" t="s">
        <v>28</v>
      </c>
      <c r="N6" s="59" t="s">
        <v>29</v>
      </c>
      <c r="O6" s="59" t="s">
        <v>30</v>
      </c>
      <c r="P6" s="59" t="s">
        <v>31</v>
      </c>
      <c r="Q6" s="56" t="s">
        <v>32</v>
      </c>
      <c r="R6" s="57" t="s">
        <v>33</v>
      </c>
      <c r="S6" s="3"/>
    </row>
    <row r="7" spans="1:19" ht="45" x14ac:dyDescent="0.25">
      <c r="A7" s="577">
        <v>1</v>
      </c>
      <c r="B7" s="514" t="s">
        <v>100</v>
      </c>
      <c r="C7" s="514">
        <v>1</v>
      </c>
      <c r="D7" s="514">
        <v>3</v>
      </c>
      <c r="E7" s="514" t="s">
        <v>183</v>
      </c>
      <c r="F7" s="514" t="s">
        <v>184</v>
      </c>
      <c r="G7" s="514" t="s">
        <v>237</v>
      </c>
      <c r="H7" s="407" t="s">
        <v>185</v>
      </c>
      <c r="I7" s="426" t="s">
        <v>186</v>
      </c>
      <c r="J7" s="577" t="s">
        <v>187</v>
      </c>
      <c r="K7" s="577" t="s">
        <v>34</v>
      </c>
      <c r="L7" s="577"/>
      <c r="M7" s="578">
        <v>300000</v>
      </c>
      <c r="N7" s="577"/>
      <c r="O7" s="578">
        <v>300000</v>
      </c>
      <c r="P7" s="577"/>
      <c r="Q7" s="577" t="s">
        <v>181</v>
      </c>
      <c r="R7" s="577" t="s">
        <v>182</v>
      </c>
      <c r="S7" s="14"/>
    </row>
    <row r="8" spans="1:19" ht="60" x14ac:dyDescent="0.25">
      <c r="A8" s="577"/>
      <c r="B8" s="515"/>
      <c r="C8" s="515"/>
      <c r="D8" s="515"/>
      <c r="E8" s="515"/>
      <c r="F8" s="515"/>
      <c r="G8" s="515"/>
      <c r="H8" s="407" t="s">
        <v>188</v>
      </c>
      <c r="I8" s="426" t="s">
        <v>189</v>
      </c>
      <c r="J8" s="577"/>
      <c r="K8" s="577"/>
      <c r="L8" s="577"/>
      <c r="M8" s="578"/>
      <c r="N8" s="577"/>
      <c r="O8" s="578"/>
      <c r="P8" s="577"/>
      <c r="Q8" s="577"/>
      <c r="R8" s="577"/>
      <c r="S8" s="14"/>
    </row>
    <row r="9" spans="1:19" ht="45" x14ac:dyDescent="0.25">
      <c r="A9" s="577"/>
      <c r="B9" s="515"/>
      <c r="C9" s="515"/>
      <c r="D9" s="515"/>
      <c r="E9" s="515"/>
      <c r="F9" s="515"/>
      <c r="G9" s="515"/>
      <c r="H9" s="407" t="s">
        <v>190</v>
      </c>
      <c r="I9" s="426" t="s">
        <v>193</v>
      </c>
      <c r="J9" s="577"/>
      <c r="K9" s="577"/>
      <c r="L9" s="577"/>
      <c r="M9" s="578"/>
      <c r="N9" s="577"/>
      <c r="O9" s="578"/>
      <c r="P9" s="577"/>
      <c r="Q9" s="577"/>
      <c r="R9" s="577"/>
      <c r="S9" s="14"/>
    </row>
    <row r="10" spans="1:19" ht="90" x14ac:dyDescent="0.25">
      <c r="A10" s="577"/>
      <c r="B10" s="515"/>
      <c r="C10" s="515"/>
      <c r="D10" s="515"/>
      <c r="E10" s="515"/>
      <c r="F10" s="515"/>
      <c r="G10" s="515"/>
      <c r="H10" s="407" t="s">
        <v>191</v>
      </c>
      <c r="I10" s="426" t="s">
        <v>192</v>
      </c>
      <c r="J10" s="577"/>
      <c r="K10" s="577"/>
      <c r="L10" s="577"/>
      <c r="M10" s="578"/>
      <c r="N10" s="577"/>
      <c r="O10" s="578"/>
      <c r="P10" s="577"/>
      <c r="Q10" s="577"/>
      <c r="R10" s="577"/>
      <c r="S10" s="14"/>
    </row>
    <row r="11" spans="1:19" x14ac:dyDescent="0.25">
      <c r="A11" s="514">
        <v>2</v>
      </c>
      <c r="B11" s="544" t="s">
        <v>196</v>
      </c>
      <c r="C11" s="544">
        <v>1</v>
      </c>
      <c r="D11" s="514">
        <v>9</v>
      </c>
      <c r="E11" s="514" t="s">
        <v>197</v>
      </c>
      <c r="F11" s="514" t="s">
        <v>198</v>
      </c>
      <c r="G11" s="514" t="s">
        <v>199</v>
      </c>
      <c r="H11" s="407" t="s">
        <v>200</v>
      </c>
      <c r="I11" s="407">
        <v>1</v>
      </c>
      <c r="J11" s="514" t="s">
        <v>201</v>
      </c>
      <c r="K11" s="544" t="s">
        <v>34</v>
      </c>
      <c r="L11" s="544"/>
      <c r="M11" s="580">
        <v>40000</v>
      </c>
      <c r="N11" s="580"/>
      <c r="O11" s="580">
        <v>40000</v>
      </c>
      <c r="P11" s="580"/>
      <c r="Q11" s="580" t="s">
        <v>181</v>
      </c>
      <c r="R11" s="580" t="s">
        <v>182</v>
      </c>
      <c r="S11" s="14"/>
    </row>
    <row r="12" spans="1:19" ht="45" x14ac:dyDescent="0.25">
      <c r="A12" s="579"/>
      <c r="B12" s="546"/>
      <c r="C12" s="546"/>
      <c r="D12" s="516"/>
      <c r="E12" s="579"/>
      <c r="F12" s="579"/>
      <c r="G12" s="579"/>
      <c r="H12" s="407" t="s">
        <v>202</v>
      </c>
      <c r="I12" s="426" t="s">
        <v>203</v>
      </c>
      <c r="J12" s="579"/>
      <c r="K12" s="579"/>
      <c r="L12" s="579"/>
      <c r="M12" s="579"/>
      <c r="N12" s="579"/>
      <c r="O12" s="579"/>
      <c r="P12" s="579"/>
      <c r="Q12" s="516"/>
      <c r="R12" s="516"/>
    </row>
    <row r="13" spans="1:19" ht="45" customHeight="1" x14ac:dyDescent="0.25">
      <c r="A13" s="514">
        <v>3</v>
      </c>
      <c r="B13" s="544" t="s">
        <v>196</v>
      </c>
      <c r="C13" s="544">
        <v>5</v>
      </c>
      <c r="D13" s="514">
        <v>11</v>
      </c>
      <c r="E13" s="514" t="s">
        <v>204</v>
      </c>
      <c r="F13" s="514" t="s">
        <v>205</v>
      </c>
      <c r="G13" s="514" t="s">
        <v>199</v>
      </c>
      <c r="H13" s="407" t="s">
        <v>206</v>
      </c>
      <c r="I13" s="407">
        <v>1</v>
      </c>
      <c r="J13" s="514" t="s">
        <v>207</v>
      </c>
      <c r="K13" s="544" t="s">
        <v>34</v>
      </c>
      <c r="L13" s="544"/>
      <c r="M13" s="580">
        <v>33000</v>
      </c>
      <c r="N13" s="580"/>
      <c r="O13" s="580">
        <v>33000</v>
      </c>
      <c r="P13" s="580"/>
      <c r="Q13" s="580" t="s">
        <v>181</v>
      </c>
      <c r="R13" s="580" t="s">
        <v>182</v>
      </c>
    </row>
    <row r="14" spans="1:19" ht="60" x14ac:dyDescent="0.25">
      <c r="A14" s="579"/>
      <c r="B14" s="546"/>
      <c r="C14" s="546"/>
      <c r="D14" s="516"/>
      <c r="E14" s="579"/>
      <c r="F14" s="579"/>
      <c r="G14" s="516"/>
      <c r="H14" s="407" t="s">
        <v>208</v>
      </c>
      <c r="I14" s="426" t="s">
        <v>209</v>
      </c>
      <c r="J14" s="516"/>
      <c r="K14" s="579"/>
      <c r="L14" s="579"/>
      <c r="M14" s="579"/>
      <c r="N14" s="579"/>
      <c r="O14" s="579"/>
      <c r="P14" s="579"/>
      <c r="Q14" s="516"/>
      <c r="R14" s="516"/>
    </row>
    <row r="15" spans="1:19" x14ac:dyDescent="0.25">
      <c r="A15" s="577">
        <v>4</v>
      </c>
      <c r="B15" s="582" t="s">
        <v>196</v>
      </c>
      <c r="C15" s="582">
        <v>5</v>
      </c>
      <c r="D15" s="577">
        <v>11</v>
      </c>
      <c r="E15" s="577" t="s">
        <v>210</v>
      </c>
      <c r="F15" s="577" t="s">
        <v>211</v>
      </c>
      <c r="G15" s="577" t="s">
        <v>309</v>
      </c>
      <c r="H15" s="407" t="s">
        <v>200</v>
      </c>
      <c r="I15" s="426" t="s">
        <v>42</v>
      </c>
      <c r="J15" s="577" t="s">
        <v>212</v>
      </c>
      <c r="K15" s="582" t="s">
        <v>34</v>
      </c>
      <c r="L15" s="582"/>
      <c r="M15" s="578">
        <v>40000</v>
      </c>
      <c r="N15" s="578"/>
      <c r="O15" s="578">
        <v>40000</v>
      </c>
      <c r="P15" s="578"/>
      <c r="Q15" s="578" t="s">
        <v>181</v>
      </c>
      <c r="R15" s="578" t="s">
        <v>182</v>
      </c>
    </row>
    <row r="16" spans="1:19" ht="60" x14ac:dyDescent="0.25">
      <c r="A16" s="581"/>
      <c r="B16" s="582"/>
      <c r="C16" s="582"/>
      <c r="D16" s="577"/>
      <c r="E16" s="581"/>
      <c r="F16" s="581"/>
      <c r="G16" s="581"/>
      <c r="H16" s="407" t="s">
        <v>202</v>
      </c>
      <c r="I16" s="426" t="s">
        <v>213</v>
      </c>
      <c r="J16" s="581"/>
      <c r="K16" s="581"/>
      <c r="L16" s="581"/>
      <c r="M16" s="581"/>
      <c r="N16" s="578"/>
      <c r="O16" s="581"/>
      <c r="P16" s="581"/>
      <c r="Q16" s="577"/>
      <c r="R16" s="577"/>
    </row>
    <row r="17" spans="1:19" ht="45" x14ac:dyDescent="0.25">
      <c r="A17" s="581"/>
      <c r="B17" s="582"/>
      <c r="C17" s="582"/>
      <c r="D17" s="577"/>
      <c r="E17" s="581"/>
      <c r="F17" s="581"/>
      <c r="G17" s="581"/>
      <c r="H17" s="407" t="s">
        <v>194</v>
      </c>
      <c r="I17" s="407">
        <v>0</v>
      </c>
      <c r="J17" s="581"/>
      <c r="K17" s="581"/>
      <c r="L17" s="581"/>
      <c r="M17" s="581"/>
      <c r="N17" s="581"/>
      <c r="O17" s="581"/>
      <c r="P17" s="581"/>
      <c r="Q17" s="577"/>
      <c r="R17" s="577"/>
    </row>
    <row r="18" spans="1:19" ht="60" x14ac:dyDescent="0.25">
      <c r="A18" s="581"/>
      <c r="B18" s="582"/>
      <c r="C18" s="582"/>
      <c r="D18" s="577"/>
      <c r="E18" s="581"/>
      <c r="F18" s="581"/>
      <c r="G18" s="581"/>
      <c r="H18" s="407" t="s">
        <v>195</v>
      </c>
      <c r="I18" s="426" t="s">
        <v>310</v>
      </c>
      <c r="J18" s="581"/>
      <c r="K18" s="581"/>
      <c r="L18" s="581"/>
      <c r="M18" s="581"/>
      <c r="N18" s="581"/>
      <c r="O18" s="581"/>
      <c r="P18" s="581"/>
      <c r="Q18" s="577"/>
      <c r="R18" s="577"/>
    </row>
    <row r="19" spans="1:19" s="37" customFormat="1" x14ac:dyDescent="0.25">
      <c r="A19" s="514">
        <v>5</v>
      </c>
      <c r="B19" s="582" t="s">
        <v>100</v>
      </c>
      <c r="C19" s="582">
        <v>5</v>
      </c>
      <c r="D19" s="577">
        <v>11</v>
      </c>
      <c r="E19" s="514" t="s">
        <v>216</v>
      </c>
      <c r="F19" s="514" t="s">
        <v>214</v>
      </c>
      <c r="G19" s="514" t="s">
        <v>199</v>
      </c>
      <c r="H19" s="407" t="s">
        <v>200</v>
      </c>
      <c r="I19" s="426" t="s">
        <v>42</v>
      </c>
      <c r="J19" s="514" t="s">
        <v>215</v>
      </c>
      <c r="K19" s="544" t="s">
        <v>34</v>
      </c>
      <c r="L19" s="544"/>
      <c r="M19" s="580">
        <v>50000</v>
      </c>
      <c r="N19" s="580"/>
      <c r="O19" s="580">
        <v>50000</v>
      </c>
      <c r="P19" s="580"/>
      <c r="Q19" s="580" t="s">
        <v>181</v>
      </c>
      <c r="R19" s="580" t="s">
        <v>182</v>
      </c>
      <c r="S19" s="36"/>
    </row>
    <row r="20" spans="1:19" s="37" customFormat="1" ht="60" x14ac:dyDescent="0.25">
      <c r="A20" s="579"/>
      <c r="B20" s="582"/>
      <c r="C20" s="582"/>
      <c r="D20" s="577"/>
      <c r="E20" s="579"/>
      <c r="F20" s="579"/>
      <c r="G20" s="579"/>
      <c r="H20" s="407" t="s">
        <v>202</v>
      </c>
      <c r="I20" s="426" t="s">
        <v>238</v>
      </c>
      <c r="J20" s="579"/>
      <c r="K20" s="579"/>
      <c r="L20" s="579"/>
      <c r="M20" s="579"/>
      <c r="N20" s="579"/>
      <c r="O20" s="579"/>
      <c r="P20" s="579"/>
      <c r="Q20" s="516"/>
      <c r="R20" s="516"/>
    </row>
    <row r="21" spans="1:19" ht="105" x14ac:dyDescent="0.25">
      <c r="A21" s="407">
        <v>6</v>
      </c>
      <c r="B21" s="407" t="s">
        <v>44</v>
      </c>
      <c r="C21" s="407">
        <v>2</v>
      </c>
      <c r="D21" s="407">
        <v>12</v>
      </c>
      <c r="E21" s="407" t="s">
        <v>217</v>
      </c>
      <c r="F21" s="407" t="s">
        <v>218</v>
      </c>
      <c r="G21" s="407" t="s">
        <v>55</v>
      </c>
      <c r="H21" s="407" t="s">
        <v>219</v>
      </c>
      <c r="I21" s="426" t="s">
        <v>220</v>
      </c>
      <c r="J21" s="407" t="s">
        <v>221</v>
      </c>
      <c r="K21" s="411" t="s">
        <v>46</v>
      </c>
      <c r="L21" s="411"/>
      <c r="M21" s="408">
        <v>30000</v>
      </c>
      <c r="N21" s="408"/>
      <c r="O21" s="408">
        <v>30000</v>
      </c>
      <c r="P21" s="408"/>
      <c r="Q21" s="408" t="s">
        <v>181</v>
      </c>
      <c r="R21" s="408" t="s">
        <v>182</v>
      </c>
    </row>
    <row r="22" spans="1:19" ht="105" x14ac:dyDescent="0.25">
      <c r="A22" s="407">
        <v>7</v>
      </c>
      <c r="B22" s="407" t="s">
        <v>100</v>
      </c>
      <c r="C22" s="407">
        <v>2</v>
      </c>
      <c r="D22" s="407">
        <v>12</v>
      </c>
      <c r="E22" s="407" t="s">
        <v>222</v>
      </c>
      <c r="F22" s="407" t="s">
        <v>223</v>
      </c>
      <c r="G22" s="407" t="s">
        <v>224</v>
      </c>
      <c r="H22" s="407" t="s">
        <v>225</v>
      </c>
      <c r="I22" s="426" t="s">
        <v>42</v>
      </c>
      <c r="J22" s="407" t="s">
        <v>226</v>
      </c>
      <c r="K22" s="411" t="s">
        <v>46</v>
      </c>
      <c r="L22" s="411"/>
      <c r="M22" s="408">
        <v>30000</v>
      </c>
      <c r="N22" s="408"/>
      <c r="O22" s="408">
        <v>30000</v>
      </c>
      <c r="P22" s="408"/>
      <c r="Q22" s="408" t="s">
        <v>181</v>
      </c>
      <c r="R22" s="408" t="s">
        <v>182</v>
      </c>
    </row>
    <row r="23" spans="1:19" ht="105" x14ac:dyDescent="0.25">
      <c r="A23" s="403">
        <v>8</v>
      </c>
      <c r="B23" s="403" t="s">
        <v>44</v>
      </c>
      <c r="C23" s="403">
        <v>1</v>
      </c>
      <c r="D23" s="403">
        <v>13</v>
      </c>
      <c r="E23" s="403" t="s">
        <v>227</v>
      </c>
      <c r="F23" s="403" t="s">
        <v>228</v>
      </c>
      <c r="G23" s="403" t="s">
        <v>55</v>
      </c>
      <c r="H23" s="407" t="s">
        <v>229</v>
      </c>
      <c r="I23" s="426" t="s">
        <v>230</v>
      </c>
      <c r="J23" s="403" t="s">
        <v>231</v>
      </c>
      <c r="K23" s="403" t="s">
        <v>46</v>
      </c>
      <c r="L23" s="403"/>
      <c r="M23" s="410">
        <v>23000</v>
      </c>
      <c r="N23" s="403"/>
      <c r="O23" s="410">
        <v>23000</v>
      </c>
      <c r="P23" s="403"/>
      <c r="Q23" s="410" t="s">
        <v>181</v>
      </c>
      <c r="R23" s="410" t="s">
        <v>182</v>
      </c>
      <c r="S23" s="14"/>
    </row>
    <row r="24" spans="1:19" ht="45" x14ac:dyDescent="0.25">
      <c r="A24" s="577">
        <v>9</v>
      </c>
      <c r="B24" s="582" t="s">
        <v>196</v>
      </c>
      <c r="C24" s="582">
        <v>1</v>
      </c>
      <c r="D24" s="577">
        <v>9</v>
      </c>
      <c r="E24" s="577" t="s">
        <v>232</v>
      </c>
      <c r="F24" s="577" t="s">
        <v>233</v>
      </c>
      <c r="G24" s="577" t="s">
        <v>311</v>
      </c>
      <c r="H24" s="431" t="s">
        <v>190</v>
      </c>
      <c r="I24" s="431" t="s">
        <v>312</v>
      </c>
      <c r="J24" s="577" t="s">
        <v>234</v>
      </c>
      <c r="K24" s="582" t="s">
        <v>46</v>
      </c>
      <c r="L24" s="582"/>
      <c r="M24" s="578">
        <v>254000</v>
      </c>
      <c r="N24" s="578"/>
      <c r="O24" s="578">
        <v>254000</v>
      </c>
      <c r="P24" s="578"/>
      <c r="Q24" s="578" t="s">
        <v>181</v>
      </c>
      <c r="R24" s="578" t="s">
        <v>182</v>
      </c>
      <c r="S24" s="14"/>
    </row>
    <row r="25" spans="1:19" ht="90" x14ac:dyDescent="0.25">
      <c r="A25" s="577"/>
      <c r="B25" s="582"/>
      <c r="C25" s="582"/>
      <c r="D25" s="577"/>
      <c r="E25" s="577"/>
      <c r="F25" s="577"/>
      <c r="G25" s="577"/>
      <c r="H25" s="407" t="s">
        <v>191</v>
      </c>
      <c r="I25" s="426" t="s">
        <v>192</v>
      </c>
      <c r="J25" s="577"/>
      <c r="K25" s="582"/>
      <c r="L25" s="582"/>
      <c r="M25" s="578"/>
      <c r="N25" s="578"/>
      <c r="O25" s="578"/>
      <c r="P25" s="578"/>
      <c r="Q25" s="578"/>
      <c r="R25" s="578"/>
      <c r="S25" s="14"/>
    </row>
    <row r="26" spans="1:19" ht="45" x14ac:dyDescent="0.25">
      <c r="A26" s="577"/>
      <c r="B26" s="582"/>
      <c r="C26" s="582"/>
      <c r="D26" s="577"/>
      <c r="E26" s="577"/>
      <c r="F26" s="577"/>
      <c r="G26" s="577"/>
      <c r="H26" s="407" t="s">
        <v>185</v>
      </c>
      <c r="I26" s="426" t="s">
        <v>313</v>
      </c>
      <c r="J26" s="577"/>
      <c r="K26" s="582"/>
      <c r="L26" s="582"/>
      <c r="M26" s="578"/>
      <c r="N26" s="578"/>
      <c r="O26" s="578"/>
      <c r="P26" s="578"/>
      <c r="Q26" s="578"/>
      <c r="R26" s="578"/>
      <c r="S26" s="14"/>
    </row>
    <row r="27" spans="1:19" ht="60" x14ac:dyDescent="0.25">
      <c r="A27" s="577"/>
      <c r="B27" s="582"/>
      <c r="C27" s="582"/>
      <c r="D27" s="577"/>
      <c r="E27" s="577"/>
      <c r="F27" s="577"/>
      <c r="G27" s="577"/>
      <c r="H27" s="407" t="s">
        <v>188</v>
      </c>
      <c r="I27" s="426" t="s">
        <v>314</v>
      </c>
      <c r="J27" s="577"/>
      <c r="K27" s="582"/>
      <c r="L27" s="582"/>
      <c r="M27" s="578"/>
      <c r="N27" s="578"/>
      <c r="O27" s="578"/>
      <c r="P27" s="578"/>
      <c r="Q27" s="578"/>
      <c r="R27" s="578"/>
      <c r="S27" s="14"/>
    </row>
    <row r="28" spans="1:19" ht="45" x14ac:dyDescent="0.25">
      <c r="A28" s="581"/>
      <c r="B28" s="582"/>
      <c r="C28" s="582"/>
      <c r="D28" s="577"/>
      <c r="E28" s="581"/>
      <c r="F28" s="581"/>
      <c r="G28" s="581"/>
      <c r="H28" s="407" t="s">
        <v>229</v>
      </c>
      <c r="I28" s="407">
        <v>0</v>
      </c>
      <c r="J28" s="581"/>
      <c r="K28" s="581"/>
      <c r="L28" s="581"/>
      <c r="M28" s="581"/>
      <c r="N28" s="581"/>
      <c r="O28" s="581"/>
      <c r="P28" s="581"/>
      <c r="Q28" s="577"/>
      <c r="R28" s="577"/>
    </row>
    <row r="29" spans="1:19" ht="45" x14ac:dyDescent="0.25">
      <c r="A29" s="581"/>
      <c r="B29" s="582"/>
      <c r="C29" s="582"/>
      <c r="D29" s="577"/>
      <c r="E29" s="581"/>
      <c r="F29" s="581"/>
      <c r="G29" s="581"/>
      <c r="H29" s="407" t="s">
        <v>235</v>
      </c>
      <c r="I29" s="407">
        <v>0</v>
      </c>
      <c r="J29" s="581"/>
      <c r="K29" s="581"/>
      <c r="L29" s="581"/>
      <c r="M29" s="581"/>
      <c r="N29" s="581"/>
      <c r="O29" s="581"/>
      <c r="P29" s="581"/>
      <c r="Q29" s="577"/>
      <c r="R29" s="577"/>
    </row>
    <row r="30" spans="1:19" ht="75" x14ac:dyDescent="0.25">
      <c r="A30" s="581"/>
      <c r="B30" s="582"/>
      <c r="C30" s="582"/>
      <c r="D30" s="577"/>
      <c r="E30" s="581"/>
      <c r="F30" s="581"/>
      <c r="G30" s="581"/>
      <c r="H30" s="407" t="s">
        <v>236</v>
      </c>
      <c r="I30" s="407">
        <v>0</v>
      </c>
      <c r="J30" s="581"/>
      <c r="K30" s="581"/>
      <c r="L30" s="581"/>
      <c r="M30" s="581"/>
      <c r="N30" s="581"/>
      <c r="O30" s="581"/>
      <c r="P30" s="581"/>
      <c r="Q30" s="577"/>
      <c r="R30" s="577"/>
    </row>
    <row r="32" spans="1:19" x14ac:dyDescent="0.25">
      <c r="M32" s="85"/>
      <c r="N32" s="561" t="s">
        <v>35</v>
      </c>
      <c r="O32" s="562"/>
    </row>
    <row r="33" spans="13:15" x14ac:dyDescent="0.25">
      <c r="M33" s="86"/>
      <c r="N33" s="53" t="s">
        <v>36</v>
      </c>
      <c r="O33" s="53" t="s">
        <v>37</v>
      </c>
    </row>
    <row r="34" spans="13:15" x14ac:dyDescent="0.25">
      <c r="M34" s="86" t="s">
        <v>688</v>
      </c>
      <c r="N34" s="54">
        <v>9</v>
      </c>
      <c r="O34" s="16">
        <f>O7+O11+O13+O15+O19+O21+O22+O23+O24</f>
        <v>800000</v>
      </c>
    </row>
  </sheetData>
  <mergeCells count="111">
    <mergeCell ref="L24:L30"/>
    <mergeCell ref="M24:M30"/>
    <mergeCell ref="N24:N30"/>
    <mergeCell ref="O24:O30"/>
    <mergeCell ref="P24:P30"/>
    <mergeCell ref="Q24:Q30"/>
    <mergeCell ref="R24:R30"/>
    <mergeCell ref="N32:O32"/>
    <mergeCell ref="A24:A30"/>
    <mergeCell ref="B24:B30"/>
    <mergeCell ref="C24:C30"/>
    <mergeCell ref="D24:D30"/>
    <mergeCell ref="E24:E30"/>
    <mergeCell ref="F24:F30"/>
    <mergeCell ref="G24:G30"/>
    <mergeCell ref="J24:J30"/>
    <mergeCell ref="K24:K30"/>
    <mergeCell ref="R19:R20"/>
    <mergeCell ref="A19:A20"/>
    <mergeCell ref="B19:B20"/>
    <mergeCell ref="C19:C20"/>
    <mergeCell ref="D19:D20"/>
    <mergeCell ref="A15:A18"/>
    <mergeCell ref="B15:B18"/>
    <mergeCell ref="C15:C18"/>
    <mergeCell ref="E19:E20"/>
    <mergeCell ref="F19:F20"/>
    <mergeCell ref="G19:G20"/>
    <mergeCell ref="J19:J20"/>
    <mergeCell ref="K19:K20"/>
    <mergeCell ref="L19:L20"/>
    <mergeCell ref="M19:M20"/>
    <mergeCell ref="N19:N20"/>
    <mergeCell ref="O19:O20"/>
    <mergeCell ref="F15:F18"/>
    <mergeCell ref="G15:G18"/>
    <mergeCell ref="J15:J18"/>
    <mergeCell ref="P19:P20"/>
    <mergeCell ref="Q19:Q20"/>
    <mergeCell ref="R15:R18"/>
    <mergeCell ref="M15:M18"/>
    <mergeCell ref="N15:N18"/>
    <mergeCell ref="O15:O18"/>
    <mergeCell ref="P15:P18"/>
    <mergeCell ref="D15:D18"/>
    <mergeCell ref="E15:E18"/>
    <mergeCell ref="K15:K18"/>
    <mergeCell ref="L15:L18"/>
    <mergeCell ref="Q15:Q18"/>
    <mergeCell ref="F13:F14"/>
    <mergeCell ref="G13:G14"/>
    <mergeCell ref="J13:J14"/>
    <mergeCell ref="K13:K14"/>
    <mergeCell ref="L13:L14"/>
    <mergeCell ref="M13:M14"/>
    <mergeCell ref="N13:N14"/>
    <mergeCell ref="O13:O14"/>
    <mergeCell ref="P13:P14"/>
    <mergeCell ref="Q13:Q14"/>
    <mergeCell ref="A13:A14"/>
    <mergeCell ref="B13:B14"/>
    <mergeCell ref="C13:C14"/>
    <mergeCell ref="D13:D14"/>
    <mergeCell ref="E13:E14"/>
    <mergeCell ref="O11:O12"/>
    <mergeCell ref="P11:P12"/>
    <mergeCell ref="Q11:Q12"/>
    <mergeCell ref="R11:R12"/>
    <mergeCell ref="M11:M12"/>
    <mergeCell ref="N11:N12"/>
    <mergeCell ref="G11:G12"/>
    <mergeCell ref="J11:J12"/>
    <mergeCell ref="K11:K12"/>
    <mergeCell ref="L11:L12"/>
    <mergeCell ref="A11:A12"/>
    <mergeCell ref="B11:B12"/>
    <mergeCell ref="C11:C12"/>
    <mergeCell ref="D11:D12"/>
    <mergeCell ref="E11:E12"/>
    <mergeCell ref="F11:F12"/>
    <mergeCell ref="R13:R14"/>
    <mergeCell ref="R7:R10"/>
    <mergeCell ref="F7:F10"/>
    <mergeCell ref="G7:G10"/>
    <mergeCell ref="J7:J10"/>
    <mergeCell ref="K7:K10"/>
    <mergeCell ref="L7:L10"/>
    <mergeCell ref="M7:M10"/>
    <mergeCell ref="Q4:Q5"/>
    <mergeCell ref="R4:R5"/>
    <mergeCell ref="A7:A10"/>
    <mergeCell ref="B7:B10"/>
    <mergeCell ref="A4:A5"/>
    <mergeCell ref="B4:B5"/>
    <mergeCell ref="C4:C5"/>
    <mergeCell ref="D4:D5"/>
    <mergeCell ref="E4:E5"/>
    <mergeCell ref="F4:F5"/>
    <mergeCell ref="Q7:Q10"/>
    <mergeCell ref="N7:N10"/>
    <mergeCell ref="O7:O10"/>
    <mergeCell ref="P7:P10"/>
    <mergeCell ref="C7:C10"/>
    <mergeCell ref="D7:D10"/>
    <mergeCell ref="E7:E10"/>
    <mergeCell ref="G4:G5"/>
    <mergeCell ref="H4:I4"/>
    <mergeCell ref="J4:J5"/>
    <mergeCell ref="K4:L4"/>
    <mergeCell ref="M4:N4"/>
    <mergeCell ref="O4:P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9"/>
  <sheetViews>
    <sheetView topLeftCell="A7" zoomScale="70" zoomScaleNormal="70" workbookViewId="0">
      <selection activeCell="M20" sqref="M20"/>
    </sheetView>
  </sheetViews>
  <sheetFormatPr defaultRowHeight="15" x14ac:dyDescent="0.25"/>
  <cols>
    <col min="1" max="1" width="4.7109375" style="72" customWidth="1"/>
    <col min="2" max="2" width="8.85546875" style="72" customWidth="1"/>
    <col min="3" max="3" width="6.5703125" style="72" customWidth="1"/>
    <col min="4" max="4" width="9.7109375" style="72" customWidth="1"/>
    <col min="5" max="5" width="24.28515625" style="8" customWidth="1"/>
    <col min="6" max="6" width="108.28515625" style="72" customWidth="1"/>
    <col min="7" max="7" width="17" style="72" customWidth="1"/>
    <col min="8" max="8" width="16" style="72" customWidth="1"/>
    <col min="9" max="9" width="10.42578125" style="72" customWidth="1"/>
    <col min="10" max="10" width="31.7109375" style="9" customWidth="1"/>
    <col min="11" max="11" width="11.85546875" style="72" customWidth="1"/>
    <col min="12" max="12" width="11.28515625" style="72" customWidth="1"/>
    <col min="13" max="13" width="18.85546875" style="2" customWidth="1"/>
    <col min="14" max="14" width="11.7109375" style="2" customWidth="1"/>
    <col min="15" max="15" width="15" style="2" customWidth="1"/>
    <col min="16" max="16" width="12.5703125" style="2" customWidth="1"/>
    <col min="17" max="17" width="15.85546875" style="72" customWidth="1"/>
    <col min="18" max="18" width="14.140625" style="72" customWidth="1"/>
    <col min="19" max="19" width="19.5703125" style="72" customWidth="1"/>
    <col min="20" max="258" width="9.140625" style="72"/>
    <col min="259" max="259" width="4.7109375" style="72" bestFit="1" customWidth="1"/>
    <col min="260" max="260" width="9.7109375" style="72" bestFit="1" customWidth="1"/>
    <col min="261" max="261" width="10" style="72" bestFit="1" customWidth="1"/>
    <col min="262" max="262" width="8.85546875" style="72" bestFit="1" customWidth="1"/>
    <col min="263" max="263" width="22.85546875" style="72" customWidth="1"/>
    <col min="264" max="264" width="59.7109375" style="72" bestFit="1" customWidth="1"/>
    <col min="265" max="265" width="57.85546875" style="72" bestFit="1" customWidth="1"/>
    <col min="266" max="266" width="35.28515625" style="72" bestFit="1" customWidth="1"/>
    <col min="267" max="267" width="28.140625" style="72" bestFit="1" customWidth="1"/>
    <col min="268" max="268" width="33.140625" style="72" bestFit="1" customWidth="1"/>
    <col min="269" max="269" width="26" style="72" bestFit="1" customWidth="1"/>
    <col min="270" max="270" width="19.140625" style="72" bestFit="1" customWidth="1"/>
    <col min="271" max="271" width="10.42578125" style="72" customWidth="1"/>
    <col min="272" max="272" width="11.85546875" style="72" customWidth="1"/>
    <col min="273" max="273" width="14.7109375" style="72" customWidth="1"/>
    <col min="274" max="274" width="9" style="72" bestFit="1" customWidth="1"/>
    <col min="275" max="514" width="9.140625" style="72"/>
    <col min="515" max="515" width="4.7109375" style="72" bestFit="1" customWidth="1"/>
    <col min="516" max="516" width="9.7109375" style="72" bestFit="1" customWidth="1"/>
    <col min="517" max="517" width="10" style="72" bestFit="1" customWidth="1"/>
    <col min="518" max="518" width="8.85546875" style="72" bestFit="1" customWidth="1"/>
    <col min="519" max="519" width="22.85546875" style="72" customWidth="1"/>
    <col min="520" max="520" width="59.7109375" style="72" bestFit="1" customWidth="1"/>
    <col min="521" max="521" width="57.85546875" style="72" bestFit="1" customWidth="1"/>
    <col min="522" max="522" width="35.28515625" style="72" bestFit="1" customWidth="1"/>
    <col min="523" max="523" width="28.140625" style="72" bestFit="1" customWidth="1"/>
    <col min="524" max="524" width="33.140625" style="72" bestFit="1" customWidth="1"/>
    <col min="525" max="525" width="26" style="72" bestFit="1" customWidth="1"/>
    <col min="526" max="526" width="19.140625" style="72" bestFit="1" customWidth="1"/>
    <col min="527" max="527" width="10.42578125" style="72" customWidth="1"/>
    <col min="528" max="528" width="11.85546875" style="72" customWidth="1"/>
    <col min="529" max="529" width="14.7109375" style="72" customWidth="1"/>
    <col min="530" max="530" width="9" style="72" bestFit="1" customWidth="1"/>
    <col min="531" max="770" width="9.140625" style="72"/>
    <col min="771" max="771" width="4.7109375" style="72" bestFit="1" customWidth="1"/>
    <col min="772" max="772" width="9.7109375" style="72" bestFit="1" customWidth="1"/>
    <col min="773" max="773" width="10" style="72" bestFit="1" customWidth="1"/>
    <col min="774" max="774" width="8.85546875" style="72" bestFit="1" customWidth="1"/>
    <col min="775" max="775" width="22.85546875" style="72" customWidth="1"/>
    <col min="776" max="776" width="59.7109375" style="72" bestFit="1" customWidth="1"/>
    <col min="777" max="777" width="57.85546875" style="72" bestFit="1" customWidth="1"/>
    <col min="778" max="778" width="35.28515625" style="72" bestFit="1" customWidth="1"/>
    <col min="779" max="779" width="28.140625" style="72" bestFit="1" customWidth="1"/>
    <col min="780" max="780" width="33.140625" style="72" bestFit="1" customWidth="1"/>
    <col min="781" max="781" width="26" style="72" bestFit="1" customWidth="1"/>
    <col min="782" max="782" width="19.140625" style="72" bestFit="1" customWidth="1"/>
    <col min="783" max="783" width="10.42578125" style="72" customWidth="1"/>
    <col min="784" max="784" width="11.85546875" style="72" customWidth="1"/>
    <col min="785" max="785" width="14.7109375" style="72" customWidth="1"/>
    <col min="786" max="786" width="9" style="72" bestFit="1" customWidth="1"/>
    <col min="787" max="1026" width="9.140625" style="72"/>
    <col min="1027" max="1027" width="4.7109375" style="72" bestFit="1" customWidth="1"/>
    <col min="1028" max="1028" width="9.7109375" style="72" bestFit="1" customWidth="1"/>
    <col min="1029" max="1029" width="10" style="72" bestFit="1" customWidth="1"/>
    <col min="1030" max="1030" width="8.85546875" style="72" bestFit="1" customWidth="1"/>
    <col min="1031" max="1031" width="22.85546875" style="72" customWidth="1"/>
    <col min="1032" max="1032" width="59.7109375" style="72" bestFit="1" customWidth="1"/>
    <col min="1033" max="1033" width="57.85546875" style="72" bestFit="1" customWidth="1"/>
    <col min="1034" max="1034" width="35.28515625" style="72" bestFit="1" customWidth="1"/>
    <col min="1035" max="1035" width="28.140625" style="72" bestFit="1" customWidth="1"/>
    <col min="1036" max="1036" width="33.140625" style="72" bestFit="1" customWidth="1"/>
    <col min="1037" max="1037" width="26" style="72" bestFit="1" customWidth="1"/>
    <col min="1038" max="1038" width="19.140625" style="72" bestFit="1" customWidth="1"/>
    <col min="1039" max="1039" width="10.42578125" style="72" customWidth="1"/>
    <col min="1040" max="1040" width="11.85546875" style="72" customWidth="1"/>
    <col min="1041" max="1041" width="14.7109375" style="72" customWidth="1"/>
    <col min="1042" max="1042" width="9" style="72" bestFit="1" customWidth="1"/>
    <col min="1043" max="1282" width="9.140625" style="72"/>
    <col min="1283" max="1283" width="4.7109375" style="72" bestFit="1" customWidth="1"/>
    <col min="1284" max="1284" width="9.7109375" style="72" bestFit="1" customWidth="1"/>
    <col min="1285" max="1285" width="10" style="72" bestFit="1" customWidth="1"/>
    <col min="1286" max="1286" width="8.85546875" style="72" bestFit="1" customWidth="1"/>
    <col min="1287" max="1287" width="22.85546875" style="72" customWidth="1"/>
    <col min="1288" max="1288" width="59.7109375" style="72" bestFit="1" customWidth="1"/>
    <col min="1289" max="1289" width="57.85546875" style="72" bestFit="1" customWidth="1"/>
    <col min="1290" max="1290" width="35.28515625" style="72" bestFit="1" customWidth="1"/>
    <col min="1291" max="1291" width="28.140625" style="72" bestFit="1" customWidth="1"/>
    <col min="1292" max="1292" width="33.140625" style="72" bestFit="1" customWidth="1"/>
    <col min="1293" max="1293" width="26" style="72" bestFit="1" customWidth="1"/>
    <col min="1294" max="1294" width="19.140625" style="72" bestFit="1" customWidth="1"/>
    <col min="1295" max="1295" width="10.42578125" style="72" customWidth="1"/>
    <col min="1296" max="1296" width="11.85546875" style="72" customWidth="1"/>
    <col min="1297" max="1297" width="14.7109375" style="72" customWidth="1"/>
    <col min="1298" max="1298" width="9" style="72" bestFit="1" customWidth="1"/>
    <col min="1299" max="1538" width="9.140625" style="72"/>
    <col min="1539" max="1539" width="4.7109375" style="72" bestFit="1" customWidth="1"/>
    <col min="1540" max="1540" width="9.7109375" style="72" bestFit="1" customWidth="1"/>
    <col min="1541" max="1541" width="10" style="72" bestFit="1" customWidth="1"/>
    <col min="1542" max="1542" width="8.85546875" style="72" bestFit="1" customWidth="1"/>
    <col min="1543" max="1543" width="22.85546875" style="72" customWidth="1"/>
    <col min="1544" max="1544" width="59.7109375" style="72" bestFit="1" customWidth="1"/>
    <col min="1545" max="1545" width="57.85546875" style="72" bestFit="1" customWidth="1"/>
    <col min="1546" max="1546" width="35.28515625" style="72" bestFit="1" customWidth="1"/>
    <col min="1547" max="1547" width="28.140625" style="72" bestFit="1" customWidth="1"/>
    <col min="1548" max="1548" width="33.140625" style="72" bestFit="1" customWidth="1"/>
    <col min="1549" max="1549" width="26" style="72" bestFit="1" customWidth="1"/>
    <col min="1550" max="1550" width="19.140625" style="72" bestFit="1" customWidth="1"/>
    <col min="1551" max="1551" width="10.42578125" style="72" customWidth="1"/>
    <col min="1552" max="1552" width="11.85546875" style="72" customWidth="1"/>
    <col min="1553" max="1553" width="14.7109375" style="72" customWidth="1"/>
    <col min="1554" max="1554" width="9" style="72" bestFit="1" customWidth="1"/>
    <col min="1555" max="1794" width="9.140625" style="72"/>
    <col min="1795" max="1795" width="4.7109375" style="72" bestFit="1" customWidth="1"/>
    <col min="1796" max="1796" width="9.7109375" style="72" bestFit="1" customWidth="1"/>
    <col min="1797" max="1797" width="10" style="72" bestFit="1" customWidth="1"/>
    <col min="1798" max="1798" width="8.85546875" style="72" bestFit="1" customWidth="1"/>
    <col min="1799" max="1799" width="22.85546875" style="72" customWidth="1"/>
    <col min="1800" max="1800" width="59.7109375" style="72" bestFit="1" customWidth="1"/>
    <col min="1801" max="1801" width="57.85546875" style="72" bestFit="1" customWidth="1"/>
    <col min="1802" max="1802" width="35.28515625" style="72" bestFit="1" customWidth="1"/>
    <col min="1803" max="1803" width="28.140625" style="72" bestFit="1" customWidth="1"/>
    <col min="1804" max="1804" width="33.140625" style="72" bestFit="1" customWidth="1"/>
    <col min="1805" max="1805" width="26" style="72" bestFit="1" customWidth="1"/>
    <col min="1806" max="1806" width="19.140625" style="72" bestFit="1" customWidth="1"/>
    <col min="1807" max="1807" width="10.42578125" style="72" customWidth="1"/>
    <col min="1808" max="1808" width="11.85546875" style="72" customWidth="1"/>
    <col min="1809" max="1809" width="14.7109375" style="72" customWidth="1"/>
    <col min="1810" max="1810" width="9" style="72" bestFit="1" customWidth="1"/>
    <col min="1811" max="2050" width="9.140625" style="72"/>
    <col min="2051" max="2051" width="4.7109375" style="72" bestFit="1" customWidth="1"/>
    <col min="2052" max="2052" width="9.7109375" style="72" bestFit="1" customWidth="1"/>
    <col min="2053" max="2053" width="10" style="72" bestFit="1" customWidth="1"/>
    <col min="2054" max="2054" width="8.85546875" style="72" bestFit="1" customWidth="1"/>
    <col min="2055" max="2055" width="22.85546875" style="72" customWidth="1"/>
    <col min="2056" max="2056" width="59.7109375" style="72" bestFit="1" customWidth="1"/>
    <col min="2057" max="2057" width="57.85546875" style="72" bestFit="1" customWidth="1"/>
    <col min="2058" max="2058" width="35.28515625" style="72" bestFit="1" customWidth="1"/>
    <col min="2059" max="2059" width="28.140625" style="72" bestFit="1" customWidth="1"/>
    <col min="2060" max="2060" width="33.140625" style="72" bestFit="1" customWidth="1"/>
    <col min="2061" max="2061" width="26" style="72" bestFit="1" customWidth="1"/>
    <col min="2062" max="2062" width="19.140625" style="72" bestFit="1" customWidth="1"/>
    <col min="2063" max="2063" width="10.42578125" style="72" customWidth="1"/>
    <col min="2064" max="2064" width="11.85546875" style="72" customWidth="1"/>
    <col min="2065" max="2065" width="14.7109375" style="72" customWidth="1"/>
    <col min="2066" max="2066" width="9" style="72" bestFit="1" customWidth="1"/>
    <col min="2067" max="2306" width="9.140625" style="72"/>
    <col min="2307" max="2307" width="4.7109375" style="72" bestFit="1" customWidth="1"/>
    <col min="2308" max="2308" width="9.7109375" style="72" bestFit="1" customWidth="1"/>
    <col min="2309" max="2309" width="10" style="72" bestFit="1" customWidth="1"/>
    <col min="2310" max="2310" width="8.85546875" style="72" bestFit="1" customWidth="1"/>
    <col min="2311" max="2311" width="22.85546875" style="72" customWidth="1"/>
    <col min="2312" max="2312" width="59.7109375" style="72" bestFit="1" customWidth="1"/>
    <col min="2313" max="2313" width="57.85546875" style="72" bestFit="1" customWidth="1"/>
    <col min="2314" max="2314" width="35.28515625" style="72" bestFit="1" customWidth="1"/>
    <col min="2315" max="2315" width="28.140625" style="72" bestFit="1" customWidth="1"/>
    <col min="2316" max="2316" width="33.140625" style="72" bestFit="1" customWidth="1"/>
    <col min="2317" max="2317" width="26" style="72" bestFit="1" customWidth="1"/>
    <col min="2318" max="2318" width="19.140625" style="72" bestFit="1" customWidth="1"/>
    <col min="2319" max="2319" width="10.42578125" style="72" customWidth="1"/>
    <col min="2320" max="2320" width="11.85546875" style="72" customWidth="1"/>
    <col min="2321" max="2321" width="14.7109375" style="72" customWidth="1"/>
    <col min="2322" max="2322" width="9" style="72" bestFit="1" customWidth="1"/>
    <col min="2323" max="2562" width="9.140625" style="72"/>
    <col min="2563" max="2563" width="4.7109375" style="72" bestFit="1" customWidth="1"/>
    <col min="2564" max="2564" width="9.7109375" style="72" bestFit="1" customWidth="1"/>
    <col min="2565" max="2565" width="10" style="72" bestFit="1" customWidth="1"/>
    <col min="2566" max="2566" width="8.85546875" style="72" bestFit="1" customWidth="1"/>
    <col min="2567" max="2567" width="22.85546875" style="72" customWidth="1"/>
    <col min="2568" max="2568" width="59.7109375" style="72" bestFit="1" customWidth="1"/>
    <col min="2569" max="2569" width="57.85546875" style="72" bestFit="1" customWidth="1"/>
    <col min="2570" max="2570" width="35.28515625" style="72" bestFit="1" customWidth="1"/>
    <col min="2571" max="2571" width="28.140625" style="72" bestFit="1" customWidth="1"/>
    <col min="2572" max="2572" width="33.140625" style="72" bestFit="1" customWidth="1"/>
    <col min="2573" max="2573" width="26" style="72" bestFit="1" customWidth="1"/>
    <col min="2574" max="2574" width="19.140625" style="72" bestFit="1" customWidth="1"/>
    <col min="2575" max="2575" width="10.42578125" style="72" customWidth="1"/>
    <col min="2576" max="2576" width="11.85546875" style="72" customWidth="1"/>
    <col min="2577" max="2577" width="14.7109375" style="72" customWidth="1"/>
    <col min="2578" max="2578" width="9" style="72" bestFit="1" customWidth="1"/>
    <col min="2579" max="2818" width="9.140625" style="72"/>
    <col min="2819" max="2819" width="4.7109375" style="72" bestFit="1" customWidth="1"/>
    <col min="2820" max="2820" width="9.7109375" style="72" bestFit="1" customWidth="1"/>
    <col min="2821" max="2821" width="10" style="72" bestFit="1" customWidth="1"/>
    <col min="2822" max="2822" width="8.85546875" style="72" bestFit="1" customWidth="1"/>
    <col min="2823" max="2823" width="22.85546875" style="72" customWidth="1"/>
    <col min="2824" max="2824" width="59.7109375" style="72" bestFit="1" customWidth="1"/>
    <col min="2825" max="2825" width="57.85546875" style="72" bestFit="1" customWidth="1"/>
    <col min="2826" max="2826" width="35.28515625" style="72" bestFit="1" customWidth="1"/>
    <col min="2827" max="2827" width="28.140625" style="72" bestFit="1" customWidth="1"/>
    <col min="2828" max="2828" width="33.140625" style="72" bestFit="1" customWidth="1"/>
    <col min="2829" max="2829" width="26" style="72" bestFit="1" customWidth="1"/>
    <col min="2830" max="2830" width="19.140625" style="72" bestFit="1" customWidth="1"/>
    <col min="2831" max="2831" width="10.42578125" style="72" customWidth="1"/>
    <col min="2832" max="2832" width="11.85546875" style="72" customWidth="1"/>
    <col min="2833" max="2833" width="14.7109375" style="72" customWidth="1"/>
    <col min="2834" max="2834" width="9" style="72" bestFit="1" customWidth="1"/>
    <col min="2835" max="3074" width="9.140625" style="72"/>
    <col min="3075" max="3075" width="4.7109375" style="72" bestFit="1" customWidth="1"/>
    <col min="3076" max="3076" width="9.7109375" style="72" bestFit="1" customWidth="1"/>
    <col min="3077" max="3077" width="10" style="72" bestFit="1" customWidth="1"/>
    <col min="3078" max="3078" width="8.85546875" style="72" bestFit="1" customWidth="1"/>
    <col min="3079" max="3079" width="22.85546875" style="72" customWidth="1"/>
    <col min="3080" max="3080" width="59.7109375" style="72" bestFit="1" customWidth="1"/>
    <col min="3081" max="3081" width="57.85546875" style="72" bestFit="1" customWidth="1"/>
    <col min="3082" max="3082" width="35.28515625" style="72" bestFit="1" customWidth="1"/>
    <col min="3083" max="3083" width="28.140625" style="72" bestFit="1" customWidth="1"/>
    <col min="3084" max="3084" width="33.140625" style="72" bestFit="1" customWidth="1"/>
    <col min="3085" max="3085" width="26" style="72" bestFit="1" customWidth="1"/>
    <col min="3086" max="3086" width="19.140625" style="72" bestFit="1" customWidth="1"/>
    <col min="3087" max="3087" width="10.42578125" style="72" customWidth="1"/>
    <col min="3088" max="3088" width="11.85546875" style="72" customWidth="1"/>
    <col min="3089" max="3089" width="14.7109375" style="72" customWidth="1"/>
    <col min="3090" max="3090" width="9" style="72" bestFit="1" customWidth="1"/>
    <col min="3091" max="3330" width="9.140625" style="72"/>
    <col min="3331" max="3331" width="4.7109375" style="72" bestFit="1" customWidth="1"/>
    <col min="3332" max="3332" width="9.7109375" style="72" bestFit="1" customWidth="1"/>
    <col min="3333" max="3333" width="10" style="72" bestFit="1" customWidth="1"/>
    <col min="3334" max="3334" width="8.85546875" style="72" bestFit="1" customWidth="1"/>
    <col min="3335" max="3335" width="22.85546875" style="72" customWidth="1"/>
    <col min="3336" max="3336" width="59.7109375" style="72" bestFit="1" customWidth="1"/>
    <col min="3337" max="3337" width="57.85546875" style="72" bestFit="1" customWidth="1"/>
    <col min="3338" max="3338" width="35.28515625" style="72" bestFit="1" customWidth="1"/>
    <col min="3339" max="3339" width="28.140625" style="72" bestFit="1" customWidth="1"/>
    <col min="3340" max="3340" width="33.140625" style="72" bestFit="1" customWidth="1"/>
    <col min="3341" max="3341" width="26" style="72" bestFit="1" customWidth="1"/>
    <col min="3342" max="3342" width="19.140625" style="72" bestFit="1" customWidth="1"/>
    <col min="3343" max="3343" width="10.42578125" style="72" customWidth="1"/>
    <col min="3344" max="3344" width="11.85546875" style="72" customWidth="1"/>
    <col min="3345" max="3345" width="14.7109375" style="72" customWidth="1"/>
    <col min="3346" max="3346" width="9" style="72" bestFit="1" customWidth="1"/>
    <col min="3347" max="3586" width="9.140625" style="72"/>
    <col min="3587" max="3587" width="4.7109375" style="72" bestFit="1" customWidth="1"/>
    <col min="3588" max="3588" width="9.7109375" style="72" bestFit="1" customWidth="1"/>
    <col min="3589" max="3589" width="10" style="72" bestFit="1" customWidth="1"/>
    <col min="3590" max="3590" width="8.85546875" style="72" bestFit="1" customWidth="1"/>
    <col min="3591" max="3591" width="22.85546875" style="72" customWidth="1"/>
    <col min="3592" max="3592" width="59.7109375" style="72" bestFit="1" customWidth="1"/>
    <col min="3593" max="3593" width="57.85546875" style="72" bestFit="1" customWidth="1"/>
    <col min="3594" max="3594" width="35.28515625" style="72" bestFit="1" customWidth="1"/>
    <col min="3595" max="3595" width="28.140625" style="72" bestFit="1" customWidth="1"/>
    <col min="3596" max="3596" width="33.140625" style="72" bestFit="1" customWidth="1"/>
    <col min="3597" max="3597" width="26" style="72" bestFit="1" customWidth="1"/>
    <col min="3598" max="3598" width="19.140625" style="72" bestFit="1" customWidth="1"/>
    <col min="3599" max="3599" width="10.42578125" style="72" customWidth="1"/>
    <col min="3600" max="3600" width="11.85546875" style="72" customWidth="1"/>
    <col min="3601" max="3601" width="14.7109375" style="72" customWidth="1"/>
    <col min="3602" max="3602" width="9" style="72" bestFit="1" customWidth="1"/>
    <col min="3603" max="3842" width="9.140625" style="72"/>
    <col min="3843" max="3843" width="4.7109375" style="72" bestFit="1" customWidth="1"/>
    <col min="3844" max="3844" width="9.7109375" style="72" bestFit="1" customWidth="1"/>
    <col min="3845" max="3845" width="10" style="72" bestFit="1" customWidth="1"/>
    <col min="3846" max="3846" width="8.85546875" style="72" bestFit="1" customWidth="1"/>
    <col min="3847" max="3847" width="22.85546875" style="72" customWidth="1"/>
    <col min="3848" max="3848" width="59.7109375" style="72" bestFit="1" customWidth="1"/>
    <col min="3849" max="3849" width="57.85546875" style="72" bestFit="1" customWidth="1"/>
    <col min="3850" max="3850" width="35.28515625" style="72" bestFit="1" customWidth="1"/>
    <col min="3851" max="3851" width="28.140625" style="72" bestFit="1" customWidth="1"/>
    <col min="3852" max="3852" width="33.140625" style="72" bestFit="1" customWidth="1"/>
    <col min="3853" max="3853" width="26" style="72" bestFit="1" customWidth="1"/>
    <col min="3854" max="3854" width="19.140625" style="72" bestFit="1" customWidth="1"/>
    <col min="3855" max="3855" width="10.42578125" style="72" customWidth="1"/>
    <col min="3856" max="3856" width="11.85546875" style="72" customWidth="1"/>
    <col min="3857" max="3857" width="14.7109375" style="72" customWidth="1"/>
    <col min="3858" max="3858" width="9" style="72" bestFit="1" customWidth="1"/>
    <col min="3859" max="4098" width="9.140625" style="72"/>
    <col min="4099" max="4099" width="4.7109375" style="72" bestFit="1" customWidth="1"/>
    <col min="4100" max="4100" width="9.7109375" style="72" bestFit="1" customWidth="1"/>
    <col min="4101" max="4101" width="10" style="72" bestFit="1" customWidth="1"/>
    <col min="4102" max="4102" width="8.85546875" style="72" bestFit="1" customWidth="1"/>
    <col min="4103" max="4103" width="22.85546875" style="72" customWidth="1"/>
    <col min="4104" max="4104" width="59.7109375" style="72" bestFit="1" customWidth="1"/>
    <col min="4105" max="4105" width="57.85546875" style="72" bestFit="1" customWidth="1"/>
    <col min="4106" max="4106" width="35.28515625" style="72" bestFit="1" customWidth="1"/>
    <col min="4107" max="4107" width="28.140625" style="72" bestFit="1" customWidth="1"/>
    <col min="4108" max="4108" width="33.140625" style="72" bestFit="1" customWidth="1"/>
    <col min="4109" max="4109" width="26" style="72" bestFit="1" customWidth="1"/>
    <col min="4110" max="4110" width="19.140625" style="72" bestFit="1" customWidth="1"/>
    <col min="4111" max="4111" width="10.42578125" style="72" customWidth="1"/>
    <col min="4112" max="4112" width="11.85546875" style="72" customWidth="1"/>
    <col min="4113" max="4113" width="14.7109375" style="72" customWidth="1"/>
    <col min="4114" max="4114" width="9" style="72" bestFit="1" customWidth="1"/>
    <col min="4115" max="4354" width="9.140625" style="72"/>
    <col min="4355" max="4355" width="4.7109375" style="72" bestFit="1" customWidth="1"/>
    <col min="4356" max="4356" width="9.7109375" style="72" bestFit="1" customWidth="1"/>
    <col min="4357" max="4357" width="10" style="72" bestFit="1" customWidth="1"/>
    <col min="4358" max="4358" width="8.85546875" style="72" bestFit="1" customWidth="1"/>
    <col min="4359" max="4359" width="22.85546875" style="72" customWidth="1"/>
    <col min="4360" max="4360" width="59.7109375" style="72" bestFit="1" customWidth="1"/>
    <col min="4361" max="4361" width="57.85546875" style="72" bestFit="1" customWidth="1"/>
    <col min="4362" max="4362" width="35.28515625" style="72" bestFit="1" customWidth="1"/>
    <col min="4363" max="4363" width="28.140625" style="72" bestFit="1" customWidth="1"/>
    <col min="4364" max="4364" width="33.140625" style="72" bestFit="1" customWidth="1"/>
    <col min="4365" max="4365" width="26" style="72" bestFit="1" customWidth="1"/>
    <col min="4366" max="4366" width="19.140625" style="72" bestFit="1" customWidth="1"/>
    <col min="4367" max="4367" width="10.42578125" style="72" customWidth="1"/>
    <col min="4368" max="4368" width="11.85546875" style="72" customWidth="1"/>
    <col min="4369" max="4369" width="14.7109375" style="72" customWidth="1"/>
    <col min="4370" max="4370" width="9" style="72" bestFit="1" customWidth="1"/>
    <col min="4371" max="4610" width="9.140625" style="72"/>
    <col min="4611" max="4611" width="4.7109375" style="72" bestFit="1" customWidth="1"/>
    <col min="4612" max="4612" width="9.7109375" style="72" bestFit="1" customWidth="1"/>
    <col min="4613" max="4613" width="10" style="72" bestFit="1" customWidth="1"/>
    <col min="4614" max="4614" width="8.85546875" style="72" bestFit="1" customWidth="1"/>
    <col min="4615" max="4615" width="22.85546875" style="72" customWidth="1"/>
    <col min="4616" max="4616" width="59.7109375" style="72" bestFit="1" customWidth="1"/>
    <col min="4617" max="4617" width="57.85546875" style="72" bestFit="1" customWidth="1"/>
    <col min="4618" max="4618" width="35.28515625" style="72" bestFit="1" customWidth="1"/>
    <col min="4619" max="4619" width="28.140625" style="72" bestFit="1" customWidth="1"/>
    <col min="4620" max="4620" width="33.140625" style="72" bestFit="1" customWidth="1"/>
    <col min="4621" max="4621" width="26" style="72" bestFit="1" customWidth="1"/>
    <col min="4622" max="4622" width="19.140625" style="72" bestFit="1" customWidth="1"/>
    <col min="4623" max="4623" width="10.42578125" style="72" customWidth="1"/>
    <col min="4624" max="4624" width="11.85546875" style="72" customWidth="1"/>
    <col min="4625" max="4625" width="14.7109375" style="72" customWidth="1"/>
    <col min="4626" max="4626" width="9" style="72" bestFit="1" customWidth="1"/>
    <col min="4627" max="4866" width="9.140625" style="72"/>
    <col min="4867" max="4867" width="4.7109375" style="72" bestFit="1" customWidth="1"/>
    <col min="4868" max="4868" width="9.7109375" style="72" bestFit="1" customWidth="1"/>
    <col min="4869" max="4869" width="10" style="72" bestFit="1" customWidth="1"/>
    <col min="4870" max="4870" width="8.85546875" style="72" bestFit="1" customWidth="1"/>
    <col min="4871" max="4871" width="22.85546875" style="72" customWidth="1"/>
    <col min="4872" max="4872" width="59.7109375" style="72" bestFit="1" customWidth="1"/>
    <col min="4873" max="4873" width="57.85546875" style="72" bestFit="1" customWidth="1"/>
    <col min="4874" max="4874" width="35.28515625" style="72" bestFit="1" customWidth="1"/>
    <col min="4875" max="4875" width="28.140625" style="72" bestFit="1" customWidth="1"/>
    <col min="4876" max="4876" width="33.140625" style="72" bestFit="1" customWidth="1"/>
    <col min="4877" max="4877" width="26" style="72" bestFit="1" customWidth="1"/>
    <col min="4878" max="4878" width="19.140625" style="72" bestFit="1" customWidth="1"/>
    <col min="4879" max="4879" width="10.42578125" style="72" customWidth="1"/>
    <col min="4880" max="4880" width="11.85546875" style="72" customWidth="1"/>
    <col min="4881" max="4881" width="14.7109375" style="72" customWidth="1"/>
    <col min="4882" max="4882" width="9" style="72" bestFit="1" customWidth="1"/>
    <col min="4883" max="5122" width="9.140625" style="72"/>
    <col min="5123" max="5123" width="4.7109375" style="72" bestFit="1" customWidth="1"/>
    <col min="5124" max="5124" width="9.7109375" style="72" bestFit="1" customWidth="1"/>
    <col min="5125" max="5125" width="10" style="72" bestFit="1" customWidth="1"/>
    <col min="5126" max="5126" width="8.85546875" style="72" bestFit="1" customWidth="1"/>
    <col min="5127" max="5127" width="22.85546875" style="72" customWidth="1"/>
    <col min="5128" max="5128" width="59.7109375" style="72" bestFit="1" customWidth="1"/>
    <col min="5129" max="5129" width="57.85546875" style="72" bestFit="1" customWidth="1"/>
    <col min="5130" max="5130" width="35.28515625" style="72" bestFit="1" customWidth="1"/>
    <col min="5131" max="5131" width="28.140625" style="72" bestFit="1" customWidth="1"/>
    <col min="5132" max="5132" width="33.140625" style="72" bestFit="1" customWidth="1"/>
    <col min="5133" max="5133" width="26" style="72" bestFit="1" customWidth="1"/>
    <col min="5134" max="5134" width="19.140625" style="72" bestFit="1" customWidth="1"/>
    <col min="5135" max="5135" width="10.42578125" style="72" customWidth="1"/>
    <col min="5136" max="5136" width="11.85546875" style="72" customWidth="1"/>
    <col min="5137" max="5137" width="14.7109375" style="72" customWidth="1"/>
    <col min="5138" max="5138" width="9" style="72" bestFit="1" customWidth="1"/>
    <col min="5139" max="5378" width="9.140625" style="72"/>
    <col min="5379" max="5379" width="4.7109375" style="72" bestFit="1" customWidth="1"/>
    <col min="5380" max="5380" width="9.7109375" style="72" bestFit="1" customWidth="1"/>
    <col min="5381" max="5381" width="10" style="72" bestFit="1" customWidth="1"/>
    <col min="5382" max="5382" width="8.85546875" style="72" bestFit="1" customWidth="1"/>
    <col min="5383" max="5383" width="22.85546875" style="72" customWidth="1"/>
    <col min="5384" max="5384" width="59.7109375" style="72" bestFit="1" customWidth="1"/>
    <col min="5385" max="5385" width="57.85546875" style="72" bestFit="1" customWidth="1"/>
    <col min="5386" max="5386" width="35.28515625" style="72" bestFit="1" customWidth="1"/>
    <col min="5387" max="5387" width="28.140625" style="72" bestFit="1" customWidth="1"/>
    <col min="5388" max="5388" width="33.140625" style="72" bestFit="1" customWidth="1"/>
    <col min="5389" max="5389" width="26" style="72" bestFit="1" customWidth="1"/>
    <col min="5390" max="5390" width="19.140625" style="72" bestFit="1" customWidth="1"/>
    <col min="5391" max="5391" width="10.42578125" style="72" customWidth="1"/>
    <col min="5392" max="5392" width="11.85546875" style="72" customWidth="1"/>
    <col min="5393" max="5393" width="14.7109375" style="72" customWidth="1"/>
    <col min="5394" max="5394" width="9" style="72" bestFit="1" customWidth="1"/>
    <col min="5395" max="5634" width="9.140625" style="72"/>
    <col min="5635" max="5635" width="4.7109375" style="72" bestFit="1" customWidth="1"/>
    <col min="5636" max="5636" width="9.7109375" style="72" bestFit="1" customWidth="1"/>
    <col min="5637" max="5637" width="10" style="72" bestFit="1" customWidth="1"/>
    <col min="5638" max="5638" width="8.85546875" style="72" bestFit="1" customWidth="1"/>
    <col min="5639" max="5639" width="22.85546875" style="72" customWidth="1"/>
    <col min="5640" max="5640" width="59.7109375" style="72" bestFit="1" customWidth="1"/>
    <col min="5641" max="5641" width="57.85546875" style="72" bestFit="1" customWidth="1"/>
    <col min="5642" max="5642" width="35.28515625" style="72" bestFit="1" customWidth="1"/>
    <col min="5643" max="5643" width="28.140625" style="72" bestFit="1" customWidth="1"/>
    <col min="5644" max="5644" width="33.140625" style="72" bestFit="1" customWidth="1"/>
    <col min="5645" max="5645" width="26" style="72" bestFit="1" customWidth="1"/>
    <col min="5646" max="5646" width="19.140625" style="72" bestFit="1" customWidth="1"/>
    <col min="5647" max="5647" width="10.42578125" style="72" customWidth="1"/>
    <col min="5648" max="5648" width="11.85546875" style="72" customWidth="1"/>
    <col min="5649" max="5649" width="14.7109375" style="72" customWidth="1"/>
    <col min="5650" max="5650" width="9" style="72" bestFit="1" customWidth="1"/>
    <col min="5651" max="5890" width="9.140625" style="72"/>
    <col min="5891" max="5891" width="4.7109375" style="72" bestFit="1" customWidth="1"/>
    <col min="5892" max="5892" width="9.7109375" style="72" bestFit="1" customWidth="1"/>
    <col min="5893" max="5893" width="10" style="72" bestFit="1" customWidth="1"/>
    <col min="5894" max="5894" width="8.85546875" style="72" bestFit="1" customWidth="1"/>
    <col min="5895" max="5895" width="22.85546875" style="72" customWidth="1"/>
    <col min="5896" max="5896" width="59.7109375" style="72" bestFit="1" customWidth="1"/>
    <col min="5897" max="5897" width="57.85546875" style="72" bestFit="1" customWidth="1"/>
    <col min="5898" max="5898" width="35.28515625" style="72" bestFit="1" customWidth="1"/>
    <col min="5899" max="5899" width="28.140625" style="72" bestFit="1" customWidth="1"/>
    <col min="5900" max="5900" width="33.140625" style="72" bestFit="1" customWidth="1"/>
    <col min="5901" max="5901" width="26" style="72" bestFit="1" customWidth="1"/>
    <col min="5902" max="5902" width="19.140625" style="72" bestFit="1" customWidth="1"/>
    <col min="5903" max="5903" width="10.42578125" style="72" customWidth="1"/>
    <col min="5904" max="5904" width="11.85546875" style="72" customWidth="1"/>
    <col min="5905" max="5905" width="14.7109375" style="72" customWidth="1"/>
    <col min="5906" max="5906" width="9" style="72" bestFit="1" customWidth="1"/>
    <col min="5907" max="6146" width="9.140625" style="72"/>
    <col min="6147" max="6147" width="4.7109375" style="72" bestFit="1" customWidth="1"/>
    <col min="6148" max="6148" width="9.7109375" style="72" bestFit="1" customWidth="1"/>
    <col min="6149" max="6149" width="10" style="72" bestFit="1" customWidth="1"/>
    <col min="6150" max="6150" width="8.85546875" style="72" bestFit="1" customWidth="1"/>
    <col min="6151" max="6151" width="22.85546875" style="72" customWidth="1"/>
    <col min="6152" max="6152" width="59.7109375" style="72" bestFit="1" customWidth="1"/>
    <col min="6153" max="6153" width="57.85546875" style="72" bestFit="1" customWidth="1"/>
    <col min="6154" max="6154" width="35.28515625" style="72" bestFit="1" customWidth="1"/>
    <col min="6155" max="6155" width="28.140625" style="72" bestFit="1" customWidth="1"/>
    <col min="6156" max="6156" width="33.140625" style="72" bestFit="1" customWidth="1"/>
    <col min="6157" max="6157" width="26" style="72" bestFit="1" customWidth="1"/>
    <col min="6158" max="6158" width="19.140625" style="72" bestFit="1" customWidth="1"/>
    <col min="6159" max="6159" width="10.42578125" style="72" customWidth="1"/>
    <col min="6160" max="6160" width="11.85546875" style="72" customWidth="1"/>
    <col min="6161" max="6161" width="14.7109375" style="72" customWidth="1"/>
    <col min="6162" max="6162" width="9" style="72" bestFit="1" customWidth="1"/>
    <col min="6163" max="6402" width="9.140625" style="72"/>
    <col min="6403" max="6403" width="4.7109375" style="72" bestFit="1" customWidth="1"/>
    <col min="6404" max="6404" width="9.7109375" style="72" bestFit="1" customWidth="1"/>
    <col min="6405" max="6405" width="10" style="72" bestFit="1" customWidth="1"/>
    <col min="6406" max="6406" width="8.85546875" style="72" bestFit="1" customWidth="1"/>
    <col min="6407" max="6407" width="22.85546875" style="72" customWidth="1"/>
    <col min="6408" max="6408" width="59.7109375" style="72" bestFit="1" customWidth="1"/>
    <col min="6409" max="6409" width="57.85546875" style="72" bestFit="1" customWidth="1"/>
    <col min="6410" max="6410" width="35.28515625" style="72" bestFit="1" customWidth="1"/>
    <col min="6411" max="6411" width="28.140625" style="72" bestFit="1" customWidth="1"/>
    <col min="6412" max="6412" width="33.140625" style="72" bestFit="1" customWidth="1"/>
    <col min="6413" max="6413" width="26" style="72" bestFit="1" customWidth="1"/>
    <col min="6414" max="6414" width="19.140625" style="72" bestFit="1" customWidth="1"/>
    <col min="6415" max="6415" width="10.42578125" style="72" customWidth="1"/>
    <col min="6416" max="6416" width="11.85546875" style="72" customWidth="1"/>
    <col min="6417" max="6417" width="14.7109375" style="72" customWidth="1"/>
    <col min="6418" max="6418" width="9" style="72" bestFit="1" customWidth="1"/>
    <col min="6419" max="6658" width="9.140625" style="72"/>
    <col min="6659" max="6659" width="4.7109375" style="72" bestFit="1" customWidth="1"/>
    <col min="6660" max="6660" width="9.7109375" style="72" bestFit="1" customWidth="1"/>
    <col min="6661" max="6661" width="10" style="72" bestFit="1" customWidth="1"/>
    <col min="6662" max="6662" width="8.85546875" style="72" bestFit="1" customWidth="1"/>
    <col min="6663" max="6663" width="22.85546875" style="72" customWidth="1"/>
    <col min="6664" max="6664" width="59.7109375" style="72" bestFit="1" customWidth="1"/>
    <col min="6665" max="6665" width="57.85546875" style="72" bestFit="1" customWidth="1"/>
    <col min="6666" max="6666" width="35.28515625" style="72" bestFit="1" customWidth="1"/>
    <col min="6667" max="6667" width="28.140625" style="72" bestFit="1" customWidth="1"/>
    <col min="6668" max="6668" width="33.140625" style="72" bestFit="1" customWidth="1"/>
    <col min="6669" max="6669" width="26" style="72" bestFit="1" customWidth="1"/>
    <col min="6670" max="6670" width="19.140625" style="72" bestFit="1" customWidth="1"/>
    <col min="6671" max="6671" width="10.42578125" style="72" customWidth="1"/>
    <col min="6672" max="6672" width="11.85546875" style="72" customWidth="1"/>
    <col min="6673" max="6673" width="14.7109375" style="72" customWidth="1"/>
    <col min="6674" max="6674" width="9" style="72" bestFit="1" customWidth="1"/>
    <col min="6675" max="6914" width="9.140625" style="72"/>
    <col min="6915" max="6915" width="4.7109375" style="72" bestFit="1" customWidth="1"/>
    <col min="6916" max="6916" width="9.7109375" style="72" bestFit="1" customWidth="1"/>
    <col min="6917" max="6917" width="10" style="72" bestFit="1" customWidth="1"/>
    <col min="6918" max="6918" width="8.85546875" style="72" bestFit="1" customWidth="1"/>
    <col min="6919" max="6919" width="22.85546875" style="72" customWidth="1"/>
    <col min="6920" max="6920" width="59.7109375" style="72" bestFit="1" customWidth="1"/>
    <col min="6921" max="6921" width="57.85546875" style="72" bestFit="1" customWidth="1"/>
    <col min="6922" max="6922" width="35.28515625" style="72" bestFit="1" customWidth="1"/>
    <col min="6923" max="6923" width="28.140625" style="72" bestFit="1" customWidth="1"/>
    <col min="6924" max="6924" width="33.140625" style="72" bestFit="1" customWidth="1"/>
    <col min="6925" max="6925" width="26" style="72" bestFit="1" customWidth="1"/>
    <col min="6926" max="6926" width="19.140625" style="72" bestFit="1" customWidth="1"/>
    <col min="6927" max="6927" width="10.42578125" style="72" customWidth="1"/>
    <col min="6928" max="6928" width="11.85546875" style="72" customWidth="1"/>
    <col min="6929" max="6929" width="14.7109375" style="72" customWidth="1"/>
    <col min="6930" max="6930" width="9" style="72" bestFit="1" customWidth="1"/>
    <col min="6931" max="7170" width="9.140625" style="72"/>
    <col min="7171" max="7171" width="4.7109375" style="72" bestFit="1" customWidth="1"/>
    <col min="7172" max="7172" width="9.7109375" style="72" bestFit="1" customWidth="1"/>
    <col min="7173" max="7173" width="10" style="72" bestFit="1" customWidth="1"/>
    <col min="7174" max="7174" width="8.85546875" style="72" bestFit="1" customWidth="1"/>
    <col min="7175" max="7175" width="22.85546875" style="72" customWidth="1"/>
    <col min="7176" max="7176" width="59.7109375" style="72" bestFit="1" customWidth="1"/>
    <col min="7177" max="7177" width="57.85546875" style="72" bestFit="1" customWidth="1"/>
    <col min="7178" max="7178" width="35.28515625" style="72" bestFit="1" customWidth="1"/>
    <col min="7179" max="7179" width="28.140625" style="72" bestFit="1" customWidth="1"/>
    <col min="7180" max="7180" width="33.140625" style="72" bestFit="1" customWidth="1"/>
    <col min="7181" max="7181" width="26" style="72" bestFit="1" customWidth="1"/>
    <col min="7182" max="7182" width="19.140625" style="72" bestFit="1" customWidth="1"/>
    <col min="7183" max="7183" width="10.42578125" style="72" customWidth="1"/>
    <col min="7184" max="7184" width="11.85546875" style="72" customWidth="1"/>
    <col min="7185" max="7185" width="14.7109375" style="72" customWidth="1"/>
    <col min="7186" max="7186" width="9" style="72" bestFit="1" customWidth="1"/>
    <col min="7187" max="7426" width="9.140625" style="72"/>
    <col min="7427" max="7427" width="4.7109375" style="72" bestFit="1" customWidth="1"/>
    <col min="7428" max="7428" width="9.7109375" style="72" bestFit="1" customWidth="1"/>
    <col min="7429" max="7429" width="10" style="72" bestFit="1" customWidth="1"/>
    <col min="7430" max="7430" width="8.85546875" style="72" bestFit="1" customWidth="1"/>
    <col min="7431" max="7431" width="22.85546875" style="72" customWidth="1"/>
    <col min="7432" max="7432" width="59.7109375" style="72" bestFit="1" customWidth="1"/>
    <col min="7433" max="7433" width="57.85546875" style="72" bestFit="1" customWidth="1"/>
    <col min="7434" max="7434" width="35.28515625" style="72" bestFit="1" customWidth="1"/>
    <col min="7435" max="7435" width="28.140625" style="72" bestFit="1" customWidth="1"/>
    <col min="7436" max="7436" width="33.140625" style="72" bestFit="1" customWidth="1"/>
    <col min="7437" max="7437" width="26" style="72" bestFit="1" customWidth="1"/>
    <col min="7438" max="7438" width="19.140625" style="72" bestFit="1" customWidth="1"/>
    <col min="7439" max="7439" width="10.42578125" style="72" customWidth="1"/>
    <col min="7440" max="7440" width="11.85546875" style="72" customWidth="1"/>
    <col min="7441" max="7441" width="14.7109375" style="72" customWidth="1"/>
    <col min="7442" max="7442" width="9" style="72" bestFit="1" customWidth="1"/>
    <col min="7443" max="7682" width="9.140625" style="72"/>
    <col min="7683" max="7683" width="4.7109375" style="72" bestFit="1" customWidth="1"/>
    <col min="7684" max="7684" width="9.7109375" style="72" bestFit="1" customWidth="1"/>
    <col min="7685" max="7685" width="10" style="72" bestFit="1" customWidth="1"/>
    <col min="7686" max="7686" width="8.85546875" style="72" bestFit="1" customWidth="1"/>
    <col min="7687" max="7687" width="22.85546875" style="72" customWidth="1"/>
    <col min="7688" max="7688" width="59.7109375" style="72" bestFit="1" customWidth="1"/>
    <col min="7689" max="7689" width="57.85546875" style="72" bestFit="1" customWidth="1"/>
    <col min="7690" max="7690" width="35.28515625" style="72" bestFit="1" customWidth="1"/>
    <col min="7691" max="7691" width="28.140625" style="72" bestFit="1" customWidth="1"/>
    <col min="7692" max="7692" width="33.140625" style="72" bestFit="1" customWidth="1"/>
    <col min="7693" max="7693" width="26" style="72" bestFit="1" customWidth="1"/>
    <col min="7694" max="7694" width="19.140625" style="72" bestFit="1" customWidth="1"/>
    <col min="7695" max="7695" width="10.42578125" style="72" customWidth="1"/>
    <col min="7696" max="7696" width="11.85546875" style="72" customWidth="1"/>
    <col min="7697" max="7697" width="14.7109375" style="72" customWidth="1"/>
    <col min="7698" max="7698" width="9" style="72" bestFit="1" customWidth="1"/>
    <col min="7699" max="7938" width="9.140625" style="72"/>
    <col min="7939" max="7939" width="4.7109375" style="72" bestFit="1" customWidth="1"/>
    <col min="7940" max="7940" width="9.7109375" style="72" bestFit="1" customWidth="1"/>
    <col min="7941" max="7941" width="10" style="72" bestFit="1" customWidth="1"/>
    <col min="7942" max="7942" width="8.85546875" style="72" bestFit="1" customWidth="1"/>
    <col min="7943" max="7943" width="22.85546875" style="72" customWidth="1"/>
    <col min="7944" max="7944" width="59.7109375" style="72" bestFit="1" customWidth="1"/>
    <col min="7945" max="7945" width="57.85546875" style="72" bestFit="1" customWidth="1"/>
    <col min="7946" max="7946" width="35.28515625" style="72" bestFit="1" customWidth="1"/>
    <col min="7947" max="7947" width="28.140625" style="72" bestFit="1" customWidth="1"/>
    <col min="7948" max="7948" width="33.140625" style="72" bestFit="1" customWidth="1"/>
    <col min="7949" max="7949" width="26" style="72" bestFit="1" customWidth="1"/>
    <col min="7950" max="7950" width="19.140625" style="72" bestFit="1" customWidth="1"/>
    <col min="7951" max="7951" width="10.42578125" style="72" customWidth="1"/>
    <col min="7952" max="7952" width="11.85546875" style="72" customWidth="1"/>
    <col min="7953" max="7953" width="14.7109375" style="72" customWidth="1"/>
    <col min="7954" max="7954" width="9" style="72" bestFit="1" customWidth="1"/>
    <col min="7955" max="8194" width="9.140625" style="72"/>
    <col min="8195" max="8195" width="4.7109375" style="72" bestFit="1" customWidth="1"/>
    <col min="8196" max="8196" width="9.7109375" style="72" bestFit="1" customWidth="1"/>
    <col min="8197" max="8197" width="10" style="72" bestFit="1" customWidth="1"/>
    <col min="8198" max="8198" width="8.85546875" style="72" bestFit="1" customWidth="1"/>
    <col min="8199" max="8199" width="22.85546875" style="72" customWidth="1"/>
    <col min="8200" max="8200" width="59.7109375" style="72" bestFit="1" customWidth="1"/>
    <col min="8201" max="8201" width="57.85546875" style="72" bestFit="1" customWidth="1"/>
    <col min="8202" max="8202" width="35.28515625" style="72" bestFit="1" customWidth="1"/>
    <col min="8203" max="8203" width="28.140625" style="72" bestFit="1" customWidth="1"/>
    <col min="8204" max="8204" width="33.140625" style="72" bestFit="1" customWidth="1"/>
    <col min="8205" max="8205" width="26" style="72" bestFit="1" customWidth="1"/>
    <col min="8206" max="8206" width="19.140625" style="72" bestFit="1" customWidth="1"/>
    <col min="8207" max="8207" width="10.42578125" style="72" customWidth="1"/>
    <col min="8208" max="8208" width="11.85546875" style="72" customWidth="1"/>
    <col min="8209" max="8209" width="14.7109375" style="72" customWidth="1"/>
    <col min="8210" max="8210" width="9" style="72" bestFit="1" customWidth="1"/>
    <col min="8211" max="8450" width="9.140625" style="72"/>
    <col min="8451" max="8451" width="4.7109375" style="72" bestFit="1" customWidth="1"/>
    <col min="8452" max="8452" width="9.7109375" style="72" bestFit="1" customWidth="1"/>
    <col min="8453" max="8453" width="10" style="72" bestFit="1" customWidth="1"/>
    <col min="8454" max="8454" width="8.85546875" style="72" bestFit="1" customWidth="1"/>
    <col min="8455" max="8455" width="22.85546875" style="72" customWidth="1"/>
    <col min="8456" max="8456" width="59.7109375" style="72" bestFit="1" customWidth="1"/>
    <col min="8457" max="8457" width="57.85546875" style="72" bestFit="1" customWidth="1"/>
    <col min="8458" max="8458" width="35.28515625" style="72" bestFit="1" customWidth="1"/>
    <col min="8459" max="8459" width="28.140625" style="72" bestFit="1" customWidth="1"/>
    <col min="8460" max="8460" width="33.140625" style="72" bestFit="1" customWidth="1"/>
    <col min="8461" max="8461" width="26" style="72" bestFit="1" customWidth="1"/>
    <col min="8462" max="8462" width="19.140625" style="72" bestFit="1" customWidth="1"/>
    <col min="8463" max="8463" width="10.42578125" style="72" customWidth="1"/>
    <col min="8464" max="8464" width="11.85546875" style="72" customWidth="1"/>
    <col min="8465" max="8465" width="14.7109375" style="72" customWidth="1"/>
    <col min="8466" max="8466" width="9" style="72" bestFit="1" customWidth="1"/>
    <col min="8467" max="8706" width="9.140625" style="72"/>
    <col min="8707" max="8707" width="4.7109375" style="72" bestFit="1" customWidth="1"/>
    <col min="8708" max="8708" width="9.7109375" style="72" bestFit="1" customWidth="1"/>
    <col min="8709" max="8709" width="10" style="72" bestFit="1" customWidth="1"/>
    <col min="8710" max="8710" width="8.85546875" style="72" bestFit="1" customWidth="1"/>
    <col min="8711" max="8711" width="22.85546875" style="72" customWidth="1"/>
    <col min="8712" max="8712" width="59.7109375" style="72" bestFit="1" customWidth="1"/>
    <col min="8713" max="8713" width="57.85546875" style="72" bestFit="1" customWidth="1"/>
    <col min="8714" max="8714" width="35.28515625" style="72" bestFit="1" customWidth="1"/>
    <col min="8715" max="8715" width="28.140625" style="72" bestFit="1" customWidth="1"/>
    <col min="8716" max="8716" width="33.140625" style="72" bestFit="1" customWidth="1"/>
    <col min="8717" max="8717" width="26" style="72" bestFit="1" customWidth="1"/>
    <col min="8718" max="8718" width="19.140625" style="72" bestFit="1" customWidth="1"/>
    <col min="8719" max="8719" width="10.42578125" style="72" customWidth="1"/>
    <col min="8720" max="8720" width="11.85546875" style="72" customWidth="1"/>
    <col min="8721" max="8721" width="14.7109375" style="72" customWidth="1"/>
    <col min="8722" max="8722" width="9" style="72" bestFit="1" customWidth="1"/>
    <col min="8723" max="8962" width="9.140625" style="72"/>
    <col min="8963" max="8963" width="4.7109375" style="72" bestFit="1" customWidth="1"/>
    <col min="8964" max="8964" width="9.7109375" style="72" bestFit="1" customWidth="1"/>
    <col min="8965" max="8965" width="10" style="72" bestFit="1" customWidth="1"/>
    <col min="8966" max="8966" width="8.85546875" style="72" bestFit="1" customWidth="1"/>
    <col min="8967" max="8967" width="22.85546875" style="72" customWidth="1"/>
    <col min="8968" max="8968" width="59.7109375" style="72" bestFit="1" customWidth="1"/>
    <col min="8969" max="8969" width="57.85546875" style="72" bestFit="1" customWidth="1"/>
    <col min="8970" max="8970" width="35.28515625" style="72" bestFit="1" customWidth="1"/>
    <col min="8971" max="8971" width="28.140625" style="72" bestFit="1" customWidth="1"/>
    <col min="8972" max="8972" width="33.140625" style="72" bestFit="1" customWidth="1"/>
    <col min="8973" max="8973" width="26" style="72" bestFit="1" customWidth="1"/>
    <col min="8974" max="8974" width="19.140625" style="72" bestFit="1" customWidth="1"/>
    <col min="8975" max="8975" width="10.42578125" style="72" customWidth="1"/>
    <col min="8976" max="8976" width="11.85546875" style="72" customWidth="1"/>
    <col min="8977" max="8977" width="14.7109375" style="72" customWidth="1"/>
    <col min="8978" max="8978" width="9" style="72" bestFit="1" customWidth="1"/>
    <col min="8979" max="9218" width="9.140625" style="72"/>
    <col min="9219" max="9219" width="4.7109375" style="72" bestFit="1" customWidth="1"/>
    <col min="9220" max="9220" width="9.7109375" style="72" bestFit="1" customWidth="1"/>
    <col min="9221" max="9221" width="10" style="72" bestFit="1" customWidth="1"/>
    <col min="9222" max="9222" width="8.85546875" style="72" bestFit="1" customWidth="1"/>
    <col min="9223" max="9223" width="22.85546875" style="72" customWidth="1"/>
    <col min="9224" max="9224" width="59.7109375" style="72" bestFit="1" customWidth="1"/>
    <col min="9225" max="9225" width="57.85546875" style="72" bestFit="1" customWidth="1"/>
    <col min="9226" max="9226" width="35.28515625" style="72" bestFit="1" customWidth="1"/>
    <col min="9227" max="9227" width="28.140625" style="72" bestFit="1" customWidth="1"/>
    <col min="9228" max="9228" width="33.140625" style="72" bestFit="1" customWidth="1"/>
    <col min="9229" max="9229" width="26" style="72" bestFit="1" customWidth="1"/>
    <col min="9230" max="9230" width="19.140625" style="72" bestFit="1" customWidth="1"/>
    <col min="9231" max="9231" width="10.42578125" style="72" customWidth="1"/>
    <col min="9232" max="9232" width="11.85546875" style="72" customWidth="1"/>
    <col min="9233" max="9233" width="14.7109375" style="72" customWidth="1"/>
    <col min="9234" max="9234" width="9" style="72" bestFit="1" customWidth="1"/>
    <col min="9235" max="9474" width="9.140625" style="72"/>
    <col min="9475" max="9475" width="4.7109375" style="72" bestFit="1" customWidth="1"/>
    <col min="9476" max="9476" width="9.7109375" style="72" bestFit="1" customWidth="1"/>
    <col min="9477" max="9477" width="10" style="72" bestFit="1" customWidth="1"/>
    <col min="9478" max="9478" width="8.85546875" style="72" bestFit="1" customWidth="1"/>
    <col min="9479" max="9479" width="22.85546875" style="72" customWidth="1"/>
    <col min="9480" max="9480" width="59.7109375" style="72" bestFit="1" customWidth="1"/>
    <col min="9481" max="9481" width="57.85546875" style="72" bestFit="1" customWidth="1"/>
    <col min="9482" max="9482" width="35.28515625" style="72" bestFit="1" customWidth="1"/>
    <col min="9483" max="9483" width="28.140625" style="72" bestFit="1" customWidth="1"/>
    <col min="9484" max="9484" width="33.140625" style="72" bestFit="1" customWidth="1"/>
    <col min="9485" max="9485" width="26" style="72" bestFit="1" customWidth="1"/>
    <col min="9486" max="9486" width="19.140625" style="72" bestFit="1" customWidth="1"/>
    <col min="9487" max="9487" width="10.42578125" style="72" customWidth="1"/>
    <col min="9488" max="9488" width="11.85546875" style="72" customWidth="1"/>
    <col min="9489" max="9489" width="14.7109375" style="72" customWidth="1"/>
    <col min="9490" max="9490" width="9" style="72" bestFit="1" customWidth="1"/>
    <col min="9491" max="9730" width="9.140625" style="72"/>
    <col min="9731" max="9731" width="4.7109375" style="72" bestFit="1" customWidth="1"/>
    <col min="9732" max="9732" width="9.7109375" style="72" bestFit="1" customWidth="1"/>
    <col min="9733" max="9733" width="10" style="72" bestFit="1" customWidth="1"/>
    <col min="9734" max="9734" width="8.85546875" style="72" bestFit="1" customWidth="1"/>
    <col min="9735" max="9735" width="22.85546875" style="72" customWidth="1"/>
    <col min="9736" max="9736" width="59.7109375" style="72" bestFit="1" customWidth="1"/>
    <col min="9737" max="9737" width="57.85546875" style="72" bestFit="1" customWidth="1"/>
    <col min="9738" max="9738" width="35.28515625" style="72" bestFit="1" customWidth="1"/>
    <col min="9739" max="9739" width="28.140625" style="72" bestFit="1" customWidth="1"/>
    <col min="9740" max="9740" width="33.140625" style="72" bestFit="1" customWidth="1"/>
    <col min="9741" max="9741" width="26" style="72" bestFit="1" customWidth="1"/>
    <col min="9742" max="9742" width="19.140625" style="72" bestFit="1" customWidth="1"/>
    <col min="9743" max="9743" width="10.42578125" style="72" customWidth="1"/>
    <col min="9744" max="9744" width="11.85546875" style="72" customWidth="1"/>
    <col min="9745" max="9745" width="14.7109375" style="72" customWidth="1"/>
    <col min="9746" max="9746" width="9" style="72" bestFit="1" customWidth="1"/>
    <col min="9747" max="9986" width="9.140625" style="72"/>
    <col min="9987" max="9987" width="4.7109375" style="72" bestFit="1" customWidth="1"/>
    <col min="9988" max="9988" width="9.7109375" style="72" bestFit="1" customWidth="1"/>
    <col min="9989" max="9989" width="10" style="72" bestFit="1" customWidth="1"/>
    <col min="9990" max="9990" width="8.85546875" style="72" bestFit="1" customWidth="1"/>
    <col min="9991" max="9991" width="22.85546875" style="72" customWidth="1"/>
    <col min="9992" max="9992" width="59.7109375" style="72" bestFit="1" customWidth="1"/>
    <col min="9993" max="9993" width="57.85546875" style="72" bestFit="1" customWidth="1"/>
    <col min="9994" max="9994" width="35.28515625" style="72" bestFit="1" customWidth="1"/>
    <col min="9995" max="9995" width="28.140625" style="72" bestFit="1" customWidth="1"/>
    <col min="9996" max="9996" width="33.140625" style="72" bestFit="1" customWidth="1"/>
    <col min="9997" max="9997" width="26" style="72" bestFit="1" customWidth="1"/>
    <col min="9998" max="9998" width="19.140625" style="72" bestFit="1" customWidth="1"/>
    <col min="9999" max="9999" width="10.42578125" style="72" customWidth="1"/>
    <col min="10000" max="10000" width="11.85546875" style="72" customWidth="1"/>
    <col min="10001" max="10001" width="14.7109375" style="72" customWidth="1"/>
    <col min="10002" max="10002" width="9" style="72" bestFit="1" customWidth="1"/>
    <col min="10003" max="10242" width="9.140625" style="72"/>
    <col min="10243" max="10243" width="4.7109375" style="72" bestFit="1" customWidth="1"/>
    <col min="10244" max="10244" width="9.7109375" style="72" bestFit="1" customWidth="1"/>
    <col min="10245" max="10245" width="10" style="72" bestFit="1" customWidth="1"/>
    <col min="10246" max="10246" width="8.85546875" style="72" bestFit="1" customWidth="1"/>
    <col min="10247" max="10247" width="22.85546875" style="72" customWidth="1"/>
    <col min="10248" max="10248" width="59.7109375" style="72" bestFit="1" customWidth="1"/>
    <col min="10249" max="10249" width="57.85546875" style="72" bestFit="1" customWidth="1"/>
    <col min="10250" max="10250" width="35.28515625" style="72" bestFit="1" customWidth="1"/>
    <col min="10251" max="10251" width="28.140625" style="72" bestFit="1" customWidth="1"/>
    <col min="10252" max="10252" width="33.140625" style="72" bestFit="1" customWidth="1"/>
    <col min="10253" max="10253" width="26" style="72" bestFit="1" customWidth="1"/>
    <col min="10254" max="10254" width="19.140625" style="72" bestFit="1" customWidth="1"/>
    <col min="10255" max="10255" width="10.42578125" style="72" customWidth="1"/>
    <col min="10256" max="10256" width="11.85546875" style="72" customWidth="1"/>
    <col min="10257" max="10257" width="14.7109375" style="72" customWidth="1"/>
    <col min="10258" max="10258" width="9" style="72" bestFit="1" customWidth="1"/>
    <col min="10259" max="10498" width="9.140625" style="72"/>
    <col min="10499" max="10499" width="4.7109375" style="72" bestFit="1" customWidth="1"/>
    <col min="10500" max="10500" width="9.7109375" style="72" bestFit="1" customWidth="1"/>
    <col min="10501" max="10501" width="10" style="72" bestFit="1" customWidth="1"/>
    <col min="10502" max="10502" width="8.85546875" style="72" bestFit="1" customWidth="1"/>
    <col min="10503" max="10503" width="22.85546875" style="72" customWidth="1"/>
    <col min="10504" max="10504" width="59.7109375" style="72" bestFit="1" customWidth="1"/>
    <col min="10505" max="10505" width="57.85546875" style="72" bestFit="1" customWidth="1"/>
    <col min="10506" max="10506" width="35.28515625" style="72" bestFit="1" customWidth="1"/>
    <col min="10507" max="10507" width="28.140625" style="72" bestFit="1" customWidth="1"/>
    <col min="10508" max="10508" width="33.140625" style="72" bestFit="1" customWidth="1"/>
    <col min="10509" max="10509" width="26" style="72" bestFit="1" customWidth="1"/>
    <col min="10510" max="10510" width="19.140625" style="72" bestFit="1" customWidth="1"/>
    <col min="10511" max="10511" width="10.42578125" style="72" customWidth="1"/>
    <col min="10512" max="10512" width="11.85546875" style="72" customWidth="1"/>
    <col min="10513" max="10513" width="14.7109375" style="72" customWidth="1"/>
    <col min="10514" max="10514" width="9" style="72" bestFit="1" customWidth="1"/>
    <col min="10515" max="10754" width="9.140625" style="72"/>
    <col min="10755" max="10755" width="4.7109375" style="72" bestFit="1" customWidth="1"/>
    <col min="10756" max="10756" width="9.7109375" style="72" bestFit="1" customWidth="1"/>
    <col min="10757" max="10757" width="10" style="72" bestFit="1" customWidth="1"/>
    <col min="10758" max="10758" width="8.85546875" style="72" bestFit="1" customWidth="1"/>
    <col min="10759" max="10759" width="22.85546875" style="72" customWidth="1"/>
    <col min="10760" max="10760" width="59.7109375" style="72" bestFit="1" customWidth="1"/>
    <col min="10761" max="10761" width="57.85546875" style="72" bestFit="1" customWidth="1"/>
    <col min="10762" max="10762" width="35.28515625" style="72" bestFit="1" customWidth="1"/>
    <col min="10763" max="10763" width="28.140625" style="72" bestFit="1" customWidth="1"/>
    <col min="10764" max="10764" width="33.140625" style="72" bestFit="1" customWidth="1"/>
    <col min="10765" max="10765" width="26" style="72" bestFit="1" customWidth="1"/>
    <col min="10766" max="10766" width="19.140625" style="72" bestFit="1" customWidth="1"/>
    <col min="10767" max="10767" width="10.42578125" style="72" customWidth="1"/>
    <col min="10768" max="10768" width="11.85546875" style="72" customWidth="1"/>
    <col min="10769" max="10769" width="14.7109375" style="72" customWidth="1"/>
    <col min="10770" max="10770" width="9" style="72" bestFit="1" customWidth="1"/>
    <col min="10771" max="11010" width="9.140625" style="72"/>
    <col min="11011" max="11011" width="4.7109375" style="72" bestFit="1" customWidth="1"/>
    <col min="11012" max="11012" width="9.7109375" style="72" bestFit="1" customWidth="1"/>
    <col min="11013" max="11013" width="10" style="72" bestFit="1" customWidth="1"/>
    <col min="11014" max="11014" width="8.85546875" style="72" bestFit="1" customWidth="1"/>
    <col min="11015" max="11015" width="22.85546875" style="72" customWidth="1"/>
    <col min="11016" max="11016" width="59.7109375" style="72" bestFit="1" customWidth="1"/>
    <col min="11017" max="11017" width="57.85546875" style="72" bestFit="1" customWidth="1"/>
    <col min="11018" max="11018" width="35.28515625" style="72" bestFit="1" customWidth="1"/>
    <col min="11019" max="11019" width="28.140625" style="72" bestFit="1" customWidth="1"/>
    <col min="11020" max="11020" width="33.140625" style="72" bestFit="1" customWidth="1"/>
    <col min="11021" max="11021" width="26" style="72" bestFit="1" customWidth="1"/>
    <col min="11022" max="11022" width="19.140625" style="72" bestFit="1" customWidth="1"/>
    <col min="11023" max="11023" width="10.42578125" style="72" customWidth="1"/>
    <col min="11024" max="11024" width="11.85546875" style="72" customWidth="1"/>
    <col min="11025" max="11025" width="14.7109375" style="72" customWidth="1"/>
    <col min="11026" max="11026" width="9" style="72" bestFit="1" customWidth="1"/>
    <col min="11027" max="11266" width="9.140625" style="72"/>
    <col min="11267" max="11267" width="4.7109375" style="72" bestFit="1" customWidth="1"/>
    <col min="11268" max="11268" width="9.7109375" style="72" bestFit="1" customWidth="1"/>
    <col min="11269" max="11269" width="10" style="72" bestFit="1" customWidth="1"/>
    <col min="11270" max="11270" width="8.85546875" style="72" bestFit="1" customWidth="1"/>
    <col min="11271" max="11271" width="22.85546875" style="72" customWidth="1"/>
    <col min="11272" max="11272" width="59.7109375" style="72" bestFit="1" customWidth="1"/>
    <col min="11273" max="11273" width="57.85546875" style="72" bestFit="1" customWidth="1"/>
    <col min="11274" max="11274" width="35.28515625" style="72" bestFit="1" customWidth="1"/>
    <col min="11275" max="11275" width="28.140625" style="72" bestFit="1" customWidth="1"/>
    <col min="11276" max="11276" width="33.140625" style="72" bestFit="1" customWidth="1"/>
    <col min="11277" max="11277" width="26" style="72" bestFit="1" customWidth="1"/>
    <col min="11278" max="11278" width="19.140625" style="72" bestFit="1" customWidth="1"/>
    <col min="11279" max="11279" width="10.42578125" style="72" customWidth="1"/>
    <col min="11280" max="11280" width="11.85546875" style="72" customWidth="1"/>
    <col min="11281" max="11281" width="14.7109375" style="72" customWidth="1"/>
    <col min="11282" max="11282" width="9" style="72" bestFit="1" customWidth="1"/>
    <col min="11283" max="11522" width="9.140625" style="72"/>
    <col min="11523" max="11523" width="4.7109375" style="72" bestFit="1" customWidth="1"/>
    <col min="11524" max="11524" width="9.7109375" style="72" bestFit="1" customWidth="1"/>
    <col min="11525" max="11525" width="10" style="72" bestFit="1" customWidth="1"/>
    <col min="11526" max="11526" width="8.85546875" style="72" bestFit="1" customWidth="1"/>
    <col min="11527" max="11527" width="22.85546875" style="72" customWidth="1"/>
    <col min="11528" max="11528" width="59.7109375" style="72" bestFit="1" customWidth="1"/>
    <col min="11529" max="11529" width="57.85546875" style="72" bestFit="1" customWidth="1"/>
    <col min="11530" max="11530" width="35.28515625" style="72" bestFit="1" customWidth="1"/>
    <col min="11531" max="11531" width="28.140625" style="72" bestFit="1" customWidth="1"/>
    <col min="11532" max="11532" width="33.140625" style="72" bestFit="1" customWidth="1"/>
    <col min="11533" max="11533" width="26" style="72" bestFit="1" customWidth="1"/>
    <col min="11534" max="11534" width="19.140625" style="72" bestFit="1" customWidth="1"/>
    <col min="11535" max="11535" width="10.42578125" style="72" customWidth="1"/>
    <col min="11536" max="11536" width="11.85546875" style="72" customWidth="1"/>
    <col min="11537" max="11537" width="14.7109375" style="72" customWidth="1"/>
    <col min="11538" max="11538" width="9" style="72" bestFit="1" customWidth="1"/>
    <col min="11539" max="11778" width="9.140625" style="72"/>
    <col min="11779" max="11779" width="4.7109375" style="72" bestFit="1" customWidth="1"/>
    <col min="11780" max="11780" width="9.7109375" style="72" bestFit="1" customWidth="1"/>
    <col min="11781" max="11781" width="10" style="72" bestFit="1" customWidth="1"/>
    <col min="11782" max="11782" width="8.85546875" style="72" bestFit="1" customWidth="1"/>
    <col min="11783" max="11783" width="22.85546875" style="72" customWidth="1"/>
    <col min="11784" max="11784" width="59.7109375" style="72" bestFit="1" customWidth="1"/>
    <col min="11785" max="11785" width="57.85546875" style="72" bestFit="1" customWidth="1"/>
    <col min="11786" max="11786" width="35.28515625" style="72" bestFit="1" customWidth="1"/>
    <col min="11787" max="11787" width="28.140625" style="72" bestFit="1" customWidth="1"/>
    <col min="11788" max="11788" width="33.140625" style="72" bestFit="1" customWidth="1"/>
    <col min="11789" max="11789" width="26" style="72" bestFit="1" customWidth="1"/>
    <col min="11790" max="11790" width="19.140625" style="72" bestFit="1" customWidth="1"/>
    <col min="11791" max="11791" width="10.42578125" style="72" customWidth="1"/>
    <col min="11792" max="11792" width="11.85546875" style="72" customWidth="1"/>
    <col min="11793" max="11793" width="14.7109375" style="72" customWidth="1"/>
    <col min="11794" max="11794" width="9" style="72" bestFit="1" customWidth="1"/>
    <col min="11795" max="12034" width="9.140625" style="72"/>
    <col min="12035" max="12035" width="4.7109375" style="72" bestFit="1" customWidth="1"/>
    <col min="12036" max="12036" width="9.7109375" style="72" bestFit="1" customWidth="1"/>
    <col min="12037" max="12037" width="10" style="72" bestFit="1" customWidth="1"/>
    <col min="12038" max="12038" width="8.85546875" style="72" bestFit="1" customWidth="1"/>
    <col min="12039" max="12039" width="22.85546875" style="72" customWidth="1"/>
    <col min="12040" max="12040" width="59.7109375" style="72" bestFit="1" customWidth="1"/>
    <col min="12041" max="12041" width="57.85546875" style="72" bestFit="1" customWidth="1"/>
    <col min="12042" max="12042" width="35.28515625" style="72" bestFit="1" customWidth="1"/>
    <col min="12043" max="12043" width="28.140625" style="72" bestFit="1" customWidth="1"/>
    <col min="12044" max="12044" width="33.140625" style="72" bestFit="1" customWidth="1"/>
    <col min="12045" max="12045" width="26" style="72" bestFit="1" customWidth="1"/>
    <col min="12046" max="12046" width="19.140625" style="72" bestFit="1" customWidth="1"/>
    <col min="12047" max="12047" width="10.42578125" style="72" customWidth="1"/>
    <col min="12048" max="12048" width="11.85546875" style="72" customWidth="1"/>
    <col min="12049" max="12049" width="14.7109375" style="72" customWidth="1"/>
    <col min="12050" max="12050" width="9" style="72" bestFit="1" customWidth="1"/>
    <col min="12051" max="12290" width="9.140625" style="72"/>
    <col min="12291" max="12291" width="4.7109375" style="72" bestFit="1" customWidth="1"/>
    <col min="12292" max="12292" width="9.7109375" style="72" bestFit="1" customWidth="1"/>
    <col min="12293" max="12293" width="10" style="72" bestFit="1" customWidth="1"/>
    <col min="12294" max="12294" width="8.85546875" style="72" bestFit="1" customWidth="1"/>
    <col min="12295" max="12295" width="22.85546875" style="72" customWidth="1"/>
    <col min="12296" max="12296" width="59.7109375" style="72" bestFit="1" customWidth="1"/>
    <col min="12297" max="12297" width="57.85546875" style="72" bestFit="1" customWidth="1"/>
    <col min="12298" max="12298" width="35.28515625" style="72" bestFit="1" customWidth="1"/>
    <col min="12299" max="12299" width="28.140625" style="72" bestFit="1" customWidth="1"/>
    <col min="12300" max="12300" width="33.140625" style="72" bestFit="1" customWidth="1"/>
    <col min="12301" max="12301" width="26" style="72" bestFit="1" customWidth="1"/>
    <col min="12302" max="12302" width="19.140625" style="72" bestFit="1" customWidth="1"/>
    <col min="12303" max="12303" width="10.42578125" style="72" customWidth="1"/>
    <col min="12304" max="12304" width="11.85546875" style="72" customWidth="1"/>
    <col min="12305" max="12305" width="14.7109375" style="72" customWidth="1"/>
    <col min="12306" max="12306" width="9" style="72" bestFit="1" customWidth="1"/>
    <col min="12307" max="12546" width="9.140625" style="72"/>
    <col min="12547" max="12547" width="4.7109375" style="72" bestFit="1" customWidth="1"/>
    <col min="12548" max="12548" width="9.7109375" style="72" bestFit="1" customWidth="1"/>
    <col min="12549" max="12549" width="10" style="72" bestFit="1" customWidth="1"/>
    <col min="12550" max="12550" width="8.85546875" style="72" bestFit="1" customWidth="1"/>
    <col min="12551" max="12551" width="22.85546875" style="72" customWidth="1"/>
    <col min="12552" max="12552" width="59.7109375" style="72" bestFit="1" customWidth="1"/>
    <col min="12553" max="12553" width="57.85546875" style="72" bestFit="1" customWidth="1"/>
    <col min="12554" max="12554" width="35.28515625" style="72" bestFit="1" customWidth="1"/>
    <col min="12555" max="12555" width="28.140625" style="72" bestFit="1" customWidth="1"/>
    <col min="12556" max="12556" width="33.140625" style="72" bestFit="1" customWidth="1"/>
    <col min="12557" max="12557" width="26" style="72" bestFit="1" customWidth="1"/>
    <col min="12558" max="12558" width="19.140625" style="72" bestFit="1" customWidth="1"/>
    <col min="12559" max="12559" width="10.42578125" style="72" customWidth="1"/>
    <col min="12560" max="12560" width="11.85546875" style="72" customWidth="1"/>
    <col min="12561" max="12561" width="14.7109375" style="72" customWidth="1"/>
    <col min="12562" max="12562" width="9" style="72" bestFit="1" customWidth="1"/>
    <col min="12563" max="12802" width="9.140625" style="72"/>
    <col min="12803" max="12803" width="4.7109375" style="72" bestFit="1" customWidth="1"/>
    <col min="12804" max="12804" width="9.7109375" style="72" bestFit="1" customWidth="1"/>
    <col min="12805" max="12805" width="10" style="72" bestFit="1" customWidth="1"/>
    <col min="12806" max="12806" width="8.85546875" style="72" bestFit="1" customWidth="1"/>
    <col min="12807" max="12807" width="22.85546875" style="72" customWidth="1"/>
    <col min="12808" max="12808" width="59.7109375" style="72" bestFit="1" customWidth="1"/>
    <col min="12809" max="12809" width="57.85546875" style="72" bestFit="1" customWidth="1"/>
    <col min="12810" max="12810" width="35.28515625" style="72" bestFit="1" customWidth="1"/>
    <col min="12811" max="12811" width="28.140625" style="72" bestFit="1" customWidth="1"/>
    <col min="12812" max="12812" width="33.140625" style="72" bestFit="1" customWidth="1"/>
    <col min="12813" max="12813" width="26" style="72" bestFit="1" customWidth="1"/>
    <col min="12814" max="12814" width="19.140625" style="72" bestFit="1" customWidth="1"/>
    <col min="12815" max="12815" width="10.42578125" style="72" customWidth="1"/>
    <col min="12816" max="12816" width="11.85546875" style="72" customWidth="1"/>
    <col min="12817" max="12817" width="14.7109375" style="72" customWidth="1"/>
    <col min="12818" max="12818" width="9" style="72" bestFit="1" customWidth="1"/>
    <col min="12819" max="13058" width="9.140625" style="72"/>
    <col min="13059" max="13059" width="4.7109375" style="72" bestFit="1" customWidth="1"/>
    <col min="13060" max="13060" width="9.7109375" style="72" bestFit="1" customWidth="1"/>
    <col min="13061" max="13061" width="10" style="72" bestFit="1" customWidth="1"/>
    <col min="13062" max="13062" width="8.85546875" style="72" bestFit="1" customWidth="1"/>
    <col min="13063" max="13063" width="22.85546875" style="72" customWidth="1"/>
    <col min="13064" max="13064" width="59.7109375" style="72" bestFit="1" customWidth="1"/>
    <col min="13065" max="13065" width="57.85546875" style="72" bestFit="1" customWidth="1"/>
    <col min="13066" max="13066" width="35.28515625" style="72" bestFit="1" customWidth="1"/>
    <col min="13067" max="13067" width="28.140625" style="72" bestFit="1" customWidth="1"/>
    <col min="13068" max="13068" width="33.140625" style="72" bestFit="1" customWidth="1"/>
    <col min="13069" max="13069" width="26" style="72" bestFit="1" customWidth="1"/>
    <col min="13070" max="13070" width="19.140625" style="72" bestFit="1" customWidth="1"/>
    <col min="13071" max="13071" width="10.42578125" style="72" customWidth="1"/>
    <col min="13072" max="13072" width="11.85546875" style="72" customWidth="1"/>
    <col min="13073" max="13073" width="14.7109375" style="72" customWidth="1"/>
    <col min="13074" max="13074" width="9" style="72" bestFit="1" customWidth="1"/>
    <col min="13075" max="13314" width="9.140625" style="72"/>
    <col min="13315" max="13315" width="4.7109375" style="72" bestFit="1" customWidth="1"/>
    <col min="13316" max="13316" width="9.7109375" style="72" bestFit="1" customWidth="1"/>
    <col min="13317" max="13317" width="10" style="72" bestFit="1" customWidth="1"/>
    <col min="13318" max="13318" width="8.85546875" style="72" bestFit="1" customWidth="1"/>
    <col min="13319" max="13319" width="22.85546875" style="72" customWidth="1"/>
    <col min="13320" max="13320" width="59.7109375" style="72" bestFit="1" customWidth="1"/>
    <col min="13321" max="13321" width="57.85546875" style="72" bestFit="1" customWidth="1"/>
    <col min="13322" max="13322" width="35.28515625" style="72" bestFit="1" customWidth="1"/>
    <col min="13323" max="13323" width="28.140625" style="72" bestFit="1" customWidth="1"/>
    <col min="13324" max="13324" width="33.140625" style="72" bestFit="1" customWidth="1"/>
    <col min="13325" max="13325" width="26" style="72" bestFit="1" customWidth="1"/>
    <col min="13326" max="13326" width="19.140625" style="72" bestFit="1" customWidth="1"/>
    <col min="13327" max="13327" width="10.42578125" style="72" customWidth="1"/>
    <col min="13328" max="13328" width="11.85546875" style="72" customWidth="1"/>
    <col min="13329" max="13329" width="14.7109375" style="72" customWidth="1"/>
    <col min="13330" max="13330" width="9" style="72" bestFit="1" customWidth="1"/>
    <col min="13331" max="13570" width="9.140625" style="72"/>
    <col min="13571" max="13571" width="4.7109375" style="72" bestFit="1" customWidth="1"/>
    <col min="13572" max="13572" width="9.7109375" style="72" bestFit="1" customWidth="1"/>
    <col min="13573" max="13573" width="10" style="72" bestFit="1" customWidth="1"/>
    <col min="13574" max="13574" width="8.85546875" style="72" bestFit="1" customWidth="1"/>
    <col min="13575" max="13575" width="22.85546875" style="72" customWidth="1"/>
    <col min="13576" max="13576" width="59.7109375" style="72" bestFit="1" customWidth="1"/>
    <col min="13577" max="13577" width="57.85546875" style="72" bestFit="1" customWidth="1"/>
    <col min="13578" max="13578" width="35.28515625" style="72" bestFit="1" customWidth="1"/>
    <col min="13579" max="13579" width="28.140625" style="72" bestFit="1" customWidth="1"/>
    <col min="13580" max="13580" width="33.140625" style="72" bestFit="1" customWidth="1"/>
    <col min="13581" max="13581" width="26" style="72" bestFit="1" customWidth="1"/>
    <col min="13582" max="13582" width="19.140625" style="72" bestFit="1" customWidth="1"/>
    <col min="13583" max="13583" width="10.42578125" style="72" customWidth="1"/>
    <col min="13584" max="13584" width="11.85546875" style="72" customWidth="1"/>
    <col min="13585" max="13585" width="14.7109375" style="72" customWidth="1"/>
    <col min="13586" max="13586" width="9" style="72" bestFit="1" customWidth="1"/>
    <col min="13587" max="13826" width="9.140625" style="72"/>
    <col min="13827" max="13827" width="4.7109375" style="72" bestFit="1" customWidth="1"/>
    <col min="13828" max="13828" width="9.7109375" style="72" bestFit="1" customWidth="1"/>
    <col min="13829" max="13829" width="10" style="72" bestFit="1" customWidth="1"/>
    <col min="13830" max="13830" width="8.85546875" style="72" bestFit="1" customWidth="1"/>
    <col min="13831" max="13831" width="22.85546875" style="72" customWidth="1"/>
    <col min="13832" max="13832" width="59.7109375" style="72" bestFit="1" customWidth="1"/>
    <col min="13833" max="13833" width="57.85546875" style="72" bestFit="1" customWidth="1"/>
    <col min="13834" max="13834" width="35.28515625" style="72" bestFit="1" customWidth="1"/>
    <col min="13835" max="13835" width="28.140625" style="72" bestFit="1" customWidth="1"/>
    <col min="13836" max="13836" width="33.140625" style="72" bestFit="1" customWidth="1"/>
    <col min="13837" max="13837" width="26" style="72" bestFit="1" customWidth="1"/>
    <col min="13838" max="13838" width="19.140625" style="72" bestFit="1" customWidth="1"/>
    <col min="13839" max="13839" width="10.42578125" style="72" customWidth="1"/>
    <col min="13840" max="13840" width="11.85546875" style="72" customWidth="1"/>
    <col min="13841" max="13841" width="14.7109375" style="72" customWidth="1"/>
    <col min="13842" max="13842" width="9" style="72" bestFit="1" customWidth="1"/>
    <col min="13843" max="14082" width="9.140625" style="72"/>
    <col min="14083" max="14083" width="4.7109375" style="72" bestFit="1" customWidth="1"/>
    <col min="14084" max="14084" width="9.7109375" style="72" bestFit="1" customWidth="1"/>
    <col min="14085" max="14085" width="10" style="72" bestFit="1" customWidth="1"/>
    <col min="14086" max="14086" width="8.85546875" style="72" bestFit="1" customWidth="1"/>
    <col min="14087" max="14087" width="22.85546875" style="72" customWidth="1"/>
    <col min="14088" max="14088" width="59.7109375" style="72" bestFit="1" customWidth="1"/>
    <col min="14089" max="14089" width="57.85546875" style="72" bestFit="1" customWidth="1"/>
    <col min="14090" max="14090" width="35.28515625" style="72" bestFit="1" customWidth="1"/>
    <col min="14091" max="14091" width="28.140625" style="72" bestFit="1" customWidth="1"/>
    <col min="14092" max="14092" width="33.140625" style="72" bestFit="1" customWidth="1"/>
    <col min="14093" max="14093" width="26" style="72" bestFit="1" customWidth="1"/>
    <col min="14094" max="14094" width="19.140625" style="72" bestFit="1" customWidth="1"/>
    <col min="14095" max="14095" width="10.42578125" style="72" customWidth="1"/>
    <col min="14096" max="14096" width="11.85546875" style="72" customWidth="1"/>
    <col min="14097" max="14097" width="14.7109375" style="72" customWidth="1"/>
    <col min="14098" max="14098" width="9" style="72" bestFit="1" customWidth="1"/>
    <col min="14099" max="14338" width="9.140625" style="72"/>
    <col min="14339" max="14339" width="4.7109375" style="72" bestFit="1" customWidth="1"/>
    <col min="14340" max="14340" width="9.7109375" style="72" bestFit="1" customWidth="1"/>
    <col min="14341" max="14341" width="10" style="72" bestFit="1" customWidth="1"/>
    <col min="14342" max="14342" width="8.85546875" style="72" bestFit="1" customWidth="1"/>
    <col min="14343" max="14343" width="22.85546875" style="72" customWidth="1"/>
    <col min="14344" max="14344" width="59.7109375" style="72" bestFit="1" customWidth="1"/>
    <col min="14345" max="14345" width="57.85546875" style="72" bestFit="1" customWidth="1"/>
    <col min="14346" max="14346" width="35.28515625" style="72" bestFit="1" customWidth="1"/>
    <col min="14347" max="14347" width="28.140625" style="72" bestFit="1" customWidth="1"/>
    <col min="14348" max="14348" width="33.140625" style="72" bestFit="1" customWidth="1"/>
    <col min="14349" max="14349" width="26" style="72" bestFit="1" customWidth="1"/>
    <col min="14350" max="14350" width="19.140625" style="72" bestFit="1" customWidth="1"/>
    <col min="14351" max="14351" width="10.42578125" style="72" customWidth="1"/>
    <col min="14352" max="14352" width="11.85546875" style="72" customWidth="1"/>
    <col min="14353" max="14353" width="14.7109375" style="72" customWidth="1"/>
    <col min="14354" max="14354" width="9" style="72" bestFit="1" customWidth="1"/>
    <col min="14355" max="14594" width="9.140625" style="72"/>
    <col min="14595" max="14595" width="4.7109375" style="72" bestFit="1" customWidth="1"/>
    <col min="14596" max="14596" width="9.7109375" style="72" bestFit="1" customWidth="1"/>
    <col min="14597" max="14597" width="10" style="72" bestFit="1" customWidth="1"/>
    <col min="14598" max="14598" width="8.85546875" style="72" bestFit="1" customWidth="1"/>
    <col min="14599" max="14599" width="22.85546875" style="72" customWidth="1"/>
    <col min="14600" max="14600" width="59.7109375" style="72" bestFit="1" customWidth="1"/>
    <col min="14601" max="14601" width="57.85546875" style="72" bestFit="1" customWidth="1"/>
    <col min="14602" max="14602" width="35.28515625" style="72" bestFit="1" customWidth="1"/>
    <col min="14603" max="14603" width="28.140625" style="72" bestFit="1" customWidth="1"/>
    <col min="14604" max="14604" width="33.140625" style="72" bestFit="1" customWidth="1"/>
    <col min="14605" max="14605" width="26" style="72" bestFit="1" customWidth="1"/>
    <col min="14606" max="14606" width="19.140625" style="72" bestFit="1" customWidth="1"/>
    <col min="14607" max="14607" width="10.42578125" style="72" customWidth="1"/>
    <col min="14608" max="14608" width="11.85546875" style="72" customWidth="1"/>
    <col min="14609" max="14609" width="14.7109375" style="72" customWidth="1"/>
    <col min="14610" max="14610" width="9" style="72" bestFit="1" customWidth="1"/>
    <col min="14611" max="14850" width="9.140625" style="72"/>
    <col min="14851" max="14851" width="4.7109375" style="72" bestFit="1" customWidth="1"/>
    <col min="14852" max="14852" width="9.7109375" style="72" bestFit="1" customWidth="1"/>
    <col min="14853" max="14853" width="10" style="72" bestFit="1" customWidth="1"/>
    <col min="14854" max="14854" width="8.85546875" style="72" bestFit="1" customWidth="1"/>
    <col min="14855" max="14855" width="22.85546875" style="72" customWidth="1"/>
    <col min="14856" max="14856" width="59.7109375" style="72" bestFit="1" customWidth="1"/>
    <col min="14857" max="14857" width="57.85546875" style="72" bestFit="1" customWidth="1"/>
    <col min="14858" max="14858" width="35.28515625" style="72" bestFit="1" customWidth="1"/>
    <col min="14859" max="14859" width="28.140625" style="72" bestFit="1" customWidth="1"/>
    <col min="14860" max="14860" width="33.140625" style="72" bestFit="1" customWidth="1"/>
    <col min="14861" max="14861" width="26" style="72" bestFit="1" customWidth="1"/>
    <col min="14862" max="14862" width="19.140625" style="72" bestFit="1" customWidth="1"/>
    <col min="14863" max="14863" width="10.42578125" style="72" customWidth="1"/>
    <col min="14864" max="14864" width="11.85546875" style="72" customWidth="1"/>
    <col min="14865" max="14865" width="14.7109375" style="72" customWidth="1"/>
    <col min="14866" max="14866" width="9" style="72" bestFit="1" customWidth="1"/>
    <col min="14867" max="15106" width="9.140625" style="72"/>
    <col min="15107" max="15107" width="4.7109375" style="72" bestFit="1" customWidth="1"/>
    <col min="15108" max="15108" width="9.7109375" style="72" bestFit="1" customWidth="1"/>
    <col min="15109" max="15109" width="10" style="72" bestFit="1" customWidth="1"/>
    <col min="15110" max="15110" width="8.85546875" style="72" bestFit="1" customWidth="1"/>
    <col min="15111" max="15111" width="22.85546875" style="72" customWidth="1"/>
    <col min="15112" max="15112" width="59.7109375" style="72" bestFit="1" customWidth="1"/>
    <col min="15113" max="15113" width="57.85546875" style="72" bestFit="1" customWidth="1"/>
    <col min="15114" max="15114" width="35.28515625" style="72" bestFit="1" customWidth="1"/>
    <col min="15115" max="15115" width="28.140625" style="72" bestFit="1" customWidth="1"/>
    <col min="15116" max="15116" width="33.140625" style="72" bestFit="1" customWidth="1"/>
    <col min="15117" max="15117" width="26" style="72" bestFit="1" customWidth="1"/>
    <col min="15118" max="15118" width="19.140625" style="72" bestFit="1" customWidth="1"/>
    <col min="15119" max="15119" width="10.42578125" style="72" customWidth="1"/>
    <col min="15120" max="15120" width="11.85546875" style="72" customWidth="1"/>
    <col min="15121" max="15121" width="14.7109375" style="72" customWidth="1"/>
    <col min="15122" max="15122" width="9" style="72" bestFit="1" customWidth="1"/>
    <col min="15123" max="15362" width="9.140625" style="72"/>
    <col min="15363" max="15363" width="4.7109375" style="72" bestFit="1" customWidth="1"/>
    <col min="15364" max="15364" width="9.7109375" style="72" bestFit="1" customWidth="1"/>
    <col min="15365" max="15365" width="10" style="72" bestFit="1" customWidth="1"/>
    <col min="15366" max="15366" width="8.85546875" style="72" bestFit="1" customWidth="1"/>
    <col min="15367" max="15367" width="22.85546875" style="72" customWidth="1"/>
    <col min="15368" max="15368" width="59.7109375" style="72" bestFit="1" customWidth="1"/>
    <col min="15369" max="15369" width="57.85546875" style="72" bestFit="1" customWidth="1"/>
    <col min="15370" max="15370" width="35.28515625" style="72" bestFit="1" customWidth="1"/>
    <col min="15371" max="15371" width="28.140625" style="72" bestFit="1" customWidth="1"/>
    <col min="15372" max="15372" width="33.140625" style="72" bestFit="1" customWidth="1"/>
    <col min="15373" max="15373" width="26" style="72" bestFit="1" customWidth="1"/>
    <col min="15374" max="15374" width="19.140625" style="72" bestFit="1" customWidth="1"/>
    <col min="15375" max="15375" width="10.42578125" style="72" customWidth="1"/>
    <col min="15376" max="15376" width="11.85546875" style="72" customWidth="1"/>
    <col min="15377" max="15377" width="14.7109375" style="72" customWidth="1"/>
    <col min="15378" max="15378" width="9" style="72" bestFit="1" customWidth="1"/>
    <col min="15379" max="15618" width="9.140625" style="72"/>
    <col min="15619" max="15619" width="4.7109375" style="72" bestFit="1" customWidth="1"/>
    <col min="15620" max="15620" width="9.7109375" style="72" bestFit="1" customWidth="1"/>
    <col min="15621" max="15621" width="10" style="72" bestFit="1" customWidth="1"/>
    <col min="15622" max="15622" width="8.85546875" style="72" bestFit="1" customWidth="1"/>
    <col min="15623" max="15623" width="22.85546875" style="72" customWidth="1"/>
    <col min="15624" max="15624" width="59.7109375" style="72" bestFit="1" customWidth="1"/>
    <col min="15625" max="15625" width="57.85546875" style="72" bestFit="1" customWidth="1"/>
    <col min="15626" max="15626" width="35.28515625" style="72" bestFit="1" customWidth="1"/>
    <col min="15627" max="15627" width="28.140625" style="72" bestFit="1" customWidth="1"/>
    <col min="15628" max="15628" width="33.140625" style="72" bestFit="1" customWidth="1"/>
    <col min="15629" max="15629" width="26" style="72" bestFit="1" customWidth="1"/>
    <col min="15630" max="15630" width="19.140625" style="72" bestFit="1" customWidth="1"/>
    <col min="15631" max="15631" width="10.42578125" style="72" customWidth="1"/>
    <col min="15632" max="15632" width="11.85546875" style="72" customWidth="1"/>
    <col min="15633" max="15633" width="14.7109375" style="72" customWidth="1"/>
    <col min="15634" max="15634" width="9" style="72" bestFit="1" customWidth="1"/>
    <col min="15635" max="15874" width="9.140625" style="72"/>
    <col min="15875" max="15875" width="4.7109375" style="72" bestFit="1" customWidth="1"/>
    <col min="15876" max="15876" width="9.7109375" style="72" bestFit="1" customWidth="1"/>
    <col min="15877" max="15877" width="10" style="72" bestFit="1" customWidth="1"/>
    <col min="15878" max="15878" width="8.85546875" style="72" bestFit="1" customWidth="1"/>
    <col min="15879" max="15879" width="22.85546875" style="72" customWidth="1"/>
    <col min="15880" max="15880" width="59.7109375" style="72" bestFit="1" customWidth="1"/>
    <col min="15881" max="15881" width="57.85546875" style="72" bestFit="1" customWidth="1"/>
    <col min="15882" max="15882" width="35.28515625" style="72" bestFit="1" customWidth="1"/>
    <col min="15883" max="15883" width="28.140625" style="72" bestFit="1" customWidth="1"/>
    <col min="15884" max="15884" width="33.140625" style="72" bestFit="1" customWidth="1"/>
    <col min="15885" max="15885" width="26" style="72" bestFit="1" customWidth="1"/>
    <col min="15886" max="15886" width="19.140625" style="72" bestFit="1" customWidth="1"/>
    <col min="15887" max="15887" width="10.42578125" style="72" customWidth="1"/>
    <col min="15888" max="15888" width="11.85546875" style="72" customWidth="1"/>
    <col min="15889" max="15889" width="14.7109375" style="72" customWidth="1"/>
    <col min="15890" max="15890" width="9" style="72" bestFit="1" customWidth="1"/>
    <col min="15891" max="16130" width="9.140625" style="72"/>
    <col min="16131" max="16131" width="4.7109375" style="72" bestFit="1" customWidth="1"/>
    <col min="16132" max="16132" width="9.7109375" style="72" bestFit="1" customWidth="1"/>
    <col min="16133" max="16133" width="10" style="72" bestFit="1" customWidth="1"/>
    <col min="16134" max="16134" width="8.85546875" style="72" bestFit="1" customWidth="1"/>
    <col min="16135" max="16135" width="22.85546875" style="72" customWidth="1"/>
    <col min="16136" max="16136" width="59.7109375" style="72" bestFit="1" customWidth="1"/>
    <col min="16137" max="16137" width="57.85546875" style="72" bestFit="1" customWidth="1"/>
    <col min="16138" max="16138" width="35.28515625" style="72" bestFit="1" customWidth="1"/>
    <col min="16139" max="16139" width="28.140625" style="72" bestFit="1" customWidth="1"/>
    <col min="16140" max="16140" width="33.140625" style="72" bestFit="1" customWidth="1"/>
    <col min="16141" max="16141" width="26" style="72" bestFit="1" customWidth="1"/>
    <col min="16142" max="16142" width="19.140625" style="72" bestFit="1" customWidth="1"/>
    <col min="16143" max="16143" width="10.42578125" style="72" customWidth="1"/>
    <col min="16144" max="16144" width="11.85546875" style="72" customWidth="1"/>
    <col min="16145" max="16145" width="14.7109375" style="72" customWidth="1"/>
    <col min="16146" max="16146" width="9" style="72" bestFit="1" customWidth="1"/>
    <col min="16147" max="16384" width="9.140625" style="72"/>
  </cols>
  <sheetData>
    <row r="1" spans="1:19" x14ac:dyDescent="0.25">
      <c r="N1" s="91"/>
    </row>
    <row r="2" spans="1:19" ht="18.75" x14ac:dyDescent="0.3">
      <c r="A2" s="10" t="s">
        <v>1917</v>
      </c>
      <c r="N2" s="91"/>
    </row>
    <row r="3" spans="1:19" x14ac:dyDescent="0.25">
      <c r="A3" s="60"/>
      <c r="J3" s="596"/>
      <c r="K3" s="596"/>
      <c r="L3" s="596"/>
      <c r="M3" s="596"/>
      <c r="N3" s="596"/>
      <c r="O3" s="596"/>
      <c r="P3" s="596"/>
      <c r="Q3" s="596"/>
      <c r="R3" s="596"/>
    </row>
    <row r="4" spans="1:19" s="4" customFormat="1" ht="48.75" customHeight="1" x14ac:dyDescent="0.2">
      <c r="A4" s="583" t="s">
        <v>239</v>
      </c>
      <c r="B4" s="585" t="s">
        <v>1</v>
      </c>
      <c r="C4" s="585" t="s">
        <v>2</v>
      </c>
      <c r="D4" s="585" t="s">
        <v>3</v>
      </c>
      <c r="E4" s="587" t="s">
        <v>4</v>
      </c>
      <c r="F4" s="583" t="s">
        <v>5</v>
      </c>
      <c r="G4" s="583" t="s">
        <v>6</v>
      </c>
      <c r="H4" s="589" t="s">
        <v>7</v>
      </c>
      <c r="I4" s="589"/>
      <c r="J4" s="583" t="s">
        <v>8</v>
      </c>
      <c r="K4" s="598" t="s">
        <v>9</v>
      </c>
      <c r="L4" s="599"/>
      <c r="M4" s="597" t="s">
        <v>10</v>
      </c>
      <c r="N4" s="597"/>
      <c r="O4" s="597" t="s">
        <v>11</v>
      </c>
      <c r="P4" s="597"/>
      <c r="Q4" s="583" t="s">
        <v>12</v>
      </c>
      <c r="R4" s="585" t="s">
        <v>13</v>
      </c>
      <c r="S4" s="3"/>
    </row>
    <row r="5" spans="1:19" s="4" customFormat="1" ht="12.75" x14ac:dyDescent="0.2">
      <c r="A5" s="584"/>
      <c r="B5" s="586"/>
      <c r="C5" s="586"/>
      <c r="D5" s="586"/>
      <c r="E5" s="588"/>
      <c r="F5" s="584"/>
      <c r="G5" s="584"/>
      <c r="H5" s="64" t="s">
        <v>14</v>
      </c>
      <c r="I5" s="64" t="s">
        <v>15</v>
      </c>
      <c r="J5" s="584"/>
      <c r="K5" s="66">
        <v>2020</v>
      </c>
      <c r="L5" s="66">
        <v>2021</v>
      </c>
      <c r="M5" s="38">
        <v>2020</v>
      </c>
      <c r="N5" s="38">
        <v>2021</v>
      </c>
      <c r="O5" s="38">
        <v>2020</v>
      </c>
      <c r="P5" s="38">
        <v>2021</v>
      </c>
      <c r="Q5" s="584"/>
      <c r="R5" s="586"/>
      <c r="S5" s="3"/>
    </row>
    <row r="6" spans="1:19" s="4" customFormat="1" ht="12.75" x14ac:dyDescent="0.2">
      <c r="A6" s="63" t="s">
        <v>16</v>
      </c>
      <c r="B6" s="64" t="s">
        <v>17</v>
      </c>
      <c r="C6" s="64" t="s">
        <v>18</v>
      </c>
      <c r="D6" s="64" t="s">
        <v>19</v>
      </c>
      <c r="E6" s="65" t="s">
        <v>20</v>
      </c>
      <c r="F6" s="63" t="s">
        <v>21</v>
      </c>
      <c r="G6" s="63" t="s">
        <v>22</v>
      </c>
      <c r="H6" s="64" t="s">
        <v>23</v>
      </c>
      <c r="I6" s="64" t="s">
        <v>24</v>
      </c>
      <c r="J6" s="63" t="s">
        <v>25</v>
      </c>
      <c r="K6" s="66" t="s">
        <v>26</v>
      </c>
      <c r="L6" s="66" t="s">
        <v>27</v>
      </c>
      <c r="M6" s="62" t="s">
        <v>28</v>
      </c>
      <c r="N6" s="62" t="s">
        <v>29</v>
      </c>
      <c r="O6" s="62" t="s">
        <v>30</v>
      </c>
      <c r="P6" s="62" t="s">
        <v>31</v>
      </c>
      <c r="Q6" s="63" t="s">
        <v>32</v>
      </c>
      <c r="R6" s="64" t="s">
        <v>33</v>
      </c>
      <c r="S6" s="3"/>
    </row>
    <row r="7" spans="1:19" s="7" customFormat="1" ht="52.15" customHeight="1" x14ac:dyDescent="0.25">
      <c r="A7" s="558">
        <v>1</v>
      </c>
      <c r="B7" s="554" t="s">
        <v>261</v>
      </c>
      <c r="C7" s="600">
        <v>5</v>
      </c>
      <c r="D7" s="600">
        <v>4</v>
      </c>
      <c r="E7" s="592" t="s">
        <v>240</v>
      </c>
      <c r="F7" s="592" t="s">
        <v>241</v>
      </c>
      <c r="G7" s="552" t="s">
        <v>242</v>
      </c>
      <c r="H7" s="48" t="s">
        <v>243</v>
      </c>
      <c r="I7" s="49" t="s">
        <v>244</v>
      </c>
      <c r="J7" s="552" t="s">
        <v>245</v>
      </c>
      <c r="K7" s="594" t="s">
        <v>34</v>
      </c>
      <c r="L7" s="594" t="s">
        <v>38</v>
      </c>
      <c r="M7" s="590">
        <v>24000</v>
      </c>
      <c r="N7" s="594"/>
      <c r="O7" s="590">
        <v>24000</v>
      </c>
      <c r="P7" s="594" t="s">
        <v>38</v>
      </c>
      <c r="Q7" s="552" t="s">
        <v>246</v>
      </c>
      <c r="R7" s="552" t="s">
        <v>247</v>
      </c>
      <c r="S7" s="6"/>
    </row>
    <row r="8" spans="1:19" s="7" customFormat="1" ht="52.15" customHeight="1" x14ac:dyDescent="0.25">
      <c r="A8" s="559"/>
      <c r="B8" s="555"/>
      <c r="C8" s="601"/>
      <c r="D8" s="601"/>
      <c r="E8" s="593"/>
      <c r="F8" s="593"/>
      <c r="G8" s="553"/>
      <c r="H8" s="48" t="s">
        <v>248</v>
      </c>
      <c r="I8" s="49" t="s">
        <v>47</v>
      </c>
      <c r="J8" s="553"/>
      <c r="K8" s="595"/>
      <c r="L8" s="595"/>
      <c r="M8" s="591"/>
      <c r="N8" s="595"/>
      <c r="O8" s="591"/>
      <c r="P8" s="595"/>
      <c r="Q8" s="553"/>
      <c r="R8" s="553"/>
      <c r="S8" s="6"/>
    </row>
    <row r="9" spans="1:19" s="7" customFormat="1" ht="56.45" customHeight="1" x14ac:dyDescent="0.25">
      <c r="A9" s="558">
        <v>2</v>
      </c>
      <c r="B9" s="558">
        <v>6</v>
      </c>
      <c r="C9" s="558">
        <v>1</v>
      </c>
      <c r="D9" s="552">
        <v>13</v>
      </c>
      <c r="E9" s="592" t="s">
        <v>249</v>
      </c>
      <c r="F9" s="592" t="s">
        <v>250</v>
      </c>
      <c r="G9" s="552" t="s">
        <v>251</v>
      </c>
      <c r="H9" s="49" t="s">
        <v>252</v>
      </c>
      <c r="I9" s="92">
        <v>9</v>
      </c>
      <c r="J9" s="552" t="s">
        <v>253</v>
      </c>
      <c r="K9" s="594" t="s">
        <v>49</v>
      </c>
      <c r="L9" s="594" t="s">
        <v>38</v>
      </c>
      <c r="M9" s="590">
        <v>15000</v>
      </c>
      <c r="N9" s="594" t="s">
        <v>38</v>
      </c>
      <c r="O9" s="590">
        <v>15000</v>
      </c>
      <c r="P9" s="594" t="s">
        <v>38</v>
      </c>
      <c r="Q9" s="552" t="s">
        <v>246</v>
      </c>
      <c r="R9" s="552" t="s">
        <v>247</v>
      </c>
      <c r="S9" s="6"/>
    </row>
    <row r="10" spans="1:19" s="7" customFormat="1" ht="56.45" customHeight="1" x14ac:dyDescent="0.25">
      <c r="A10" s="559"/>
      <c r="B10" s="559"/>
      <c r="C10" s="559"/>
      <c r="D10" s="553"/>
      <c r="E10" s="593"/>
      <c r="F10" s="593"/>
      <c r="G10" s="553"/>
      <c r="H10" s="49" t="s">
        <v>254</v>
      </c>
      <c r="I10" s="92">
        <v>225</v>
      </c>
      <c r="J10" s="553"/>
      <c r="K10" s="595"/>
      <c r="L10" s="595"/>
      <c r="M10" s="591"/>
      <c r="N10" s="595"/>
      <c r="O10" s="591"/>
      <c r="P10" s="595"/>
      <c r="Q10" s="553"/>
      <c r="R10" s="553"/>
      <c r="S10" s="6"/>
    </row>
    <row r="11" spans="1:19" s="7" customFormat="1" ht="102" customHeight="1" x14ac:dyDescent="0.25">
      <c r="A11" s="552">
        <v>3</v>
      </c>
      <c r="B11" s="552">
        <v>6</v>
      </c>
      <c r="C11" s="552">
        <v>1</v>
      </c>
      <c r="D11" s="552">
        <v>6</v>
      </c>
      <c r="E11" s="552" t="s">
        <v>255</v>
      </c>
      <c r="F11" s="592" t="s">
        <v>1918</v>
      </c>
      <c r="G11" s="432" t="s">
        <v>61</v>
      </c>
      <c r="H11" s="432" t="s">
        <v>62</v>
      </c>
      <c r="I11" s="432">
        <v>1</v>
      </c>
      <c r="J11" s="552" t="s">
        <v>258</v>
      </c>
      <c r="K11" s="552" t="s">
        <v>34</v>
      </c>
      <c r="L11" s="552" t="s">
        <v>38</v>
      </c>
      <c r="M11" s="603">
        <v>99574</v>
      </c>
      <c r="N11" s="552" t="s">
        <v>38</v>
      </c>
      <c r="O11" s="603">
        <v>99574</v>
      </c>
      <c r="P11" s="552" t="s">
        <v>38</v>
      </c>
      <c r="Q11" s="552" t="s">
        <v>246</v>
      </c>
      <c r="R11" s="552" t="s">
        <v>247</v>
      </c>
      <c r="S11" s="6"/>
    </row>
    <row r="12" spans="1:19" s="7" customFormat="1" ht="102" customHeight="1" x14ac:dyDescent="0.25">
      <c r="A12" s="602"/>
      <c r="B12" s="602"/>
      <c r="C12" s="602"/>
      <c r="D12" s="602"/>
      <c r="E12" s="602"/>
      <c r="F12" s="608"/>
      <c r="G12" s="432" t="s">
        <v>256</v>
      </c>
      <c r="H12" s="432" t="s">
        <v>257</v>
      </c>
      <c r="I12" s="432">
        <v>2</v>
      </c>
      <c r="J12" s="602"/>
      <c r="K12" s="602"/>
      <c r="L12" s="602"/>
      <c r="M12" s="604"/>
      <c r="N12" s="602"/>
      <c r="O12" s="602"/>
      <c r="P12" s="602"/>
      <c r="Q12" s="602"/>
      <c r="R12" s="602"/>
      <c r="S12" s="6"/>
    </row>
    <row r="13" spans="1:19" s="39" customFormat="1" ht="43.9" customHeight="1" x14ac:dyDescent="0.2">
      <c r="A13" s="558">
        <v>4</v>
      </c>
      <c r="B13" s="605">
        <v>6</v>
      </c>
      <c r="C13" s="605">
        <v>1</v>
      </c>
      <c r="D13" s="605">
        <v>6</v>
      </c>
      <c r="E13" s="606" t="s">
        <v>315</v>
      </c>
      <c r="F13" s="592" t="s">
        <v>1919</v>
      </c>
      <c r="G13" s="605" t="s">
        <v>259</v>
      </c>
      <c r="H13" s="413" t="s">
        <v>53</v>
      </c>
      <c r="I13" s="413">
        <v>1</v>
      </c>
      <c r="J13" s="552" t="s">
        <v>1920</v>
      </c>
      <c r="K13" s="558" t="s">
        <v>34</v>
      </c>
      <c r="L13" s="558" t="s">
        <v>38</v>
      </c>
      <c r="M13" s="590">
        <v>4200</v>
      </c>
      <c r="N13" s="590" t="s">
        <v>38</v>
      </c>
      <c r="O13" s="590">
        <v>4200</v>
      </c>
      <c r="P13" s="590" t="s">
        <v>38</v>
      </c>
      <c r="Q13" s="552" t="s">
        <v>246</v>
      </c>
      <c r="R13" s="552" t="s">
        <v>247</v>
      </c>
    </row>
    <row r="14" spans="1:19" s="39" customFormat="1" ht="43.9" customHeight="1" x14ac:dyDescent="0.2">
      <c r="A14" s="559"/>
      <c r="B14" s="605"/>
      <c r="C14" s="605"/>
      <c r="D14" s="605"/>
      <c r="E14" s="607"/>
      <c r="F14" s="593"/>
      <c r="G14" s="605"/>
      <c r="H14" s="432" t="s">
        <v>54</v>
      </c>
      <c r="I14" s="413">
        <v>60</v>
      </c>
      <c r="J14" s="553"/>
      <c r="K14" s="559"/>
      <c r="L14" s="559"/>
      <c r="M14" s="591"/>
      <c r="N14" s="591"/>
      <c r="O14" s="591"/>
      <c r="P14" s="591"/>
      <c r="Q14" s="553"/>
      <c r="R14" s="553"/>
    </row>
    <row r="15" spans="1:19" ht="102" x14ac:dyDescent="0.25">
      <c r="A15" s="413">
        <v>5</v>
      </c>
      <c r="B15" s="413">
        <v>6</v>
      </c>
      <c r="C15" s="413">
        <v>1.3</v>
      </c>
      <c r="D15" s="413">
        <v>13</v>
      </c>
      <c r="E15" s="465" t="s">
        <v>262</v>
      </c>
      <c r="F15" s="466" t="s">
        <v>316</v>
      </c>
      <c r="G15" s="413" t="s">
        <v>263</v>
      </c>
      <c r="H15" s="432" t="s">
        <v>264</v>
      </c>
      <c r="I15" s="413">
        <v>6</v>
      </c>
      <c r="J15" s="432" t="s">
        <v>265</v>
      </c>
      <c r="K15" s="413" t="s">
        <v>39</v>
      </c>
      <c r="L15" s="413" t="s">
        <v>38</v>
      </c>
      <c r="M15" s="467">
        <v>110000</v>
      </c>
      <c r="N15" s="468" t="s">
        <v>38</v>
      </c>
      <c r="O15" s="468">
        <v>110000</v>
      </c>
      <c r="P15" s="468" t="s">
        <v>38</v>
      </c>
      <c r="Q15" s="432" t="s">
        <v>246</v>
      </c>
      <c r="R15" s="432" t="s">
        <v>247</v>
      </c>
    </row>
    <row r="16" spans="1:19" s="51" customFormat="1" ht="18" customHeight="1" x14ac:dyDescent="0.25">
      <c r="A16" s="93"/>
      <c r="B16" s="94"/>
      <c r="C16" s="94"/>
      <c r="D16" s="94"/>
      <c r="E16" s="94"/>
      <c r="F16" s="94"/>
      <c r="G16" s="94"/>
      <c r="H16" s="94"/>
      <c r="I16" s="94"/>
      <c r="J16" s="94"/>
      <c r="K16" s="94"/>
      <c r="L16" s="94"/>
      <c r="M16" s="94"/>
      <c r="N16" s="94"/>
      <c r="O16" s="94"/>
      <c r="P16" s="94"/>
      <c r="Q16" s="94"/>
      <c r="R16" s="94"/>
    </row>
    <row r="17" spans="1:18" s="51" customFormat="1" ht="15.75" customHeight="1" x14ac:dyDescent="0.25">
      <c r="A17" s="93"/>
      <c r="B17" s="94"/>
      <c r="C17" s="94"/>
      <c r="D17" s="94"/>
      <c r="E17" s="94"/>
      <c r="F17" s="94"/>
      <c r="G17" s="94"/>
      <c r="H17" s="94"/>
      <c r="I17" s="94"/>
      <c r="J17" s="94"/>
      <c r="K17" s="94"/>
      <c r="L17" s="94"/>
      <c r="M17" s="85"/>
      <c r="N17" s="561" t="s">
        <v>35</v>
      </c>
      <c r="O17" s="562"/>
      <c r="P17" s="94"/>
      <c r="Q17" s="94"/>
      <c r="R17" s="94"/>
    </row>
    <row r="18" spans="1:18" s="51" customFormat="1" ht="15" customHeight="1" x14ac:dyDescent="0.25">
      <c r="A18" s="93"/>
      <c r="B18" s="94"/>
      <c r="C18" s="94"/>
      <c r="D18" s="94"/>
      <c r="E18" s="94"/>
      <c r="F18" s="94"/>
      <c r="G18" s="94"/>
      <c r="H18" s="94"/>
      <c r="I18" s="94"/>
      <c r="J18" s="94"/>
      <c r="K18" s="94"/>
      <c r="L18" s="94"/>
      <c r="M18" s="86"/>
      <c r="N18" s="53" t="s">
        <v>36</v>
      </c>
      <c r="O18" s="53" t="s">
        <v>37</v>
      </c>
      <c r="P18" s="94"/>
      <c r="Q18" s="94"/>
      <c r="R18" s="94"/>
    </row>
    <row r="19" spans="1:18" x14ac:dyDescent="0.25">
      <c r="M19" s="86" t="s">
        <v>688</v>
      </c>
      <c r="N19" s="54">
        <v>5</v>
      </c>
      <c r="O19" s="16">
        <f>O7+O9+O11+O13+O15</f>
        <v>252774</v>
      </c>
    </row>
  </sheetData>
  <mergeCells count="79">
    <mergeCell ref="F13:F14"/>
    <mergeCell ref="G13:G14"/>
    <mergeCell ref="J13:J14"/>
    <mergeCell ref="K13:K14"/>
    <mergeCell ref="L13:L14"/>
    <mergeCell ref="F11:F12"/>
    <mergeCell ref="J11:J12"/>
    <mergeCell ref="K11:K12"/>
    <mergeCell ref="L11:L12"/>
    <mergeCell ref="A11:A12"/>
    <mergeCell ref="B11:B12"/>
    <mergeCell ref="C11:C12"/>
    <mergeCell ref="D11:D12"/>
    <mergeCell ref="E11:E12"/>
    <mergeCell ref="R9:R10"/>
    <mergeCell ref="M9:M10"/>
    <mergeCell ref="N9:N10"/>
    <mergeCell ref="O9:O10"/>
    <mergeCell ref="P9:P10"/>
    <mergeCell ref="Q9:Q10"/>
    <mergeCell ref="K9:K10"/>
    <mergeCell ref="L9:L10"/>
    <mergeCell ref="A9:A10"/>
    <mergeCell ref="B9:B10"/>
    <mergeCell ref="C9:C10"/>
    <mergeCell ref="D9:D10"/>
    <mergeCell ref="E9:E10"/>
    <mergeCell ref="F9:F10"/>
    <mergeCell ref="G9:G10"/>
    <mergeCell ref="J9:J10"/>
    <mergeCell ref="A13:A14"/>
    <mergeCell ref="B13:B14"/>
    <mergeCell ref="C13:C14"/>
    <mergeCell ref="D13:D14"/>
    <mergeCell ref="E13:E14"/>
    <mergeCell ref="R11:R12"/>
    <mergeCell ref="M11:M12"/>
    <mergeCell ref="O13:O14"/>
    <mergeCell ref="P13:P14"/>
    <mergeCell ref="Q13:Q14"/>
    <mergeCell ref="R13:R14"/>
    <mergeCell ref="M13:M14"/>
    <mergeCell ref="N13:N14"/>
    <mergeCell ref="N17:O17"/>
    <mergeCell ref="N11:N12"/>
    <mergeCell ref="O11:O12"/>
    <mergeCell ref="P11:P12"/>
    <mergeCell ref="Q11:Q12"/>
    <mergeCell ref="A7:A8"/>
    <mergeCell ref="B7:B8"/>
    <mergeCell ref="C7:C8"/>
    <mergeCell ref="D7:D8"/>
    <mergeCell ref="E7:E8"/>
    <mergeCell ref="P7:P8"/>
    <mergeCell ref="Q7:Q8"/>
    <mergeCell ref="J3:R3"/>
    <mergeCell ref="M4:N4"/>
    <mergeCell ref="O4:P4"/>
    <mergeCell ref="Q4:Q5"/>
    <mergeCell ref="R4:R5"/>
    <mergeCell ref="K7:K8"/>
    <mergeCell ref="L7:L8"/>
    <mergeCell ref="M7:M8"/>
    <mergeCell ref="R7:R8"/>
    <mergeCell ref="K4:L4"/>
    <mergeCell ref="J7:J8"/>
    <mergeCell ref="N7:N8"/>
    <mergeCell ref="F4:F5"/>
    <mergeCell ref="G4:G5"/>
    <mergeCell ref="H4:I4"/>
    <mergeCell ref="J4:J5"/>
    <mergeCell ref="O7:O8"/>
    <mergeCell ref="F7:F8"/>
    <mergeCell ref="G7:G8"/>
    <mergeCell ref="A4:A5"/>
    <mergeCell ref="B4:B5"/>
    <mergeCell ref="C4:C5"/>
    <mergeCell ref="D4:D5"/>
    <mergeCell ref="E4: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36</vt:i4>
      </vt:variant>
    </vt:vector>
  </HeadingPairs>
  <TitlesOfParts>
    <vt:vector size="36"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CDR (KSOW)</vt:lpstr>
      <vt:lpstr>MRiRW</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2020-12-20T13:14:06Z</cp:lastPrinted>
  <dcterms:created xsi:type="dcterms:W3CDTF">2020-01-15T10:30:37Z</dcterms:created>
  <dcterms:modified xsi:type="dcterms:W3CDTF">2020-12-29T15:33:15Z</dcterms:modified>
</cp:coreProperties>
</file>