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en_skoroszyt"/>
  <mc:AlternateContent xmlns:mc="http://schemas.openxmlformats.org/markup-compatibility/2006">
    <mc:Choice Requires="x15">
      <x15ac:absPath xmlns:x15ac="http://schemas.microsoft.com/office/spreadsheetml/2010/11/ac" url="Z:\GRUPA ROBOCZA\Grupa Robocza ds. KSOW\GR ds. KSOW_2020 rok\6. Uchwała nr 54_zmiana PO 2020-2021_protokół z XI posiedzenia_tryb obiegowy\5. Uchwała nr 54_po akceptacji GR ds. KSOW\"/>
    </mc:Choice>
  </mc:AlternateContent>
  <xr:revisionPtr revIDLastSave="0" documentId="13_ncr:1_{4316960F-DDE4-44B0-911B-44390744ABDB}"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KSOW)" sheetId="20" r:id="rId18"/>
    <sheet name="MRiRW" sheetId="37" r:id="rId19"/>
    <sheet name="CDR (SIR)" sheetId="39" r:id="rId20"/>
    <sheet name="Dolnośląski ODR" sheetId="40" r:id="rId21"/>
    <sheet name="Kujawsko-pomorski ODR" sheetId="41" r:id="rId22"/>
    <sheet name="Lubelski ODR" sheetId="42" r:id="rId23"/>
    <sheet name="Lubuski ODR" sheetId="43" r:id="rId24"/>
    <sheet name="Łódzki ODR" sheetId="44" r:id="rId25"/>
    <sheet name="Małopolski ODR" sheetId="45" r:id="rId26"/>
    <sheet name="Mazowiecki ODR" sheetId="46" r:id="rId27"/>
    <sheet name="Opolski ODR" sheetId="47" r:id="rId28"/>
    <sheet name="Podkarpacki ODR" sheetId="48" r:id="rId29"/>
    <sheet name="Podlaski ODR" sheetId="49" r:id="rId30"/>
    <sheet name="Pomorski ODR" sheetId="50" r:id="rId31"/>
    <sheet name="Śląski ODR" sheetId="51" r:id="rId32"/>
    <sheet name="Świętokrzyski ODR" sheetId="52" r:id="rId33"/>
    <sheet name="Warmińsko-mazurski ODR" sheetId="53" r:id="rId34"/>
    <sheet name="Wielkopolski ODR" sheetId="54" r:id="rId35"/>
    <sheet name="Zachodniopomorski ODR" sheetId="55" r:id="rId36"/>
  </sheets>
  <definedNames>
    <definedName name="_xlnm.Print_Area" localSheetId="19">'CDR (SIR)'!#REF!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55" l="1"/>
  <c r="O30" i="55"/>
  <c r="P43" i="53"/>
  <c r="O40" i="52"/>
  <c r="D40" i="19" l="1"/>
  <c r="C40" i="19"/>
  <c r="O36" i="54"/>
  <c r="P36" i="54"/>
  <c r="O43" i="53"/>
  <c r="P28" i="51"/>
  <c r="Q28" i="51"/>
  <c r="O43" i="50"/>
  <c r="P43" i="50"/>
  <c r="O7" i="48"/>
  <c r="O8" i="48"/>
  <c r="O9" i="48"/>
  <c r="Q13" i="48"/>
  <c r="Q18" i="48" s="1"/>
  <c r="R13" i="48"/>
  <c r="R18" i="48" s="1"/>
  <c r="O10" i="48"/>
  <c r="O13" i="48"/>
  <c r="O18" i="48"/>
  <c r="O19" i="48"/>
  <c r="O20" i="48"/>
  <c r="P24" i="48"/>
  <c r="O35" i="47"/>
  <c r="P35" i="47"/>
  <c r="O7" i="46"/>
  <c r="O9" i="46"/>
  <c r="O10" i="46"/>
  <c r="O12" i="46"/>
  <c r="O14" i="46"/>
  <c r="O16" i="46"/>
  <c r="O18" i="46"/>
  <c r="O20" i="46"/>
  <c r="O22" i="46"/>
  <c r="O23" i="46"/>
  <c r="O24" i="46"/>
  <c r="O28" i="46"/>
  <c r="O30" i="46"/>
  <c r="O32" i="46"/>
  <c r="O34" i="46"/>
  <c r="O36" i="46"/>
  <c r="O37" i="46"/>
  <c r="O40" i="46"/>
  <c r="P41" i="46"/>
  <c r="O42" i="46"/>
  <c r="O46" i="46"/>
  <c r="O48" i="46"/>
  <c r="O49" i="46"/>
  <c r="P51" i="46"/>
  <c r="P52" i="46"/>
  <c r="P53" i="46"/>
  <c r="O26" i="45"/>
  <c r="O21" i="44"/>
  <c r="P21" i="44"/>
  <c r="N42" i="43"/>
  <c r="O42" i="43"/>
  <c r="M35" i="42"/>
  <c r="O35" i="42"/>
  <c r="O47" i="42" s="1"/>
  <c r="P30" i="41"/>
  <c r="O21" i="40"/>
  <c r="O102" i="39"/>
  <c r="P102" i="39"/>
  <c r="P60" i="46" l="1"/>
  <c r="O60" i="46"/>
  <c r="R10" i="48"/>
  <c r="Q10" i="48"/>
  <c r="O24" i="37"/>
  <c r="O14" i="37"/>
  <c r="P11" i="37"/>
  <c r="P33" i="37" s="1"/>
  <c r="O11" i="37"/>
  <c r="O33" i="37" l="1"/>
  <c r="O22" i="34"/>
  <c r="O14" i="25"/>
  <c r="P101" i="20" l="1"/>
  <c r="O101" i="20"/>
  <c r="O15" i="35" l="1"/>
  <c r="O11" i="33" l="1"/>
  <c r="O34" i="31" l="1"/>
  <c r="O14" i="30" l="1"/>
  <c r="P23" i="30" s="1"/>
  <c r="O19" i="29" l="1"/>
  <c r="O19" i="28" l="1"/>
  <c r="O34" i="27" l="1"/>
  <c r="O20" i="24" l="1"/>
  <c r="O18" i="23" l="1"/>
  <c r="O19" i="22" l="1"/>
  <c r="O9" i="21" l="1"/>
  <c r="O19" i="21" s="1"/>
  <c r="M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Kamila Kirowska</author>
  </authors>
  <commentList>
    <comment ref="I9" authorId="0" shapeId="0" xr:uid="{00000000-0006-0000-0300-000001000000}">
      <text>
        <r>
          <rPr>
            <b/>
            <sz val="9"/>
            <color indexed="81"/>
            <rFont val="Tahoma"/>
            <family val="2"/>
            <charset val="238"/>
          </rPr>
          <t>Kamila Kirowska:</t>
        </r>
        <r>
          <rPr>
            <sz val="9"/>
            <color indexed="81"/>
            <rFont val="Tahoma"/>
            <family val="2"/>
            <charset val="238"/>
          </rPr>
          <t xml:space="preserve">
zmieniono nie tylko tytuł operacji ale również liczbę wystawców z 30 na 31, czy to aktualizacja czy błąd?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F10" authorId="0" shapeId="0" xr:uid="{00000000-0006-0000-1C00-00000100000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xr:uid="{00000000-0006-0000-1C00-000002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<sst xmlns="http://schemas.openxmlformats.org/spreadsheetml/2006/main" count="5191" uniqueCount="2018">
  <si>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</si>
  <si>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</si>
  <si>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</si>
  <si>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</si>
  <si>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</si>
  <si>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</si>
  <si>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</si>
  <si>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</si>
  <si>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</si>
  <si>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</si>
  <si>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</si>
  <si>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</si>
  <si>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</si>
  <si>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</si>
  <si>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</si>
  <si>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</si>
  <si>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</si>
  <si>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</si>
  <si>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</si>
  <si>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</si>
  <si>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</si>
  <si>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</si>
  <si>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</si>
  <si>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</si>
  <si>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</si>
  <si>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</si>
  <si>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</si>
  <si>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</si>
  <si>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</si>
  <si>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</si>
  <si>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</si>
  <si>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</si>
  <si>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</si>
  <si>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</si>
  <si>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</si>
  <si>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</si>
  <si>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</si>
  <si>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</si>
  <si>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t>
  </si>
  <si>
    <t>III-IV</t>
  </si>
  <si>
    <t>II-III</t>
  </si>
  <si>
    <t>I</t>
  </si>
  <si>
    <t>1</t>
  </si>
  <si>
    <t>seminarium</t>
  </si>
  <si>
    <t>III</t>
  </si>
  <si>
    <t>wyjazd studyjny</t>
  </si>
  <si>
    <t>II-IV</t>
  </si>
  <si>
    <t>40</t>
  </si>
  <si>
    <t>II</t>
  </si>
  <si>
    <t>I - IV</t>
  </si>
  <si>
    <t>szkolenie</t>
  </si>
  <si>
    <t>liczba uczestników wyjazdu studyjnego</t>
  </si>
  <si>
    <t>wystawa</t>
  </si>
  <si>
    <t>liczba konferencji</t>
  </si>
  <si>
    <t>liczba uczestników konferencji</t>
  </si>
  <si>
    <t xml:space="preserve">publikacja </t>
  </si>
  <si>
    <t>IV</t>
  </si>
  <si>
    <t>Konferencja, konkursy</t>
  </si>
  <si>
    <t>publikacja</t>
  </si>
  <si>
    <t>spotkanie</t>
  </si>
  <si>
    <t xml:space="preserve">liczba uczestników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</si>
  <si>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</si>
  <si>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</si>
  <si>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</si>
  <si>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</si>
  <si>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</si>
  <si>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</si>
  <si>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</si>
  <si>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</si>
  <si>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</si>
  <si>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</si>
  <si>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</si>
  <si>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</si>
  <si>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</si>
  <si>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</si>
  <si>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</si>
  <si>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</si>
  <si>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</si>
  <si>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</si>
  <si>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</si>
  <si>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</si>
  <si>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</si>
  <si>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 xml:space="preserve">Operacje własne jednostek wsparcia sieci z wyłączeniem działania 8 Plan komunikacyjny </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</si>
  <si>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</si>
  <si>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</si>
  <si>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</si>
  <si>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</si>
  <si>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</si>
  <si>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</si>
  <si>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</si>
  <si>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</si>
  <si>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</si>
  <si>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</si>
  <si>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</si>
  <si>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</si>
  <si>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</si>
  <si>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Prezentacja  Tradycyjnych Stołów Wigilijnych w Wałbrzychu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</si>
  <si>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</si>
  <si>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liczba upominków</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</si>
  <si>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</si>
  <si>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</si>
  <si>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</si>
  <si>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</si>
  <si>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</si>
  <si>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</si>
  <si>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</si>
  <si>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</si>
  <si>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</si>
  <si>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</si>
  <si>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</si>
  <si>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</si>
  <si>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</si>
  <si>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</si>
  <si>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</si>
  <si>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</si>
  <si>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</si>
  <si>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</si>
  <si>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podniesienie kompetencji pracowników biur odpowiedzialnych za przeprowadzenie procedur związanych z wdrażaniem lokalnych strategii rozwoju</t>
  </si>
  <si>
    <t>pracownicy biur lokalnych grup działania oraz przedstawiciele
organów lgd</t>
  </si>
  <si>
    <t xml:space="preserve">I-IV </t>
  </si>
  <si>
    <t>Technologie naturalne: Biologizacja rolnictwa</t>
  </si>
  <si>
    <t>popularyzacja działań i inicjatyw na rzecz zrównoważonego rozwoju oraz upowszechnianie innowacyjnych rozwiązań chroniących bioróżnorodność i środowisko naturalne</t>
  </si>
  <si>
    <t>przedstawiciele związków rolników, organizacji rolniczych, izb branżowych, rolnicy, przestawiciele szkół rolniczych, studencimi uczniowie szkół o profilu nauczania rolnictwo</t>
  </si>
  <si>
    <t>Marketing kulinarny sposobem na rozwój sektora rolno-spozywczego</t>
  </si>
  <si>
    <t>popularyzacja działań i inicjatyw na rzecz zrównoważonego rozwoju oraz zwiększanie napływu turystów do regionu</t>
  </si>
  <si>
    <t>przedstawiciele Sieci Kulinarnego Dziedzictwa, sfery HoReGa, właściciele gospodarstw agroturystycznych, lokalnych organizacji turystycznych oraz  przestawiciele szkół rolniczych</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</si>
  <si>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</si>
  <si>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</si>
  <si>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</si>
  <si>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</si>
  <si>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</si>
  <si>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</si>
  <si>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</si>
  <si>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4</t>
  </si>
  <si>
    <t>Impreza plenerowa, konkursy</t>
  </si>
  <si>
    <t>Samorząd Województwa Lubelskiego</t>
  </si>
  <si>
    <t>Artura Grottgera 4, 20-029 Lublin</t>
  </si>
  <si>
    <t>Informowanie społeczeństwa o rozowju obszarów wiejskich "Kalendarz Imprez 2020 - dobre praktyki na obszarach wiejskich</t>
  </si>
  <si>
    <t xml:space="preserve">Celem operacji jest wspieranie rozwoju obszarów wijskich poprzez gromadzenie i przekazywanie dobrych praktyk w publikacjach lub materiałach drukowanych </t>
  </si>
  <si>
    <t>opracowanienie, druk</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</si>
  <si>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</si>
  <si>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</si>
  <si>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</si>
  <si>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</si>
  <si>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</si>
  <si>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</si>
  <si>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</si>
  <si>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wystawcy</t>
  </si>
  <si>
    <t>Producenci ziół, rolnicy, stowarzyszenia</t>
  </si>
  <si>
    <t>Konkurs plastyczny dla dzieci</t>
  </si>
  <si>
    <t>Konkurs plastyczny mający na celu  promocję jakości życia na wsi lub promocję wsi jako miejsca do życia i rozwoju zawodowego wśród dzieci i młodziezy szkolnej.</t>
  </si>
  <si>
    <t>dzieci i młodzież z wiejskich szkół podstawowych województwa lubelskiego</t>
  </si>
  <si>
    <t>Informowanie społeczeństwa o rozowju obszarów wiejskich.</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</si>
  <si>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</si>
  <si>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</si>
  <si>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</si>
  <si>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</si>
  <si>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</si>
  <si>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</si>
  <si>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</si>
  <si>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</si>
  <si>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</si>
  <si>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Wydanie broszury/ulotki podsumowującej działlność JR KSOW woj. Lubuskiego</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</si>
  <si>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</si>
  <si>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</si>
  <si>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</si>
  <si>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</si>
  <si>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</si>
  <si>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</si>
  <si>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</si>
  <si>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</si>
  <si>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</si>
  <si>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</si>
  <si>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</si>
  <si>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</si>
  <si>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</si>
  <si>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</si>
  <si>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</si>
  <si>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</si>
  <si>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Przewodnik po lubuskich, najpiękniejszych wsiach</t>
  </si>
  <si>
    <t>Podsumowanie 10 lecia konkursu Najpiękniejsza Wieś Lubuska, poprzez wydanie przewodnika po miejscowościah, które były laureatami, wyróżnionymi itd. Pokazanie jak dane wsie zmieniły się, co dał im konkurs, jakie nowe inwestcyje powstały na ich terenie, jak rozwinęły się, jak wykorzystały nagrody.</t>
  </si>
  <si>
    <t xml:space="preserve">Urząd Marszałkowski  Województwa Mazowieckiego w Warszawie </t>
  </si>
  <si>
    <t>ul. Jagiellońska 26, 03-719 Warszawa</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</si>
  <si>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</si>
  <si>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</si>
  <si>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</si>
  <si>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</si>
  <si>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</si>
  <si>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Słuchalność/oglądalność audycji, programów, spotów</t>
  </si>
  <si>
    <t>minimum            50 000 maksimum 500 000</t>
  </si>
  <si>
    <t>Fora internetowe, media 
społecznościowe itp.</t>
  </si>
  <si>
    <t>Unikalni użytkownicy forów internetowych, mediów społecznościowych itp.</t>
  </si>
  <si>
    <t>minimum        5 000 maksimum 20 000</t>
  </si>
  <si>
    <t>min.15 maksimum 43</t>
  </si>
  <si>
    <t>Szkolenia/seminaria/inne formy szkoleniowe</t>
  </si>
  <si>
    <t>Uczestnicy szkoleń/seminariów/innych form szkoleniowych</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</si>
  <si>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</si>
  <si>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</si>
  <si>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</si>
  <si>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</si>
  <si>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</si>
  <si>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</si>
  <si>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</si>
  <si>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</si>
  <si>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</si>
  <si>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</si>
  <si>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</si>
  <si>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</si>
  <si>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</si>
  <si>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</si>
  <si>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</si>
  <si>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</si>
  <si>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 kapelmistrzowie</t>
  </si>
  <si>
    <t>minimum 200; maksimum 500</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</si>
  <si>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</si>
  <si>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</si>
  <si>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Konkurs dla Kół Gospodyń Wiejskich</t>
  </si>
  <si>
    <t>Książka kucharska KGW</t>
  </si>
  <si>
    <t xml:space="preserve">rozpowszechnienie regionalnego dziedzictwa kulinarnego Mazowsza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</si>
  <si>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</si>
  <si>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</si>
  <si>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</si>
  <si>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</si>
  <si>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</si>
  <si>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</si>
  <si>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</si>
  <si>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</si>
  <si>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</si>
  <si>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</si>
  <si>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</si>
  <si>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</si>
  <si>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</si>
  <si>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</si>
  <si>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</si>
  <si>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producenci rolni i mieszkańcy  Mazowsza</t>
  </si>
  <si>
    <t xml:space="preserve">Tytuły publikacji wydanych w formie elektronicznej </t>
  </si>
  <si>
    <t>Materiały promocyjne - komplety (w tym produkty tradycyjne i regionalne)</t>
  </si>
  <si>
    <t xml:space="preserve">audycje na kanale YouTube, profil w mediach społecznościowych, płatne elementy promocji w mediach społecznościowych, audycje radiowe, promocja na regionalnych portalach internetowych  </t>
  </si>
  <si>
    <t>minimum 200; maksimum 1500</t>
  </si>
  <si>
    <t>Lp.</t>
  </si>
  <si>
    <t>Szkolenia i działania na rzecz tworzenia sieci kontaktów dla Lokalnych Grup Działania (LGD), w tym zapewnienie pomocy technicznej w zakresie współpracy międzyterytorialnej</t>
  </si>
  <si>
    <t>CEL: Wsparcie LGD w zakresie poszukiwania partnerów do współpracy międzyterytorialnej oraz podniesienie kompetencji w zakresie wykonywania przez nie zadań, związanych z wdrażaniem strategii rozwoju lokalnego; PRZEDMIOT: organizacja szkoleń, spotkań, warsztatów, seminariów etc - wg potrzeb zgłaszanych przez LGD; TEMAT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</si>
  <si>
    <t>Szkolenie, spotkanie, warsztat, seminarium - wg potrzeb zgłaszanych przez LGD</t>
  </si>
  <si>
    <t xml:space="preserve">liczba szkoleń / spotkań </t>
  </si>
  <si>
    <t>2</t>
  </si>
  <si>
    <t>Przedstawiciele LGD i jednostki regionalnej KSOW województwa opolskiego</t>
  </si>
  <si>
    <t>Urząd Marszałkowski Województwa Opolskiego</t>
  </si>
  <si>
    <t>ul. Piastowska 14, 45-082 Opole</t>
  </si>
  <si>
    <t>liczba uczestników szkoleń</t>
  </si>
  <si>
    <t>Smacznie po nowemu, zdrowo po staremu - czyli mój SPK - BOX</t>
  </si>
  <si>
    <t xml:space="preserve">CEL: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PRZEDMIOT: organizacja warsztatów kulinarnych dla dzieci i młodzieży z województwa opolskiego, które przybliżą odbiorcom wiedzę na temat produktów loklanych i tradycyjnych z regionu, tradycji kulinarnych oraz zdrowego trybu życia i działań proekologicznych wpływających na poprawę jakości życia mieszkańców i wizerunku wsi.  TEMAT: 1. Promocja jakości życia na wsi lub promocja wsi jako miejsca do życia i rozwoju zawodowego. 2. Upowszechnianie wiedzy w zakresie planowania rozwoju lokalnego z uwzględnieniem potencjalu ekonomicznego, społecznego i środowiskowego danego obszaru. </t>
  </si>
  <si>
    <t xml:space="preserve">szkolenie / seminarium / warsztat / spotkanie </t>
  </si>
  <si>
    <t>liczba warsztatów</t>
  </si>
  <si>
    <t>Dzieci i młodzież z województwa opolskiego oraz ich opiekunowie</t>
  </si>
  <si>
    <t>liczba uczestników warsztatów</t>
  </si>
  <si>
    <t xml:space="preserve">Opolska wieś atrakcyjnym miejscem do życia i rozwoju </t>
  </si>
  <si>
    <t>publikacja / materiał drukowany</t>
  </si>
  <si>
    <t>liczba tytułów publikacji / materiałów drukowanych</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</si>
  <si>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</si>
  <si>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konferencja / kongres</t>
  </si>
  <si>
    <t>III, IV</t>
  </si>
  <si>
    <t>6</t>
  </si>
  <si>
    <t>"Opolskie - aktywnie i smacznie"</t>
  </si>
  <si>
    <t xml:space="preserve">Informacje i publikacje w internecie </t>
  </si>
  <si>
    <t xml:space="preserve">liczba informacji </t>
  </si>
  <si>
    <t>mieszkańcy województwa, turyści krajowi i zagraniczni poszukujący ofert spędzenia wolnego czasu poza miejscem zamieszkania</t>
  </si>
  <si>
    <t>Z podwórka na biosko</t>
  </si>
  <si>
    <t xml:space="preserve">Organizacja wydarzenia ma na celu aktywizacje mieszkanców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zwiekszenie udziału zainteresowanych stron we wdrażaniu inicjatyw na rzecz rozwoju obszarów wiejskich. </t>
  </si>
  <si>
    <t>Wydarzenie</t>
  </si>
  <si>
    <t>Mieszkańcy obszarów wiejskich</t>
  </si>
  <si>
    <t>Lubelskie Rowerowe z KSOW-em</t>
  </si>
  <si>
    <t xml:space="preserve">Zwiększenie udziału zainteresowanych stron we wdrażaniu inicjatyw na rzecz rozwoju obszarów wiejskich.  </t>
  </si>
  <si>
    <t xml:space="preserve">Mieszkańcy obszarów wieejskich </t>
  </si>
  <si>
    <t>50</t>
  </si>
  <si>
    <t>ilość uczestników</t>
  </si>
  <si>
    <t>Razem po zmianie</t>
  </si>
  <si>
    <t xml:space="preserve">Warsztaty szkoleniowe pn. „Lean Inspiracja” </t>
  </si>
  <si>
    <t>Promocja najlepszyche działań kreujacych przedsiębiorczość na obszarach wiejskich. Konkurs  organizowany przez Centrum Doradztwa Rolniczego w Brwinowie, który powołuje komisję, wyłaniającą laureatów. Nagroda dla laureata z woj. kujawsko-pomorskiego</t>
  </si>
  <si>
    <t>przedsiębiorcy działający na obszarach wiejskich, tworzący nowe miejsca pracy oraz mieszkańcy regionu, którzy będą mogli zapoznać się z działalnością laureata z Kujaw i Pomorza</t>
  </si>
  <si>
    <t>cykl szkoleń i wykładów</t>
  </si>
  <si>
    <t>210</t>
  </si>
  <si>
    <t>"Nasze kulinarne dziedzictwo - Smaki regionów"</t>
  </si>
  <si>
    <t xml:space="preserve">promocja sektora rolnego regionu oraz prezentacja producentów żywności wysokiej jakości, popularyzacja konkursu "Nasze kulinarne dziedzictwo", jego laureatów </t>
  </si>
  <si>
    <t xml:space="preserve">"Z kilmatem i pasją" </t>
  </si>
  <si>
    <t>promocja producentów żywności wysokiej jakości zrzeszonych w Regionalnej Sieci Kulinarnego Dziedzictwa Kujawy i Pomorze</t>
  </si>
  <si>
    <t>cykl felietonów</t>
  </si>
  <si>
    <t>producenci żywności tradycyjnej i regionalnej zrzeszeni w Regionalnej Sieci Kulinarnego Dziedzictwa</t>
  </si>
  <si>
    <t>Wojewódzkie Święto Ziół</t>
  </si>
  <si>
    <t>konkurs, materiał promocyjno - informacyjny</t>
  </si>
  <si>
    <t xml:space="preserve">liczba laureatów konkursu, ilość materiał promocyjno - informacyjny </t>
  </si>
  <si>
    <t>46/1000</t>
  </si>
  <si>
    <t>"Kobieta Gospodarna Wyjatkowa" - publikacja</t>
  </si>
  <si>
    <t>Opracowanie, druk</t>
  </si>
  <si>
    <t>Potencjalni beneficjenci, mieszkancy obszarów iwejskich, KGW</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</si>
  <si>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</si>
  <si>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</si>
  <si>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</si>
  <si>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akcje promocyjne/artykyły prasowe/filmy promocyjne</t>
  </si>
  <si>
    <t>ilość artykułów/ilość filmów promocyjnych</t>
  </si>
  <si>
    <t>2/4/16</t>
  </si>
  <si>
    <t>n.d.</t>
  </si>
  <si>
    <t>Urząd Marszałkowski Województwa Lubuskiego</t>
  </si>
  <si>
    <t>Jarmark Bożonarodzeniowy</t>
  </si>
  <si>
    <t>Promocja współpracy w sektorze rolnym</t>
  </si>
  <si>
    <t>Stoisko wystawiennicze, punkt informacyjny na imprezie plenerowej,</t>
  </si>
  <si>
    <t>Wyjazd studyjny dot. Sieci Dziedzictwa Kulinarnego</t>
  </si>
  <si>
    <t xml:space="preserve">Wymina dobrych prakty we wdrażaniu założeń Europejskiej Sieci Dziedzictwa Kulinarnego </t>
  </si>
  <si>
    <t>ilość wyjazdów</t>
  </si>
  <si>
    <t>przedstawiciele samorządów, przedstawiciele LGD z terenu Województwa, przedstawiciele rolników oraz wytwórców lubuskich</t>
  </si>
  <si>
    <t xml:space="preserve">konkurs z nagrodami </t>
  </si>
  <si>
    <t>0</t>
  </si>
  <si>
    <t>audycje na kanale YouTube, profil w mediach społecznościowych, płatne elementy promocji w mediach społecznościowych, audycje radiowe</t>
  </si>
  <si>
    <t>minimum 2 maksimum 5</t>
  </si>
  <si>
    <t>minimum 5 maksimum 10</t>
  </si>
  <si>
    <t xml:space="preserve">minimum            25 000 maksimum 500 000 </t>
  </si>
  <si>
    <t>Opolskie ze smakiem</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</si>
  <si>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</si>
  <si>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Publikacja gromadząca przykłady operacji realizowanych w ramach Programu Rozwoju Obszarów Wiejskich 2014-2020 w województwie podkarpackim</t>
  </si>
  <si>
    <t>Publikacja</t>
  </si>
  <si>
    <t>liczba publikacji</t>
  </si>
  <si>
    <t>Ogół społeczeństwa</t>
  </si>
  <si>
    <t>Urząd Marszałkowski Województwa Podkarpackiego</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</si>
  <si>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</si>
  <si>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</si>
  <si>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</si>
  <si>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</si>
  <si>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liczba szkoleń</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</si>
  <si>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</si>
  <si>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</si>
  <si>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liczba wystaw</t>
  </si>
  <si>
    <t>Ogół społeczeństwa, wytwórcy oraz podmioty zainteresowane produktem ekologicznym i tradycyjnym.</t>
  </si>
  <si>
    <t>Stoiska wystawiennicze w formie online.</t>
  </si>
  <si>
    <t>Zaprojektowanie i wykonanie strony internetowej wraz z zintegrowanym systemem rejestracji: ekogala.eu</t>
  </si>
  <si>
    <t xml:space="preserve">Forma realizacji operacji: strona internetowa </t>
  </si>
  <si>
    <t>liczba stron</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</si>
  <si>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</si>
  <si>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 xml:space="preserve">III/IV </t>
  </si>
  <si>
    <t>Forma realizowanej operacji: udział w wystawie</t>
  </si>
  <si>
    <t>Dożynki Prezydenckie</t>
  </si>
  <si>
    <t>Konkurs  "Najlepsza Pasieka Podkarpacia 2020"</t>
  </si>
  <si>
    <t>Konkursy dla dzieci przedszkolnych, uczniów, przedszkoli i szkół z województwa podkarpackiego z zakresu rozwoju obszarów wiejskich, w tym promocji dziedzictwa kulturowego i kulinarnego oraz ekologii.</t>
  </si>
  <si>
    <t>Forma realizacji operacji: konkursy</t>
  </si>
  <si>
    <t>Liczba konkursów</t>
  </si>
  <si>
    <t xml:space="preserve">Dzieci przedszkolne i Uczniowie szkół podstawowych i średnich z rodzicami, przedszkola, szkoły podstawowe i średnie </t>
  </si>
  <si>
    <t xml:space="preserve">Konkurs „Piękna Wieś Podkarpacka 2020” </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</si>
  <si>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</si>
  <si>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t>Forma realizacji operacji: konkurs</t>
  </si>
  <si>
    <t>Tematyka konkursów dotyczy obszarów wiejskich, dziedzictwa kulturowego i kulinarnego oraz ekologii.
Celem Konkursów jest:
Propagowanie folkloru, ludowych zwyczajów, ukazanie bogactwa podkarpackiej muzyki ludowej, promocja lokalnych tradycji.
Podniesienie atrakcyjności treści programowych o tematy związane z: tradycją ludową i folklorem, postawami proekologicznym, dbaniem o środowisko, aktywnością prozdrowotną.
Propagowanie zdrowego stylu życia i aktywnego wypoczynku.
Propagowanie aktywnej formy wypoczynku na świeżym powietrzu i promocja lokalnych atrakcji przyrodniczych.
Propagowanie proekologicznego zachowania, dbania o środowisko naturalne.
Promowanie ponadprogramowej aktywności uczniów i stworzenie im szansy prezentacji swojej twórczości na szerszym forum.</t>
  </si>
  <si>
    <t>Cykl warsztatów praktycznych dla uczniów i kadr szkół rolniczych oraz rolników z województwa podlaskiego w zakresie doboru odmian</t>
  </si>
  <si>
    <t>Warsztaty/ Audycje telewizyjne i radiowe wraz z emisją</t>
  </si>
  <si>
    <t>Liczba warsztatów/ uczestnicy warsztatów/Audycje telewizyjne i radiowe</t>
  </si>
  <si>
    <t>2/147/min. 5</t>
  </si>
  <si>
    <t>Uczniowie i nauczyciele szkół rolniczych oraz rolnicy z województwa podlaskiego</t>
  </si>
  <si>
    <t>Urząd Marszałkowski Województwa Podlaskiego</t>
  </si>
  <si>
    <t xml:space="preserve">Białystok,
ul. Kard. S. Wyszyńskiego 1,
15-888 Białystok
</t>
  </si>
  <si>
    <t>Popularyzacja przetwórstwa jako dodatkowego źródła dochodu w gospodarstwach rolnych</t>
  </si>
  <si>
    <t>Warsztaty</t>
  </si>
  <si>
    <t>Liczba warsztatów/ uczestnicy warsztatów</t>
  </si>
  <si>
    <t>Osoby rozważające podjęcie działalności gospodarczej w zakresie turystyki wiejskiej lub małego przetwórstwa zamieszkujące obszary wiejskie województwa podlaskiego, koła gospodyń wiejskich</t>
  </si>
  <si>
    <t>2 /59</t>
  </si>
  <si>
    <t>Olimpiada Aktywności Wiejskiej</t>
  </si>
  <si>
    <t>Konkurs</t>
  </si>
  <si>
    <t>Liczba konkursów/ uczestnicy konkursów</t>
  </si>
  <si>
    <t>1/min. 25</t>
  </si>
  <si>
    <t>Lokalni liderzy wiejscy, sołtysi, reprezentanci organizacji pozarządowych, przedstawiciele samorządu gminnego oraz środowiska zainteresowane rozwojem obszarów wiejskich województwa podlaskiego</t>
  </si>
  <si>
    <t>„Sery Korycińskie – jak je ugryźć ?”</t>
  </si>
  <si>
    <t xml:space="preserve">Liczba tytułów publikacji/ Nakład </t>
  </si>
  <si>
    <t>1/2500</t>
  </si>
  <si>
    <t>Prezentacja osiągnięć i promocja podlaskiego rolnictwa</t>
  </si>
  <si>
    <t>Targi/ wystawy</t>
  </si>
  <si>
    <t>Liczba targów/wystaw</t>
  </si>
  <si>
    <t>Odwiedzający targi, potencjalni konsumenci  produktów rolno- spożywczych, producenci żywności wysokiej jakości - wystawcy podczas targów</t>
  </si>
  <si>
    <t>II - IV</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</si>
  <si>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</si>
  <si>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t>Konferencja</t>
  </si>
  <si>
    <t>Liczba konferencji/ liczba uczestników</t>
  </si>
  <si>
    <t>Przedstawiciele inspekcji nadzoru w zakresie bezpieczeństwa żywności.</t>
  </si>
  <si>
    <t>Gromadzenie przykładów operacji realizowanych  w ramach Programu Rozwoju Obszarów Wiejskich 2014-2020 w województwie podlaskim</t>
  </si>
  <si>
    <t>Audycje telewizyjne wraz z emisją</t>
  </si>
  <si>
    <t xml:space="preserve">Audycje telewizyjne – forma elektroniczna dostępna w internecie/ i/ lub telewizji </t>
  </si>
  <si>
    <t>min .4</t>
  </si>
  <si>
    <t xml:space="preserve">Mieszkańcy terenów wiejskich, rolnicy, doradcy rolniczy, przedstawiciele samorządu lokalnego oraz podmiotów wspierających rozwój obszarów wiejskich.  </t>
  </si>
  <si>
    <t xml:space="preserve">Produkt lokalny - dobre praktyki </t>
  </si>
  <si>
    <t>Cykl artykułów prasowych i audycji</t>
  </si>
  <si>
    <t>Rolnicy, obecni i potencjalni producenci</t>
  </si>
  <si>
    <t>Rolnicy, obecni i potencjalni producenci, mieszkańcy obszarów wiejskich</t>
  </si>
  <si>
    <t>Wojewódzka Olimpiada Wiedzy o Pszczelarstwie</t>
  </si>
  <si>
    <t>Uczniowie szkół z województwa podlaskiego</t>
  </si>
  <si>
    <t>Wojewódzka olimpiada wiedzy z zakresu uprawy roślin bobowatych grubonasiennych 
i soi</t>
  </si>
  <si>
    <t>1/min. 10</t>
  </si>
  <si>
    <t>Uczniowie szkół o profilu rolniczym  z województwa podlaskiego</t>
  </si>
  <si>
    <t>Promocja walorów gęsiny</t>
  </si>
  <si>
    <t>Liczba audycji</t>
  </si>
  <si>
    <t>"Higiena wytwarzania produktów pszczelich" - druk poradnika zawierającego wiedzę tematyczną sprzyjającą rozwijaniu pasiek lokalnych mających wpływ na rozwój obszarów wiejskich</t>
  </si>
  <si>
    <t>1/2000</t>
  </si>
  <si>
    <t>Pszczelarze, inspekcja weterynaryjna</t>
  </si>
  <si>
    <t>Artykuły/wkładki w prasie i w internecie/ Audycje telewizyjne/ i / lub radiowe</t>
  </si>
  <si>
    <t>min. 10/ min. 5</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</si>
  <si>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</si>
  <si>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</si>
  <si>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Cel operacji:</t>
    </r>
    <r>
      <rPr>
        <sz val="11"/>
        <rFont val="Calibri"/>
        <family val="2"/>
        <charset val="238"/>
        <scheme val="minor"/>
      </rPr>
      <t xml:space="preserve"> 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obszarów wiejskich.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</si>
  <si>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r>
      <t xml:space="preserve">Cel operacji: </t>
    </r>
    <r>
      <rPr>
        <sz val="11"/>
        <rFont val="Calibri"/>
        <family val="2"/>
        <charset val="238"/>
        <scheme val="minor"/>
      </rPr>
      <t>Zwiększenie wiedzy na temat praktycznego wykorzystania sera korycińskiego</t>
    </r>
    <r>
      <rPr>
        <b/>
        <sz val="11"/>
        <rFont val="Calibri"/>
        <family val="2"/>
        <charset val="238"/>
        <scheme val="minor"/>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scheme val="minor"/>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scheme val="minor"/>
      </rPr>
      <t xml:space="preserve"> </t>
    </r>
  </si>
  <si>
    <r>
      <t xml:space="preserve">Cel operacji: </t>
    </r>
    <r>
      <rPr>
        <sz val="11"/>
        <rFont val="Calibri"/>
        <family val="2"/>
        <charset val="238"/>
        <scheme val="minor"/>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</si>
  <si>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</si>
  <si>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</si>
  <si>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r>
      <t>Cel operacji:</t>
    </r>
    <r>
      <rPr>
        <sz val="11"/>
        <rFont val="Calibri"/>
        <family val="2"/>
        <charset val="238"/>
        <scheme val="minor"/>
      </rPr>
      <t xml:space="preserve">  Celem operacji jest zwiększenie wiedzy producentów o możliwościach promocji i rozwoju lokalnych łańcuchów dystrybucji żywności. </t>
    </r>
    <r>
      <rPr>
        <b/>
        <sz val="11"/>
        <rFont val="Calibri"/>
        <family val="2"/>
        <charset val="238"/>
        <scheme val="minor"/>
      </rPr>
      <t xml:space="preserve">Przedmiot operacji: </t>
    </r>
    <r>
      <rPr>
        <sz val="11"/>
        <rFont val="Calibri"/>
        <family val="2"/>
        <charset val="238"/>
        <scheme val="minor"/>
      </rPr>
      <t xml:space="preserve">Identyfikacja, zgromadzenie i upowszechnienie w województwie podlaskim dobrych praktyk sprzyjających propagowaniu przetwórstwa w krótkim łańcuchu dystrybucji.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</si>
  <si>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r>
      <t>Cel operacji:</t>
    </r>
    <r>
      <rPr>
        <sz val="11"/>
        <rFont val="Calibri"/>
        <family val="2"/>
        <charset val="238"/>
        <scheme val="minor"/>
      </rPr>
      <t xml:space="preserve"> Upowszechnianie wiedzy w zakresie pszczelarstwa.</t>
    </r>
    <r>
      <rPr>
        <b/>
        <sz val="11"/>
        <rFont val="Calibri"/>
        <family val="2"/>
        <charset val="238"/>
        <scheme val="minor"/>
      </rPr>
      <t xml:space="preserve"> Przedmiot operacji:</t>
    </r>
    <r>
      <rPr>
        <sz val="11"/>
        <rFont val="Calibri"/>
        <family val="2"/>
        <charset val="238"/>
        <scheme val="minor"/>
      </rPr>
      <t xml:space="preserve"> Zachęcenie młodzieży do czynnego angażowania się w rozwój pszczelarstwa.</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</si>
  <si>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r>
      <t xml:space="preserve">Cel operacji: </t>
    </r>
    <r>
      <rPr>
        <sz val="11"/>
        <rFont val="Calibri"/>
        <family val="2"/>
        <charset val="238"/>
        <scheme val="minor"/>
      </rPr>
      <t xml:space="preserve">Propagowanie szeroko pojętej wiedzy rolniczej, zarówno teoretycznej jak i praktycznej z zakresu uprawy roślin bobowatych grubonasiennych i soi.  Rozwijanie zainteresowań uczniów rolnictwem, upowszechnianie wzorców racjonalnego gospodarowania gruntami rolnymi.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</si>
  <si>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t xml:space="preserve">Cel operacji: </t>
    </r>
    <r>
      <rPr>
        <sz val="11"/>
        <rFont val="Calibri"/>
        <family val="2"/>
        <charset val="238"/>
        <scheme val="minor"/>
      </rPr>
      <t xml:space="preserve">Celem przedsięwzięcia jest upowszechnianie walorów zdrowotnych i smakowych gęsiny w ofercie żywieniowej gospodarstw agroturystycznych, mieszkańców, jak również poszerzenie ofert restauratorów oraz propagowanie gęsi jako produktu regionalnego, w tym zachęcenie mieszkańców regionu do zmiany nawyków żywieniowych. </t>
    </r>
    <r>
      <rPr>
        <b/>
        <sz val="11"/>
        <rFont val="Calibri"/>
        <family val="2"/>
        <charset val="238"/>
        <scheme val="minor"/>
      </rPr>
      <t>Przedmiot operacji:</t>
    </r>
    <r>
      <rPr>
        <sz val="11"/>
        <rFont val="Calibri"/>
        <family val="2"/>
        <charset val="238"/>
        <scheme val="minor"/>
      </rPr>
      <t xml:space="preserve"> Identyfikacja, zgromadzenie i upowszechnienie w województwie podlaskim dobrych praktyk sprzyjających propagowaniu przetwórstwa.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</si>
  <si>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</si>
  <si>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Dobre praktyki na obszarach wiejskich województwa pomorskiego</t>
  </si>
  <si>
    <t>sztuk/1</t>
  </si>
  <si>
    <t>Urząd Marszałkowski Województwa Pomorskiego</t>
  </si>
  <si>
    <t>ul. Okopowa 21/27, 80-810 Gdańsk</t>
  </si>
  <si>
    <t>mieszkańcy województwa pomorskiego</t>
  </si>
  <si>
    <t>osoba/50</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</si>
  <si>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</si>
  <si>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Wymiana wiedzy oraz rezultatów działań pomiędzy podmiotami uczestniczącymi w rozwoju obszarów wiejskich</t>
  </si>
  <si>
    <t>konferencja</t>
  </si>
  <si>
    <t xml:space="preserve">W ramach przedmiotowej operacji zaplanowano zadania mające służyć wymianie wiedzy pomiędzy podmiotami uczestniczącymi w rozwoju obszarów wiejskich  i promowaniu integracji oraz współpracy między nimi. Planuje się, iż w ramach operacji zorganizowana zostanie konferencja, której celem będzie przybliżenie tematyki związanej z rozwojem i aktywizacją samorządów lokalnych i gospodarczych. Ponadto operacja obejmie również organizację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</si>
  <si>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sztuka/1</t>
  </si>
  <si>
    <t>jst, mieszkańcy obszarów wiejskich, właściciele gospodarstw wiejskich</t>
  </si>
  <si>
    <t>osoba/podmioty/50</t>
  </si>
  <si>
    <t>2,3</t>
  </si>
  <si>
    <t>Promocja regionu</t>
  </si>
  <si>
    <t>targi</t>
  </si>
  <si>
    <t>sztuka/40</t>
  </si>
  <si>
    <t>liczba odwiedzających</t>
  </si>
  <si>
    <t>osoba/100000</t>
  </si>
  <si>
    <t>liczba dni targowych</t>
  </si>
  <si>
    <t>dzień/25</t>
  </si>
  <si>
    <t>impreza plenerowa</t>
  </si>
  <si>
    <t>liczba imprez plenerowych</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</si>
  <si>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</si>
  <si>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</si>
  <si>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spot promocyjny</t>
  </si>
  <si>
    <t>liczba spotów</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</si>
  <si>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</si>
  <si>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</si>
  <si>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1, 3</t>
  </si>
  <si>
    <t>liczba uczestników</t>
  </si>
  <si>
    <t>III - IV</t>
  </si>
  <si>
    <t>Al. IX Wieków Kielc 3; 25-516 Kielce</t>
  </si>
  <si>
    <t>Wyjazd studyjny</t>
  </si>
  <si>
    <t xml:space="preserve">IV </t>
  </si>
  <si>
    <t>Wydawnictwo - Dziedzictwo Kulinarne Świętokrzyskie</t>
  </si>
  <si>
    <t>ilość egzemplarzy</t>
  </si>
  <si>
    <t>Mieszkańcy województwa świętokrzyskiego ze szczególnym uwzględnieniem mieszkańców wsi</t>
  </si>
  <si>
    <t xml:space="preserve">II- III </t>
  </si>
  <si>
    <t>Urząd Marszałkowski Województwa Świętokrzyskiego</t>
  </si>
  <si>
    <t>14  514,00</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</si>
  <si>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</si>
  <si>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</si>
  <si>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</si>
  <si>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</si>
  <si>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6800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</si>
  <si>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</si>
  <si>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</si>
  <si>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</si>
  <si>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</si>
  <si>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</si>
  <si>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</si>
  <si>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</si>
  <si>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</si>
  <si>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</si>
  <si>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</si>
  <si>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</si>
  <si>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</si>
  <si>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</si>
  <si>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</si>
  <si>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</si>
  <si>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</si>
  <si>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</si>
  <si>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</si>
  <si>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Urząd Marszałkowski Województwa Zachodniopomorskiego</t>
  </si>
  <si>
    <t>ul. Korsarzy 34,       70 - 540 Szczecin</t>
  </si>
  <si>
    <t>10</t>
  </si>
  <si>
    <t>Aleja Zachodniopomorskie Smaki - Produkty Tradycyjne Pomorza Zachodniego w ramach "Pikniku nad Odrą"</t>
  </si>
  <si>
    <t>Promocja produktów tradycyjnych i regionalnych producentów z województwa zachodniopomorskiego</t>
  </si>
  <si>
    <t>Operacja o charakterze promocyjno-wystawienniczym</t>
  </si>
  <si>
    <t>Liczba imprez plenerowych</t>
  </si>
  <si>
    <t>Zwiedzający stoiska wystawiennicze lokalnych wytwórców produktów tradycyjnych, regionalnych i ekologicznych Pomorza Zachodniego na imprezie plenerowej, potencjalni kontrahenci wystawców</t>
  </si>
  <si>
    <t xml:space="preserve">Liczba wystawców </t>
  </si>
  <si>
    <t>12</t>
  </si>
  <si>
    <t>11</t>
  </si>
  <si>
    <t>20</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</si>
  <si>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</si>
  <si>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</si>
  <si>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</si>
  <si>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</si>
  <si>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</si>
  <si>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</si>
  <si>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Wspólna 30, 00-930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</si>
  <si>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</si>
  <si>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</si>
  <si>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Doradcy z ośrodków doradztwa rolniczego, izb rolniczych, prywatnych podmiotów doradczych,  nauczyciele szkół rolniczych, przedstawiciele Instytutów, uczelni rolniczych, rolnicy</t>
  </si>
  <si>
    <t>ul. Pszczelińska 99, 05-840 Brwinów</t>
  </si>
  <si>
    <t>broszura</t>
  </si>
  <si>
    <t>liczba broszur</t>
  </si>
  <si>
    <t>nakład</t>
  </si>
  <si>
    <t>szkolenia</t>
  </si>
  <si>
    <t xml:space="preserve">Promocja przedsiębiorczości na obszarach wiejskich </t>
  </si>
  <si>
    <t>Konferencja jubileuszowa i gala finałowa konkursu</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</si>
  <si>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</si>
  <si>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Wydawnictwo konkursowe (1) i broszura okolicznościowa (1)</t>
  </si>
  <si>
    <t>wydawnictwo</t>
  </si>
  <si>
    <t>e-wydawnictwo</t>
  </si>
  <si>
    <t xml:space="preserve">1, 2, 3, 4, 5, 6 </t>
  </si>
  <si>
    <t xml:space="preserve">Dobre praktyki w gospodarowaniu wodą w rolnictwie i na obszarach wiejskich </t>
  </si>
  <si>
    <t>Broszura/ zeszyt tematyczny</t>
  </si>
  <si>
    <t>broszura/ nakład</t>
  </si>
  <si>
    <t>6/3000</t>
  </si>
  <si>
    <t>konferencja dwudniowa</t>
  </si>
  <si>
    <t>150-200</t>
  </si>
  <si>
    <t>„Przedsiębiorczość w praktyce – LEADER na rzecz przedsiębiorczości i dziedzictwa kulturowego”</t>
  </si>
  <si>
    <t>Cel: Porównanie metod/systemów tradycyjnych z  innowacyjnymi prowadzenia działalności przez rolników i organizacje NGO na terenach wiejskich. Przedstawienie modelowych sposobów współpracy z wykorzystaniem nowatorskich sposobów dystrybucji i marketingu między rolnikami i innymi podmiotami prowadzącymi działalność na terenie obszarów wiejskich, dzięki którym rozwija się przedsiębiorczość na wsi. Restauratorzy i podmioty agroturystyczne w wizytowanych regionach korzystają głównie z dostarczanych przez miejscowych producentów produktów rolnych, zachęcając tym samym rolników do ciągłego prowadzenia gospodarstw rolnych, które stają się atrakcyjne pod względem ekonomicznym. Jednocześnie gospodarstwa, o których mowa idąc naprzeciw swoim odbiorcom starają się aby ich produkcja była jak najbardziej zbliżona do ekologicznej. Skrócenie łańcucha dostaw daje pewność konsumentom co do jakości i świeżości półproduktów, z których przygotowywane są finalne produkty. Kulinaria wizytowanych obiektów przyciągają turystów z całego kraju, jest to więc dobry przykład dla poszukujących alternatywnej bądź podstawowej działalności. Działanie to ma również na celu umożliwianie realizacji polityki rozwoju MRiRW, kładącej duży nacisk na rozwój, różnicowanie działalności i poprawę konkurencyjności gospodarstwa na terenach wiejskich.</t>
  </si>
  <si>
    <t>szkolenie z wyjazdem studyjnym</t>
  </si>
  <si>
    <t>wyjazdy studyjne</t>
  </si>
  <si>
    <t>Doradcy ODR zajmujący się tematyką przedsiębiorczości wiejskiej, na co dzień pracujący na rzecz przedsiębiorców; przedstawiciele CDR zajmujący się tą tematyką, przedstawiciele Lokalnych Grup Działania z terenu całej Polski, samorządowcy, przedsiębiorcy, mieszkańcy wsi zainteresowani działaniami gospodarczymi i współpracą z LGD.</t>
  </si>
  <si>
    <t>ul. Winogrady 63, 61-659 Poznań</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</si>
  <si>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</si>
  <si>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</si>
  <si>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</si>
  <si>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</si>
  <si>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</si>
  <si>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</si>
  <si>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</si>
  <si>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liczba wyjazdów studyjnych</t>
  </si>
  <si>
    <t>Szkolenie (e-learning, elektroniczna platforma szkoleniowa)</t>
  </si>
  <si>
    <t xml:space="preserve"> liczba uczestników w każdym szkoleniu</t>
  </si>
  <si>
    <t>VI Ogólnopolski Zlot Zagród Edukacyjnych</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</si>
  <si>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</si>
  <si>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</si>
  <si>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</si>
  <si>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cykl szkoleń</t>
  </si>
  <si>
    <t>doradcy rolniczy oraz liderzy stowarzyszeń agroturystycznych w Polsce</t>
  </si>
  <si>
    <t xml:space="preserve">I-III   </t>
  </si>
  <si>
    <t>podręcznik trenera</t>
  </si>
  <si>
    <t>XIX Ogólnopolskie Sympozjum Agroturystyczne</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</si>
  <si>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</si>
  <si>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</si>
  <si>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publikacja naukowa</t>
  </si>
  <si>
    <t>Odpoczywaj na wsi BEZPIECZNIE</t>
  </si>
  <si>
    <t>liczba egzemplarzy</t>
  </si>
  <si>
    <t>I-III</t>
  </si>
  <si>
    <t>film instruktażowy</t>
  </si>
  <si>
    <t>e-doradztwo</t>
  </si>
  <si>
    <t>liczba beneficjentów</t>
  </si>
  <si>
    <t xml:space="preserve"> liczba</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</si>
  <si>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</si>
  <si>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</si>
  <si>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</si>
  <si>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</si>
  <si>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</si>
  <si>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</si>
  <si>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 xml:space="preserve">liczba </t>
  </si>
  <si>
    <t>programy medialne</t>
  </si>
  <si>
    <t>liczba</t>
  </si>
  <si>
    <t xml:space="preserve">Przykłady organizacji łańcuchów dostaw żywności
</t>
  </si>
  <si>
    <t xml:space="preserve">Broszura </t>
  </si>
  <si>
    <t xml:space="preserve">liczba broszur </t>
  </si>
  <si>
    <t>Centrum Doradztwa Rolniczego w Brwinowie, Oddział  w Krakowie</t>
  </si>
  <si>
    <t xml:space="preserve"> Gospodarstwa rolne i małe zakłady przetwórstwa rolno-spożywczego i ich znaczenie w rozwoju krótkich łańcuchów dostaw żywności</t>
  </si>
  <si>
    <t>Konferencja krajowa  z wyjazdem studyjnym</t>
  </si>
  <si>
    <t xml:space="preserve">liczba konferencji </t>
  </si>
  <si>
    <t xml:space="preserve"> Rolnicy, doradcy,  przedsiębiorcy, administracja rządowa i samorządowa</t>
  </si>
  <si>
    <t>Centrum Doradztwa Rolniczgo w Brwinowie oddział w Radomiu</t>
  </si>
  <si>
    <t>ul. Chorzowska 16/18, 26-600 Radom</t>
  </si>
  <si>
    <t>100</t>
  </si>
  <si>
    <t xml:space="preserve">liczba wyjazdów </t>
  </si>
  <si>
    <t>Rolnicy, doradcy,  przedsiębiorcy, administracja rządowa i samorządowa</t>
  </si>
  <si>
    <t xml:space="preserve">Dożynki Prezydenckie w Spale </t>
  </si>
  <si>
    <t xml:space="preserve">liczba stoisk informacyjno -promocyjnych </t>
  </si>
  <si>
    <t xml:space="preserve">uczestnicy dożynek </t>
  </si>
  <si>
    <t xml:space="preserve">Dożynki Jasnogórskie w Częstochowie </t>
  </si>
  <si>
    <t>Wideo Konferencja</t>
  </si>
  <si>
    <t>Konkurs krajowy na najlepszą tradycyjną wędzarnię</t>
  </si>
  <si>
    <t>konkurs krajowy</t>
  </si>
  <si>
    <t>Rolnicy , przetwórcy</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</si>
  <si>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</si>
  <si>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</si>
  <si>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</si>
  <si>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</si>
  <si>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</si>
  <si>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</si>
  <si>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</si>
  <si>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</si>
  <si>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</si>
  <si>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</si>
  <si>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</si>
  <si>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</si>
  <si>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</si>
  <si>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</si>
  <si>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</si>
  <si>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szkolenia, badanie </t>
  </si>
  <si>
    <t>liczba analiz / ekspertyz</t>
  </si>
  <si>
    <t>III, IV, V, VI</t>
  </si>
  <si>
    <t>konferencja, konkurs, reportaż</t>
  </si>
  <si>
    <t>Liczba konferencji</t>
  </si>
  <si>
    <t>II- IV</t>
  </si>
  <si>
    <t>Liczba uczestników konferencji</t>
  </si>
  <si>
    <t xml:space="preserve"> na każdej 120</t>
  </si>
  <si>
    <t xml:space="preserve">liczba reportaży </t>
  </si>
  <si>
    <t>po 1 każdego roku</t>
  </si>
  <si>
    <t xml:space="preserve">liczba nagród </t>
  </si>
  <si>
    <t xml:space="preserve">w każdym konkursie 12  </t>
  </si>
  <si>
    <t>Europejski Parlament Wiejski 2021</t>
  </si>
  <si>
    <t>Celem operacji jest organizacja Europejskiego Parlamentu Wiejskiego 2021, jako forum dyskusji – wymiany doświadczeń europejskich organizacji działających na rzecz rozwoju obszarów wiejskich.</t>
  </si>
  <si>
    <t xml:space="preserve">liczba spotkań </t>
  </si>
  <si>
    <t>Grupą docelową będą przedstawiciele krajowych i europejskich instytucji i organizacji publicznych, naukowych, społecznych, gospodarczych działających na rzecz rozwoju obszarów wiejskich.</t>
  </si>
  <si>
    <t>liczba uczestników spotkania</t>
  </si>
  <si>
    <t>liczba stoisk wystawienniczych</t>
  </si>
  <si>
    <t>liczba odwiedzających stoiska wystawiennicze</t>
  </si>
  <si>
    <t>liczba kampanii promujących w internecie</t>
  </si>
  <si>
    <t>liczba reportaży EPW</t>
  </si>
  <si>
    <t>konkurs na projekty współpracy międzyterytorialnej i na projekty współpracy transgranicznej</t>
  </si>
  <si>
    <t>liczba nagrodzonych projektów /spotkanie poświęcone wręczeniu nagród  / broszura o projektach</t>
  </si>
  <si>
    <t>20; 1; 1</t>
  </si>
  <si>
    <t xml:space="preserve">1, 2 </t>
  </si>
  <si>
    <t xml:space="preserve">Badanie – warsztaty dotyczące długofalowej wizji rozwoju obszarów wiejskich </t>
  </si>
  <si>
    <t>Cel główny badania – wypracowanie idei, wniosków i pomysłów dotyczących długofalowej wizji rozwoju obszarów wiejskich</t>
  </si>
  <si>
    <t>badanie</t>
  </si>
  <si>
    <t>liczba warsztatów badawczych</t>
  </si>
  <si>
    <t xml:space="preserve">Celem operacji jest zgromadzenie w ramach publikacji oraz upowszechnianie operacji zrealizowanych w ramach Programu Rozwoju Obszarów Wiejskich w województwie podkarpackim, realizujących poszczególne priorytety programu. Publikacja przyczyni się do zidentyfikowania i upowszechnienia przykładów operacji, które realizują priorytety PROW. </t>
  </si>
  <si>
    <t>szt. 1</t>
  </si>
  <si>
    <t>Al. Łukasza Cieplińskiego 4,              35-010 Rzeszów</t>
  </si>
  <si>
    <t>Program telewizyjny promujące przykłady operacji realizujących poszczególne priorytety PROW 2014-2020</t>
  </si>
  <si>
    <t>Celem operacji jest dotarcie do jak największej liczby odbiorców w celu zaprezentowania przykładów operacji  zrealizowanych w ramach PROW 2014- 2020 i realizujących  priorytety tego programu zgromadzonych w formie programu telewizyjnego. Program przedstawiał będzie przykłady operacji  z terenu województwa podkarpackiego. Dzięki temu działaniu odbiorcy Programu będą mieć możliwość zapoznania się z rozwiązaniami, które zostały w ostatnim okresie zrealizowane i możliwe są do stosowania i korzystnie wpływają na rozwój obszarów wiejskich.</t>
  </si>
  <si>
    <t>Lokalne Grupy Działania</t>
  </si>
  <si>
    <t xml:space="preserve">Celem operacji jest  przygotowanie strony internetowej wraz z możliwością rejestrowania na potrzeby realizacji operacji pn. EKOGAL międzynarodowe targi produktów i żywności wysokiej jakości. Celem targów jest  promocja produktów i żywności wysokiej jakości oraz agroturystki, turystki wiejskiej oraz zagród edukacyjnych. </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</si>
  <si>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</si>
  <si>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Formy realizowanej operacji to: konkurs, ogłoszenie o konkursie, audycja radiowa.</t>
  </si>
  <si>
    <t>Ogół społeczeństwa, wytwórcy oraz podmioty zainteresowane produktami pszczelimi i miodem oraz produkcją pasieczną</t>
  </si>
  <si>
    <t>szt. 6</t>
  </si>
  <si>
    <t xml:space="preserve">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 </t>
  </si>
  <si>
    <t xml:space="preserve">JST, organizacje pozarządowe, podmioty działające na rzecz rozwoju obszarów wiejskich,  przedsiębiorcy z obszarów wiejskich,  </t>
  </si>
  <si>
    <t xml:space="preserve">Wspieranie współpracy i upowszechnianie wiedzy w zakresie produkcji żywności </t>
  </si>
  <si>
    <t xml:space="preserve">ogół społeczeństwa, rolnicy, przedstawiciele branży rolno-spożywczej, członkowie Sieci Dziedzictwa Kulinarnego Wielkopolska,
</t>
  </si>
  <si>
    <t>Podnoszenie wiedzy mieszkańców województwa wielkopolskiego na temat PROW 2014-2020, działań aktywizujących mieszkańców obszarów wiejskich oraz promocja zrównoważonego rozwoju obszarów wiejskich poprzez realizację działań informacyjnych</t>
  </si>
  <si>
    <t>Centrum Doradztwa Rolniczego w Brwinowie</t>
  </si>
  <si>
    <t>Celem proponowanej operacji jest promocja działań kreujących przedsiębiorczość na obszarach wiejskich, poprzez prezentację dobrych przykładów przedsięwzięć nagrodzonych w konkursie Sposób na Sukces.
Operacja wpisuje się w priorytet 6 - Wspieranie  włączenia  społecznego,  ograniczania  ubóstwa i rozwoju gospodarczego na obszarach wiejskich
Temat 7: Wspieranie rozwoju przedsiębiorczości na obszarach wiejskich przez podnoszenie poziomu wiedzy i umiejętności w obszarach innych niż wskazane w pkt. 4.6
Temat 8: Promocja jakości życia na wsi lub promocja wsi jako miejsca do życia i rozwoju zawodowego</t>
  </si>
  <si>
    <t>"Wypoczynek na wsi na przykładzie działalności prowadzonej przez laureatów konkursu Sposób na Sukces"</t>
  </si>
  <si>
    <t>Centrum Doradztwa Rolniczego w Brwinowie oddział w Poznaniu</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</si>
  <si>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będą mieli udostępnione w sieci  przez określony czas  materiały tematyczne w formie wykładów video, prezentacji  i opracowań pisemnych, w części synchronicznej  uczestnicy spotkają się z wykładowcami i ekspertami on-line  za pośrednictwem  audio-video oraz czatu. Tematyka konferencji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</si>
  <si>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przeprowadzony zostanie pilotażowy cykl szkoleń doskonalących dla kadr doradczych turystyki wiejskiej w Polsce, w tym szczególnie specjalistów ośrodków doradztwa rolniczego. Planowanych jest  pięć  szkoleń  opartych o autorski program modułowy, obejmujących po 38 godz. dydaktycznych zajęć.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zrównoważonego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</si>
  <si>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operacje złoża się:  1) Ogólnopolska 3-dniowa konferencja popularno-naukowa ukierunkowana na zagadnienia społeczne w kontekście turystyki społecznej i rolnictwa wielofunkcyjnego oraz możliwości poszerzenia oferty agroturystycznej o usługi włączenia społecznego.   2) Publikacja konferencyjna  obejmująca artykuły, doniesienia i komunikaty dotyczące  rezultatów teoretycznych, metodycznych i empirycznych studiów oraz badań w zakresie tematu wiodącego przygotowane przez zainteresowane ośrodki naukowe.</t>
  </si>
  <si>
    <t xml:space="preserve">PANDEMIKI - konkurs na najciekawsze inicjatywy  na obszarach wiejskich w czasie pandemii Covid-19 </t>
  </si>
  <si>
    <t>Głównym celem proponowanej operacji jest przekazanie wiedzy i wymiana doświadczeń na temat najlepszych działań podjętych w trakcie okresu ogólnokrajowej  pandemii Covid-19. Realizacja operacji przyczyni się do identyfikowania i zbierania przykładów udanych inicjatyw służących wzajemnej integracji mieszkańców obszarów wiejskich oraz niesienia pomocy. Wydany zbiór dobrych praktyk może posłużyć w kreowaniu inicjatywy Smart Villages oraz być przykładem działań w kryzysowych sytuacjach.</t>
  </si>
  <si>
    <t xml:space="preserve">Grupę docelowa operacji będą stanowić partnerzy KSOW, mieszkańcy obszarów wiejskich, podmioty wspierające rozwój obszarów wiejskich i działające na obszarach wiejskich, w tym KGW, OSP, LGD. </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</si>
  <si>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</si>
  <si>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 xml:space="preserve">Grupę docelowa operacji będą rolnicy i mieszkańcy wsi prowadzący usługi zakwaterowania oraz świadczący inne usługi turystyczne i okołoturystyczne w ramach agroturystyki i turystyki wiejskiej,  podmioty wspierające wielofunkcyjny rozwój obszarów wiejskich, w szczególności doradcy ODR i członkowie stowarzyszeń agroturystycznych.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</si>
  <si>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żywności oraz przykłady organizowania i funkcjonowania różnych form współpracy pomiędzy producentami, podmiotami zajmującymi się przetwórstwem a konsumentami w tym zakresie. </t>
  </si>
  <si>
    <t>Rolnicy,  przedsiębiorcy, doradcy,   organizacje pozarządowe, podmioty wspierajcie rozwój obszarów wiejskich.</t>
  </si>
  <si>
    <t>Celem operacji jest  przekazanie wiedzy i informacji na temat możliwości oraz wymagań  przy  produkcji żywności i jej sprzedaży   w ramach krótkich łańcuchów dostaw (rolniczy handel detaliczny oraz innych form przetwórstwa i sprzedaży żywności).Ponadto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t>
  </si>
  <si>
    <t>Centrum Doradztwa Rolniczego w Brwinowie oddział w Radomiu</t>
  </si>
  <si>
    <t xml:space="preserve"> opracowanie zbioru dobrych praktyk oraz wytycznych dotyczących sprzedaży , publikacja, seminaria internetowe</t>
  </si>
  <si>
    <t>Grupą docelową operacji są osoby prowadzące gospodarstw agroturystyczne, chcące założyć taki rodzaj działalności lub osoby prowadzące lub chcące założyć  tego typu działalność w ww. zakresie.</t>
  </si>
  <si>
    <t>Celem operacji jest ułatwienie wymiany wiedzy organizacji w budowaniu know-how i kształtowaniu współpracy ze środowiskiem lokalnym oraz w zdobywaniu wiedzy w zakresie przeciwdziałaniu zmianom klimatycznym.</t>
  </si>
  <si>
    <t>Członkinie i członkowie Kół Gospodyń Wiejskich oraz grup nieformalnych,  prowadzących aktywność społeczną na obszarach wiejskich w oparciu o  dziedzictwo kulturowe w szczególności rękodzieło i  kulinaria,  pochodzących co najmniej z 8 województw.</t>
  </si>
  <si>
    <t>spotkanie,
konferencja podczas, której odbędą się warsztaty i spotkania terenowe,
stoiska wystawiennicze podczas konferencji,
spoty,
kampania promująca w internecie,
reportaż z EPW</t>
  </si>
  <si>
    <t>Konkurs na projekty współpracy</t>
  </si>
  <si>
    <r>
      <t>celem projektu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charset val="238"/>
        <scheme val="minor"/>
      </rPr>
      <t>.</t>
    </r>
    <r>
      <rPr>
        <sz val="11"/>
        <rFont val="Calibri"/>
        <family val="2"/>
        <charset val="238"/>
        <scheme val="minor"/>
      </rPr>
      <t xml:space="preserve"> Spotkanie poświęcone wręczeniu nagród i prezentacji najciekawszych przykładów jak również dyskusja na temat jak projekty współpracy mogą zachęcać środowiska lokalne do współpracy. Broszura prezentująca najlepsze projekty współpracy międzyterytorialnej i międzynarodowej.</t>
    </r>
  </si>
  <si>
    <t>liczba ekspertyz</t>
  </si>
  <si>
    <t>Grupa docelowa badania  - podmiotami informacji w badaniu będą mieszkańcy obszarów wiejskich w szczególności: lokalni liderzy opinii, przedsiębiorcy i rolnicy, działacze społeczni, członkowie lokalnych grup działania, stowarzyszeń i organizacji</t>
  </si>
  <si>
    <t>Celem operacji jest promocja dobrych praktyk w zakresie gospodarowania wodą w rolnictwie i na obszarach wiejskich.  Sprawdzone praktyki są dobrym narzędziem podnoszenia jakości kapitału ludzkiego. Rozwiązania prezentujące dobre praktyki można  wykorzystać  w podobnych warunkach w innych miejscach. Celem naszej operacji jest zapoznanie rolników, mieszkańców obszarów wiejskich, przedstawicieli samorządów czy tez przedstawicieli LGD z innowacyjnymi rozwiązaniami z obszaru racjonalnej gospodarki wodnej już stosowanymi w naszym kraju i możliwymi do zastosowania w innych miejscach.</t>
  </si>
  <si>
    <t>rolnicy, mieszkańcy obszarów wiejskich, Lolaklne Grupy Działania, Lokalne Partnerstwa ds. Wody, doradcy rolniczy,  Administracja samorządowa</t>
  </si>
  <si>
    <t>"Sposób na sukces" na Kujawach i Pomorzu</t>
  </si>
  <si>
    <t xml:space="preserve">Celem operacji jest wspieranie rozwoju obszarów wiejskich poprzez gromadzenie i przekazywanie dobrych praktyk w publikacjach lub materiałach drukowanych </t>
  </si>
  <si>
    <t>2/ 2560</t>
  </si>
  <si>
    <t>Dobre praktyki PROW 2014-2020 w województwie łódzkim.</t>
  </si>
  <si>
    <t>Kilkuminutowy film promocyjny - pokazanie przykładów dobrych praktyk PROW 2014-2020,  film będzie opierał się na pokazaniu projektów już zakończonych, promujących przedsiębiorców produkujących żywność, twórców ludowych i ich rękodzieło, zespoły ludowe,  gospodarstwa agroturystyczne, zrewitalizowane centra miast, miejsca rekreacji dla mieszkańców, czy infrastrukturę.</t>
  </si>
  <si>
    <t>film/spot</t>
  </si>
  <si>
    <t>liczba filmów/ spotów</t>
  </si>
  <si>
    <t>mieszkańcy województwa łódzkiego</t>
  </si>
  <si>
    <t>Urząd Marszałkowski Województwa Łódzkiego</t>
  </si>
  <si>
    <t>Al. Piłsudskiego 8, 90-051 Łódź</t>
  </si>
  <si>
    <t>Wyjazd studyjny dla przedstawicieli LGD, dotyczący sprzedaży bezpośredniej, przetwórstwa, ekologii, bioróżnorodności, gospodarowania odpadami</t>
  </si>
  <si>
    <t>Celem operacji jest pomoc w tworzenia sieci kontaktów dla członków Lokalnych Grup Działania, zapoznanie ich z dobrymi praktykami oraz wymiana doświadczeń nt. żywności ekologicznej, upowszechnienie informacji o metodach produkcji ekologicznej, sprzedaży bezpośredniej, rozwijanie przedsiębiorczości na wsi oraz sposobów gospodarowania odpadami.</t>
  </si>
  <si>
    <t>liczba uczestników wyjazdu</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</si>
  <si>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</si>
  <si>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</si>
  <si>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</si>
  <si>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</si>
  <si>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</si>
  <si>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Wyjazd studyjny zagraniczny w celu promocji zrównoważonego rozwoju obszarów wiejskich</t>
  </si>
  <si>
    <t>Celem operacji jest zapoznanie uczestników z przykładami dobrych praktyk dotyczących rolniczej oraz pozarolniczej działalności oraz wymiana doświadczeń między rolnikami, producentami żywności ekologicznej, tradycyjnej, przedstawicielami jednostek samorządu terytorialnego m.in. nt. sprzętu i produktów w rolnictwie, ogrodnictwie, sadownictwie, hodowli zwierząt. Realizacja operacji przyczyni się do upowszechniania informacji o metodach produkcji ekologicznej wśród producentów i odbiorców, wpłynie na aktywizację mieszkańców oraz rozwijanie przedsiębiorczości na wsi.</t>
  </si>
  <si>
    <t>25 osób</t>
  </si>
  <si>
    <t>rolnicy w tym producenci żywności ekologicznej, tradycyjnej, przedstawiciele jednostek samorządu terytorialnego</t>
  </si>
  <si>
    <t>Razem</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</si>
  <si>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</si>
  <si>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</si>
  <si>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</si>
  <si>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</si>
  <si>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</si>
  <si>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</si>
  <si>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</si>
  <si>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</si>
  <si>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</si>
  <si>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III,IV</t>
  </si>
  <si>
    <t>Urząd Marszałkowski Województwa Warmińsko-Mazurskiego w Olsztynie</t>
  </si>
  <si>
    <t>ul. Emilii Plater 1, 10-562 Olsztyn</t>
  </si>
  <si>
    <t>Udział w targach "Smaki Regionów" w Poznaniu</t>
  </si>
  <si>
    <t>Celem realizacji operacji jest promocja i wsparcie sektora żywności regionalnej, tradycyjnej i naturalnej z województwa warmińsko-mazurskiego</t>
  </si>
  <si>
    <t>Producenci i przetwórcy regionalnej żywności, członkowie ssieci Dziedzictwo Kulinarne Warmia Mazury Powiśle, przedstawiciele Urzędu Marszałkowskiego województwa Warmińsko-Mazurskiego.</t>
  </si>
  <si>
    <t>Konkurs na najładniejsze stoisko dożynkowe Kół Gospodyń Wiejskich 2020</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</si>
  <si>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</si>
  <si>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Koła Gospodyń Wiejskich z województwa warmińsko-mazurskiego</t>
  </si>
  <si>
    <t>Konferencja pn. "Kobiety z Kół Gospodyń Wiejskich - liderki lokalnej społeczności"</t>
  </si>
  <si>
    <t>Celem realizacji operacji jest promocja działalności Kół Gospodyń Wiejskich, jako oddolnych inicjatyw mających zdecydowany wpływ na rozwój obszarow wiejskich, integrowanie środowisk wiejskich, prezentacja osiągnięc dziedzictwa kulturowego, kulinarnego i tradycji regionalnych oraz przekazanie informacji dotyczących uregulowań prawnych, związanych z funkcjonowaniem Kół Gospodyń Wiejskich.</t>
  </si>
  <si>
    <t>Koła Gospodyń Wiejskich z województwa warmińsko-mazurskiego, lokalne grupy działania, instytucje i organizacje branżowe, przedstawiciele Urzędu Marszałkowskiego Województwa Warmińsko-Mazurskiego.</t>
  </si>
  <si>
    <t>Ekologiczne forum samorządowe</t>
  </si>
  <si>
    <t xml:space="preserve">Celem realizacji operacji jest między innymi przekazanie aktualnej informacji i wiedzy,wytycznych na tematy związane z ekologią. </t>
  </si>
  <si>
    <t>forum</t>
  </si>
  <si>
    <t>Gminy, powiaty, instytucje branżowe,samorząd wojewódzki,radni, przedstawiciele Urzędu Marszałkowskiego Województwa Warminsko-Mazurksiego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</si>
  <si>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</si>
  <si>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</si>
  <si>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</si>
  <si>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</si>
  <si>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Szkolenia dla osób zaangażowanych we wdrażanie odnowy wsi pn. "Wieś warmii, Mazur i Powiśla miejscem, w którym warto żyć"</t>
  </si>
  <si>
    <t>Celem realizacji operacji jest wzrost wiedzy i umiejętności członków społeczności wiejskich biorących udział w inicjatywie samorządu województwa i osób zaangażowanych w inicjatywę samorządu w zakresie tematów związanych z wdrażaniem rozwoju oddolnego na obszarach wiejskich, aktywizację mieszkańców i odnowę wsi.</t>
  </si>
  <si>
    <t>szkolenie
liczba uczestników</t>
  </si>
  <si>
    <t>5
250</t>
  </si>
  <si>
    <t>Osoby zaangazowane  w inicjatywę samorządu województwa "Wieś Warmii, Mazur i Powiśla miejscem, w którym warto żyć, liderzy i członkowie grup odnowy wsi, sołtysi, władze gminne, koordynatorzy gminni, moderatorzy pracownicy Urzędu Marszałkowskiego Województwa Warmińsko-Mazurskiego w Olsztynie.</t>
  </si>
  <si>
    <t xml:space="preserve">Urząd Marszałkowski Województwa Warmińsko-Mazurskiego w Olsztynie </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</si>
  <si>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</si>
  <si>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</si>
  <si>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</si>
  <si>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</si>
  <si>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</si>
  <si>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</si>
  <si>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</si>
  <si>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województwe warmińsko-mazurskim, jako przykładu organizacji kobiecej działającej na terenach wiejskich. Planuje się aby publikacja opatrzona była przykładami przepisów kulinarnych poszczególnych kół gospodyń wiejskich - jako inspiracja powrotu do tradycji kuchnii regionu Warmii i Mazur.</t>
  </si>
  <si>
    <t xml:space="preserve">"Warto zostać na wsi" </t>
  </si>
  <si>
    <t>Celem realizacji operacji jest pokazanie wsi , jako znakomitego miejsca do życia, zamieszkania i pracy zarobkowej</t>
  </si>
  <si>
    <t xml:space="preserve">młodzież ze szkół rolniczych </t>
  </si>
  <si>
    <t>Artykuł dotyczący promocji żywności regionalnej, tradycyjnej i naturalnej.</t>
  </si>
  <si>
    <t>Celem realizacji operacji jest promocja sektora żywności regionalnej, tradycyjnej i naturalnej z województwa warmińsko-mazurskiego</t>
  </si>
  <si>
    <t>Artykuł</t>
  </si>
  <si>
    <t>Krajowe i Regionalne Wystawy Ras Rodzimych</t>
  </si>
  <si>
    <t>Temat: Upowszechnianie wiedzy w zakresie dotyczącym zachowania różnorodności biologicznej zwierząt gospodarskich oraz promocja ras rodzimych.
Podnoszenie poziomu wiedzy i umiejętności w obszarze małego przetwórstwa lokalnego oraz upowszechnianie wiedzy w zakresie innowacyjnych rozwiązań w rolnictwie i produkcji żywności.
Celem głównym operacji jest upowszechnianie wiedzy w zakresie dotyczącym zachowania różnorodności biologicznej zwierząt gospodarskich oraz promocja ras rodzimych. Ponadto, operacja ma na celu promocję produktów żywnościowych pochodzących od zwierząt ras rodzimych oraz ułatwienie kontaktów pomiędzy hodowcami, rolnikami a podmiotami doradczymi oraz jednostkami naukowymi sektora rolniczego.</t>
  </si>
  <si>
    <t>wystawy</t>
  </si>
  <si>
    <t>Rolnicy, hodowcy, osoby reprezentujące podmioty i instytucje działające na rzecz rolnictwa na obszarach wiejskich, w tym izby rolnicze, związki hodowców, lokalne grupy działania, organizacje pozarządowe, przedstawiciele jednostek samorządu terytorialnego, świata nauki, szkoły rolnicze, ośrodki doradztwa rolniczego, jednostki badawcze i naukowe oraz wszystkie osoby zwiedzające wystawę.</t>
  </si>
  <si>
    <t>--</t>
  </si>
  <si>
    <t>II, III</t>
  </si>
  <si>
    <t>Departament Bezpieczeństwa Hodowli i Produkcji Zwierzęcej</t>
  </si>
  <si>
    <t>Ministerstwo Rolnictwa i Rozwoju Wsi, ul. Wspólna 30, 00-930 Warszawa</t>
  </si>
  <si>
    <t>Organizacja XLIV oraz XLV Ogólnopolskiego Konkursu Jakości Prac Scaleniowych promującego doświadczenia i najlepsze stosowane praktyki wraz z seminarium podsumowującym XLIV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</si>
  <si>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</si>
  <si>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</si>
  <si>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</si>
  <si>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4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</si>
  <si>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1700 czytelników</t>
  </si>
  <si>
    <t>I, IV</t>
  </si>
  <si>
    <t>Departament Spraw Ziemskich</t>
  </si>
  <si>
    <t>Organizacja konferencji dla podmiotów zainteresowanych oraz zaangażowanych we wdrażanie operacji typu
„Scalanie gruntów” w ramach poddziałania „Wsparcie na inwestycje związane z rozwojem, modernizacją
i dostosowywaniem rolnictwa i leśnictwa” objętego Programem Rozwoju Obszarów Wiejskich na lata
2014-2020.</t>
  </si>
  <si>
    <t>Operacja ma na celu zwiększenie udziału zainteresowanych stron we wdrażaniu PROW 2014-2020 (8.2.4.3.5 Scalanie gruntów) poprzez organizację konferencji w zakresie obowiązujących przepisów dotyczących scalania gruntów oraz efektywności ekonomicznej scaleń gruntów w Polsce.
Dodatkowo operacja będzie miała na celu nawiązanie współpracy administracji centralnej z administracją samorządową, a także wymianę zdobytych doświadczeń między podmiotami realizującymi operacje typu „Scalanie gruntów”.
Realizacja operacji przyczyni się do upowszechnienia wiedzy w zakresie rozwoju obszarów wiejskich, w szczególności obowiązujących przepisów dotyczących operacji typu „Scalanie gruntów” - z uwzględnieniem możliwości konsultacji założeń i projektu Planu Strategicznego WPR 2021–2027, a także wymiany zdobytych doświadczeń i prezentacji dobrych praktyk stosowanych przy realizacji operacji typu „Scalanie gruntów”.
Tematyka operacji:
1) upowszechnianie wiedzy w zakresie rozwoju obszarów wiejskich, w szczególności obowiązujących przepisów dotyczących operacji typu „Scalanie gruntów” - z uwzględnieniem konsultacji założeń i projektu Planu Strategicznego WPR 2021–2027;
2) upowszechnianie wiedzy dotyczącej zarządzania operacją typu „Scalanie gruntów”;
3) wymiana zdobytych doświadczeń i  prezentacja dobrych praktyk stosowanych przy realizacji operacji typu „Scalanie gruntów”.</t>
  </si>
  <si>
    <t>konferencja/ kongres</t>
  </si>
  <si>
    <t>liczba konferencji
liczba uczestników</t>
  </si>
  <si>
    <t>1
200</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</si>
  <si>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</si>
  <si>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</si>
  <si>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</si>
  <si>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</si>
  <si>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</si>
  <si>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Departament Jakości Żywności i Bezpieczeństwa Produkcji Roślinnej</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</si>
  <si>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</si>
  <si>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</si>
  <si>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</si>
  <si>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</si>
  <si>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</si>
  <si>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</si>
  <si>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Komunikacji i Promocji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</si>
  <si>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</si>
  <si>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</si>
  <si>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</si>
  <si>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</si>
  <si>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I, II, III, IV</t>
  </si>
  <si>
    <t>Departament Oświaty i Polityki Społecznej Wsi</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</si>
  <si>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</si>
  <si>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</si>
  <si>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</si>
  <si>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Ogół społeczeństwa ze szczególnym uwzględnieniem młodzieży i kadry pedagogicznej szkół ponadpodstawowych. Szacowana liczba uczestników finałowych - ok. 142.</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</si>
  <si>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</si>
  <si>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</si>
  <si>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</si>
  <si>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</si>
  <si>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</si>
  <si>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</si>
  <si>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</si>
  <si>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Liczba imprez targowych krajowych - 11 oraz zagranicznych - 2
2. Liczba imprez plenerowych – 8 imprez
3. Liczba wydarzeń towarzyszących w formie seminariów/warsztatów/szkoleń, w tym on-line – min.6
4. Liczba uczestników wydarzeń towarzyszących w formie seminariów/warsztatów/szkoleń – min.150
5. Liczba konferencji – 1 
6. Liczba uczestników konferencji – min. 150 osób 
7. Tytuły publikacji w wersji papierowej i elektronicznej – 11 
8. Nakład publikacji łączny  w wersji papierowej – 20 000 egz. 
9. Audycje, programy, spoty w radio, telewizji i Internecie – 2 kampanie informacyjno-edukacyjne 
10. Konkursy - 2
11. liczba laureatów konkursów - 12</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</si>
  <si>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</si>
  <si>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</si>
  <si>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</si>
  <si>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</si>
  <si>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</si>
  <si>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I, II</t>
  </si>
  <si>
    <t>Departament Strategii, Transferu Wiedzy i Innowacji</t>
  </si>
  <si>
    <t>Organizacja jedno- i dwudniowych spotkań dla jednostek doradztwa rolniczego i partnerów AKIS</t>
  </si>
  <si>
    <t xml:space="preserve">Temat i cele: Wymiana wiedzy pomiędzy podmiotami uczestniczącymi w rozwoju obszarów wiejskich, służąca w szczególności poprawie jakości realizowanych zadań oraz ułatwianiu transferu wiedzy i innowacji w rolnictwie oraz na obszarach wiejskich.
Wymiana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</si>
  <si>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</si>
  <si>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</si>
  <si>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18
1150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</si>
  <si>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</si>
  <si>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Organizacja wyjazdu studyjnego dla kadry zarządzającej jednostkami doradztwa rolniczego i partnerów AKIS</t>
  </si>
  <si>
    <t>Temat: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poprzez organizację wizyty w wybranych instytucjach systemu AKIS, spotkania w instytucji doradztwa rolniczego, spotkania z przedstawicielami instytucji wdrażającej PROW 2014 -2020, spotkania z przedstawicielami instytucji zarządzającej i odpowiedzialnej za opracowanie CAP planu na lata 2021 – 2027, spotkania z rolniczym instytutem badawczym, prowadzącym badania na rzecz rozwoju rolnictwa lub badania w zakresie przetwórstwa rolno-spożywczego, wizyty w gospodarstwie/zakładzie wytwarzającym produkt lokalny, regionalny lub tradycyjny.
Cel: Zwiększenie wiedzy na temat funkcjonowania systemu doradztwa rolniczego i systemu AKIS w wybranych krajach UE poprzez wymianę wiedzy pomiędzy podmiotami uczestniczącymi w rozwoju obszarów wiejskich oraz wymiana i rozpowszechnianie rezultatów działań na rzecz tego rozwoju.</t>
  </si>
  <si>
    <t>ilość wyjazdów/
ilość osób biorących udział w wyjeździe studyjnym</t>
  </si>
  <si>
    <t>1
30</t>
  </si>
  <si>
    <t>Kadra zarządzająca jednostkami doradztwa rolniczego, przedstawiciele MRiRW oraz instytutów badawczych</t>
  </si>
  <si>
    <t>1 i 2</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</si>
  <si>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</si>
  <si>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Ogół społeczeństwa, a w szczególności beneficjenci i potencjalni beneficjenci PROW 2014-2020
oraz partnerzy KSOW, mieszkańcy obszarów wiejskich osoby zainteresowane rozwojem wsi.</t>
  </si>
  <si>
    <t>Departament  Wsparcia Rolników</t>
  </si>
  <si>
    <t>Upowszechnienie dobrych praktyk mających wpływ na rozwój obszarów wiejskich – przykłady operacji zrealizowanych w ramach planu operacyjnego KSOW</t>
  </si>
  <si>
    <t>6000 wersja polska
1000 wersja angielska</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</si>
  <si>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</si>
  <si>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</si>
  <si>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</si>
  <si>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</si>
  <si>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</si>
  <si>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</si>
  <si>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</si>
  <si>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</si>
  <si>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</si>
  <si>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</si>
  <si>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</si>
  <si>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</si>
  <si>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</si>
  <si>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</si>
  <si>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</si>
  <si>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</si>
  <si>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</si>
  <si>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</si>
  <si>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</si>
  <si>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</si>
  <si>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</si>
  <si>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</si>
  <si>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</si>
  <si>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</si>
  <si>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</si>
  <si>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</si>
  <si>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</si>
  <si>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</si>
  <si>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</si>
  <si>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</si>
  <si>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</si>
  <si>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</si>
  <si>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</si>
  <si>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</si>
  <si>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</si>
  <si>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</si>
  <si>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</si>
  <si>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</si>
  <si>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</si>
  <si>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</si>
  <si>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</si>
  <si>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</si>
  <si>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</si>
  <si>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</si>
  <si>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1, 4</t>
  </si>
  <si>
    <t>Szkolenia dla doradców świadczących doradztwo w ramach PROW 2014-2020</t>
  </si>
  <si>
    <t xml:space="preserve">Cel ogólny:
Podniesienie wiedzy i umiejętności doradców rolniczych, zatrudnionych w wojewódzkich ośrodkach doradztwa rolniczego, poprzez zastosowanie innowacyjnych metod komunikowania się i szkoleń, dzięki czemu możliwe będzie zwiększenie zainteresowanie Programem, a  samo wdrażanie  będzie  bardziej efektywne. 
Cele szczegółowe:
1. Nabycie umiejętności posługiwania się narzędziami cyfrowymi, przeznaczonymi do komunikacji i szkoleń z wykorzystaniem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</si>
  <si>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</si>
  <si>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</si>
  <si>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1000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</si>
  <si>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</si>
  <si>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</si>
  <si>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</si>
  <si>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 xml:space="preserve"> rolnicy, mieszkańcy obszarów wiejskich, przedstawiciele jdr i innych instytucji podległych MRiRW. </t>
  </si>
  <si>
    <t>Ministarstwo Rolnictwa i Rozwoju Wsi</t>
  </si>
  <si>
    <t>Zachodniopomorski WODR</t>
  </si>
  <si>
    <t>Wielkopolski WODR</t>
  </si>
  <si>
    <t>Warmińsko-mazurski WODR</t>
  </si>
  <si>
    <t>Świętokrzyski WODR</t>
  </si>
  <si>
    <t>Śląski WODR</t>
  </si>
  <si>
    <t>Pomorski WODR</t>
  </si>
  <si>
    <t>Podlaski WODR</t>
  </si>
  <si>
    <t>Podkarpacki WODR</t>
  </si>
  <si>
    <t>Opolski WODR</t>
  </si>
  <si>
    <t>Mazowiecki WODR</t>
  </si>
  <si>
    <t>Małopolski WODR</t>
  </si>
  <si>
    <t>Łódzki WODR</t>
  </si>
  <si>
    <t>Lubuski WODR</t>
  </si>
  <si>
    <t>Lubelski WODR</t>
  </si>
  <si>
    <t>Kujawsko-pomorski WODR</t>
  </si>
  <si>
    <t>Dolnośląski WODR</t>
  </si>
  <si>
    <t>Centrum Doradztwa Rolniczego 
w Brwinowie (SIR)</t>
  </si>
  <si>
    <t xml:space="preserve">liczba
 uczestników </t>
  </si>
  <si>
    <t>ul. Chorzowska 16/18, 
26-600 Radom</t>
  </si>
  <si>
    <t>Centrum Doradztwa Rolniczego w Brwinowie Oddział w Radomiu</t>
  </si>
  <si>
    <t xml:space="preserve">przedstawiciele doradztwa rolniczego, przedstawiciele nauki, rolnicy, przedsiębiorcy, administracja rządowa i samorządowa, instytucje pracujące na rzecz rolnictwa </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</si>
  <si>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</si>
  <si>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VI Forum Wiedzy i innowacji
</t>
  </si>
  <si>
    <t>rolnicy, przedstawiciele podmiotów doradczych, osoby zainteresowane tematem</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</si>
  <si>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</si>
  <si>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Profesjonalna produkcja ziemniaka</t>
  </si>
  <si>
    <t>liczba opracowań</t>
  </si>
  <si>
    <t>liczba spotkań</t>
  </si>
  <si>
    <t>ul. Pszczelińska 99,
05-840 Brwinów</t>
  </si>
  <si>
    <t>ul. Pszczelińska 99,
 05-840 Brwinów</t>
  </si>
  <si>
    <t>szkolenia e-lerningowe</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</si>
  <si>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</si>
  <si>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Cykl szkoleń e-learningowych                                     "Mała retencja wodna w gospodarstwach rolnych"</t>
  </si>
  <si>
    <t>liczba publikacji/publikacja wyników badań ilościowych</t>
  </si>
  <si>
    <t>ul. Pszczelińska 99, 
05-840 Brwinów</t>
  </si>
  <si>
    <t xml:space="preserve"> doradcy, rolnicy, mieszkańcy obszarów wiejskich, podmioty prywatne                </t>
  </si>
  <si>
    <t>liczba publikacji/deask reasech</t>
  </si>
  <si>
    <t>badania społeczne/ analiza</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</si>
  <si>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</si>
  <si>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 xml:space="preserve">Od pola do stołu- analiza procesu </t>
  </si>
  <si>
    <t>przedstawiciele podmiotów doradczych, nauka, rolnicy, przedsiębiorcy, administracja rządowa i samorządowa</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</si>
  <si>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</si>
  <si>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Rozwój innowacyjnych technologii odnawialnych źródeł energii na obszarach wiejskich </t>
  </si>
  <si>
    <t>liczba fimów</t>
  </si>
  <si>
    <t xml:space="preserve">rolnicy, przedsiębiorcy, mieszkańcy obszarów wiejskich, jednostki doradztwa rolniczego, administracja rządowa i samorządowa , instytucje pracujące na rzecz rolnictwa  </t>
  </si>
  <si>
    <t>Konferencja online</t>
  </si>
  <si>
    <t>Racjonalne gospodarowanie zasobami naturalnymi w rolnictwie</t>
  </si>
  <si>
    <t xml:space="preserve">liczba filmów </t>
  </si>
  <si>
    <t>filmy</t>
  </si>
  <si>
    <t>liczba wyjazdów</t>
  </si>
  <si>
    <t xml:space="preserve">wyjazd studyjny </t>
  </si>
  <si>
    <t>ul. Winogrady 63, 
61-659 Poznań</t>
  </si>
  <si>
    <t>Centrum Doradztwa Rolniczego w Brwinowie
Oddział w Poznaniu</t>
  </si>
  <si>
    <t>przedstawiciele doradztwa, przedstawiciele świata nauki, rolnicy, przedstawiciele administracji rządowej i samorządowej, nauczyciele rolniczy, mieszkańcy obszarów wiejskich - osoby zainteresowane tematyką agroleśnictwa</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</si>
  <si>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</si>
  <si>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Agroleśnictwo -innowacyjne rozwiązania w rolnictwie</t>
  </si>
  <si>
    <t xml:space="preserve">Grupę docelową operacji stanowić będą przedstawiciele Instytucji naukowych, przedstawiciele szkół rolniczych, pracownicy JDR.    </t>
  </si>
  <si>
    <t>badanie społeczne, analiza</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</si>
  <si>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t>
  </si>
  <si>
    <t xml:space="preserve">Transfer wiedzy- Doradztwo edukacji rolniczej </t>
  </si>
  <si>
    <t>spotkania</t>
  </si>
  <si>
    <t>badania społeczne / opracowanie</t>
  </si>
  <si>
    <t>liczba filmów</t>
  </si>
  <si>
    <t>szkolenie  z  wyjazdem studyjnym</t>
  </si>
  <si>
    <t xml:space="preserve">Łączna lliczba uczestników </t>
  </si>
  <si>
    <t>konferencje</t>
  </si>
  <si>
    <t>2x 400</t>
  </si>
  <si>
    <t>publikacje x 2</t>
  </si>
  <si>
    <t xml:space="preserve">Grupę docelową operacji stanowić będą przedstawiciele Instytucji naukowych, przedstawiciele szkół rolniczych, pracownicy JDR, rolnicy </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</si>
  <si>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</si>
  <si>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Gospodarstwa demonstracyjne- siecią współpracy</t>
  </si>
  <si>
    <t>liczba relacji</t>
  </si>
  <si>
    <t>relacja filmowa z konferencji</t>
  </si>
  <si>
    <t>liczba odcinków</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</si>
  <si>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</si>
  <si>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 xml:space="preserve">Nowoczesne systemy produkcji rolniczej ograniczające zanieczyszczenia środowiska. </t>
  </si>
  <si>
    <t>liczba uczestników jednego spotkania</t>
  </si>
  <si>
    <t>spotkania informacyjno-szkoleniowe koordynatorów LPW</t>
  </si>
  <si>
    <t>szkolenia doradców ds.. Wody</t>
  </si>
  <si>
    <t>opracowania i raporty</t>
  </si>
  <si>
    <t>łączna liczba uczestników</t>
  </si>
  <si>
    <t>przedstawiciele nauki, JDR, CDR, Wód Polskich, Samorządów, MRiRW</t>
  </si>
  <si>
    <t>spotkania zespołu  ekspertów</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</si>
  <si>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</si>
  <si>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 xml:space="preserve">Wsparcie dla tworzenia Lokalnych Partnerstw ds. Wody (LPW) </t>
  </si>
  <si>
    <t>17</t>
  </si>
  <si>
    <t xml:space="preserve">nakład </t>
  </si>
  <si>
    <t>ul. Winogrady 63
61-659 Poznań</t>
  </si>
  <si>
    <t>Centrum Doradztwa Rolniczego w Brwinowie Oddział w Poznaniu</t>
  </si>
  <si>
    <t>MRiRW, jednostki doradztwa rolniczego, jednostki naukowo-badawcze</t>
  </si>
  <si>
    <t>koncepcja</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</si>
  <si>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</si>
  <si>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Koncepcja  nt. "Wykorzystanie nowoczesnych rozwiązań teleinformatycznych dla transferu wiedzy i innowacji w rolnictwie" </t>
  </si>
  <si>
    <t>liczba broszur polskojęzycznych</t>
  </si>
  <si>
    <t>liczba ulotek anglojęzycznych</t>
  </si>
  <si>
    <t>ul. Wspólna 30, 
00-930 Warszawa</t>
  </si>
  <si>
    <t xml:space="preserve">
</t>
  </si>
  <si>
    <t xml:space="preserve">II-IV
</t>
  </si>
  <si>
    <t>rolnicy, mieszkańcy obszarów wiejskich, przedstawiciele  doradztwa rolniczego, przedstawiciele nauki, przedsiębiorcy działające na terenie i na rzecz obszarów wiejskich, przedstawiciele zagranicznych instytucji pełniących rolę analogiczną do SIR w Polsce</t>
  </si>
  <si>
    <t>liczba ulotek polskojęzycznych</t>
  </si>
  <si>
    <t>publikacja w formie broszur i ulotek</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</si>
  <si>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</si>
  <si>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Razem możemy więcej - ułatwiamy tworzenie sieci kontaktów oraz promujemy dobre praktyki w zakresie wdrażania innowacji</t>
  </si>
  <si>
    <t>liczba zidentyfikowanych i opublikowanych dobrych praktyk</t>
  </si>
  <si>
    <t>ul. Wspólna 30
00-930 Warszawa</t>
  </si>
  <si>
    <t>rolnicy, mieszkańcy obszarów wiejskich, przedstawiciele doradztwa rolniczego,  osoby i instytucje zainteresowane tematem</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</si>
  <si>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</si>
  <si>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 Moje własne innowacje</t>
  </si>
  <si>
    <t>łączna liczba wyświetleń</t>
  </si>
  <si>
    <t>ul. Wspólna 30,
 00-930 Warszawa</t>
  </si>
  <si>
    <t>rolnicy, mieszkańcy obszarów wiejskich, przedstawiciele doradztwa rolniczego, osoby i instytucje zainteresowane tematem</t>
  </si>
  <si>
    <t xml:space="preserve">filmy krótkometrażowe 
</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</si>
  <si>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</si>
  <si>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Nauka doradza praktyce rolniczej</t>
  </si>
  <si>
    <t>Ogólnopolski Konkurs "Doradca Roku"</t>
  </si>
  <si>
    <t>materiały konferencyjne</t>
  </si>
  <si>
    <t xml:space="preserve">I-IV
</t>
  </si>
  <si>
    <t>konferencja online</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</si>
  <si>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</si>
  <si>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Dzień Przedsiębiorcy Rolnego</t>
  </si>
  <si>
    <t>rolnicy, mieszkańcy obszarów wiejskich, przedstawiciele doradztwa rolniczego</t>
  </si>
  <si>
    <t xml:space="preserve">I-IV
</t>
  </si>
  <si>
    <t xml:space="preserve">przedstawiciele doradztwa rolniczego, rolnicy, mieszkańcy obszarów wiejskich </t>
  </si>
  <si>
    <t xml:space="preserve"> liczba wyjazdów studyjnych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</si>
  <si>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</si>
  <si>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Wykorzystanie innowacji w gospodarowaniu na trwałych użytkach zielonych</t>
  </si>
  <si>
    <t>łączny nakład</t>
  </si>
  <si>
    <t xml:space="preserve">liczba publikacja </t>
  </si>
  <si>
    <t xml:space="preserve">wydruk instrukcji wdrożeniowych </t>
  </si>
  <si>
    <t>szkolenia e-learningowe</t>
  </si>
  <si>
    <t>liczba instrukcji</t>
  </si>
  <si>
    <t>Instrukcja PDF w Internecie</t>
  </si>
  <si>
    <t>Centrum Doradztwa Rolniczego w Brwinowie Odział w Krakowie</t>
  </si>
  <si>
    <t>mieszkańcy obszarów wiejskich, rolnicy, przedsiębiorcy, przedstawiciele organizacji pozarządowych, przedstawiciele podmiotów doradczych oraz inne osoby lub przedstawiciele podmiotów zaineresowanych tematyką operacji.</t>
  </si>
  <si>
    <t>liczba zrealizowanych filmów</t>
  </si>
  <si>
    <t>Informacja/publikacje w internecie (film)</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</si>
  <si>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</si>
  <si>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 xml:space="preserve">Innowacyjna działalność gospodarcza - instrukcje wdrożenia usług na bazie trzech ogrodów: pokazowego, edukacyjnego, terapeutycznego. </t>
  </si>
  <si>
    <t xml:space="preserve">łączna liczba uczestników </t>
  </si>
  <si>
    <t xml:space="preserve">III -IV </t>
  </si>
  <si>
    <t xml:space="preserve">rolnicy, przedstawiciele doradztwa rolniczego, przedstawiciele nauki, administracja rządowa i samorządowa,  instytucje pracujące na rzecz rolnictwa  </t>
  </si>
  <si>
    <t>konferencja  online</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</si>
  <si>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</si>
  <si>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Wiedza i innowacje </t>
  </si>
  <si>
    <t xml:space="preserve">liczba stoisk informacyjno-promocyjnych </t>
  </si>
  <si>
    <t>stoisko informacyjno-promocyjne na targach</t>
  </si>
  <si>
    <t>liczba uczestników gali finałowej</t>
  </si>
  <si>
    <t xml:space="preserve">Konkurs </t>
  </si>
  <si>
    <t>25000</t>
  </si>
  <si>
    <t>liczba materiałów</t>
  </si>
  <si>
    <t xml:space="preserve">
III-IV </t>
  </si>
  <si>
    <t>konferencja jednodniowa w formie webinarium</t>
  </si>
  <si>
    <t>Rolnictwo ekologiczne - szansa dla rolników i konsumentów</t>
  </si>
  <si>
    <t xml:space="preserve">liczba  konkursów </t>
  </si>
  <si>
    <t>Konkurs Najlepszy Doradca Ekologiczny</t>
  </si>
  <si>
    <t xml:space="preserve">rolnicy, przedstawiciele doradztwa rolniczego, przedstawiciele nauki, administracja rządowa i samorządowa,  instytucje pracujące na rzecz rolnictwa  ekologicznego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</si>
  <si>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</si>
  <si>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 Forum Wiedzy i innowacji
</t>
  </si>
  <si>
    <t>konferencja podsumowująca</t>
  </si>
  <si>
    <t>liczba seminariów</t>
  </si>
  <si>
    <t xml:space="preserve">seminarium </t>
  </si>
  <si>
    <t xml:space="preserve"> liczba uczestników</t>
  </si>
  <si>
    <t>Centrum Doradztwa Rolniczego w Brwinowie Oddział w Warszawę</t>
  </si>
  <si>
    <t>rolnicy, przedstawiciele doradztwa rolniczego, przedstawiciele nauki, zainteresowani tematyką operacji</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</si>
  <si>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</si>
  <si>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Innowacyjne narzędzia ICT do planowania rozwoju gospodarstw szansą na wzrost konkurencyjności polskiego rolnictwa</t>
  </si>
  <si>
    <t>Pracownicy CDR i WODR, przedstawiciele MRiRW oraz ARiMR</t>
  </si>
  <si>
    <t>spotkanie informacyjno-szkoleniowe</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</si>
  <si>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</si>
  <si>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Spotkania informacyjno-szkoleniowe dla pracowników WODR oraz CDR wykonujących i wspierających zadania na rzecz SIR</t>
  </si>
  <si>
    <t>Partnerzy zarejestrowani w bazie Partnerów SIR, potencjalni Partnerzy SIR, przedstawiciele doradztwa rolniczego, przedstawiciele Grup Operacyjnych EPI</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</si>
  <si>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</si>
  <si>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III Forum „Sieciowanie Partnerów SIR”</t>
  </si>
  <si>
    <t>rolnicy, przedstawiciele doradztwa, naukowcy, przedsiębiorcy oraz inne osoby i podmioty zainteresowane tworzeniem Grup Operacyjnych EPI</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</si>
  <si>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</si>
  <si>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IV</t>
  </si>
  <si>
    <t>reprezentanci Grup Operacyjnych EPI, pracownicy jednostek doradztwa rolniczego, przedstawiciele ARiMR i MRiRW,  zainteresowani działaniem "Współpraca"</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</si>
  <si>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</si>
  <si>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I Szczyt Polskich Grup Operacyjnych EPI</t>
  </si>
  <si>
    <t>pracownicy jednostek doradztwa rolniczego, osoby pełniące funkcję brokerów innowacji, brokerzy z instytutów naukowych, uczelni wyższych</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</si>
  <si>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specjalistów z zakresu negocjacji w agrobiznesie, mediacji, coachingu, transferu wiedzy oraz metod pracy z wielopodmiotowymi strukturami w zakresie transferu innowacyjnych technologii.</t>
  </si>
  <si>
    <t>Broker innowacji doradcą XXI wieku</t>
  </si>
  <si>
    <t xml:space="preserve">Wnioskodawca </t>
  </si>
  <si>
    <t>Budżet brutto operacji  (w zł)</t>
  </si>
  <si>
    <t>Harmonogram / termin realizacji (w ujęciu kwartalnym)</t>
  </si>
  <si>
    <t>ul. Zwycięska 8,
53-033 Wrocław</t>
  </si>
  <si>
    <t>Dolnośląski Ośrodek Doradztwa Rolniczego z siedzibą we Wrocławiu</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</si>
  <si>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</si>
  <si>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3
45
1</t>
  </si>
  <si>
    <t>Liczba szkoleń online
Liczba uczestników szkoleń online
Liczba filmów szkoleniowych</t>
  </si>
  <si>
    <t>szkolenie online,
film szkoleniowy</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</si>
  <si>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</si>
  <si>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Innowacyjne rozwiązania w dolnośląskiej enoturystyce.</t>
  </si>
  <si>
    <t xml:space="preserve">rolnicy, przedstawiciele doradztwa rolniczego, przedstawiciele nauki, przedstawiciele jednostek samorządowych, instytucje pracujące na rzecz rolnictwa  ekologicznego </t>
  </si>
  <si>
    <t xml:space="preserve">2
1
60
1
25
1
1 000
1
1 000
</t>
  </si>
  <si>
    <t>Liczba konkursów
Liczba konferencji online
Liczba uczestników konferencji online
Liczba szkoleń online
Liczba uczestników szkoleń online
Liczba broszur
Nakład (egz.)
Liczba ulotek
Nakład (egz.)</t>
  </si>
  <si>
    <t>konkurs,
konferencja online,
szkolenie online,
broszura,
ulotka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</si>
  <si>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</si>
  <si>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Rolnictwo ekologiczne - lepsza strona dolnośląskiego rolnictwa</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</si>
  <si>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</si>
  <si>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1
100</t>
  </si>
  <si>
    <t>Liczba szkoleń online
Liczba uczestników szkoleń online</t>
  </si>
  <si>
    <t>szkolenie online</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</si>
  <si>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</si>
  <si>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Nowoczesna i bezpieczna uprawa ziemniaka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</si>
  <si>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</si>
  <si>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2
70
2
110
1
200</t>
  </si>
  <si>
    <t>Liczba spotkań 
Liczba uczestników spotkań
Liczba spotkań online
Liczba uczestników spotkań online
Liczba raportów
Nakład (egz.)</t>
  </si>
  <si>
    <t>spotkanie,
spotkanie online,
raport</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</si>
  <si>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</si>
  <si>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Dolnośląskie Partnerstwo ds. Wody (DPW)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</si>
  <si>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</si>
  <si>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1
15
5
1
40
9</t>
  </si>
  <si>
    <t>Liczba spotkań
Liczba uczestników spotkań,
w tym liczba doradców
Liczba szkoleń
Liczba uczestników szkoleń, w tym liczba doradców</t>
  </si>
  <si>
    <t>spotkanie,
szkolenie</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</si>
  <si>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</si>
  <si>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Rolnictwo ekologiczne szansą dla polskiego rolnictwa</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</si>
  <si>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</si>
  <si>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1
60
8
3</t>
  </si>
  <si>
    <t>Liczba konferencji
Liczba uczestników konferencji, w tym doradców,
w tym liczba przedstawicieli LGD</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</si>
  <si>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</si>
  <si>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Od rolnika do koszyka</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</si>
  <si>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</si>
  <si>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10
6 000
1
120 000
230
10</t>
  </si>
  <si>
    <t>Liczba targów
Szacowana liczba uczestników targów
Liczba ulotek
Nakład (egz.)
Liczba spotów reklamowych w radio
Liczba postów na portalu społecznościowym</t>
  </si>
  <si>
    <t>targi,
ulotka,
spot w radio,
informacje i publikacje w Internecie</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</si>
  <si>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</si>
  <si>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Dolnośląski Targ Rolny</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</si>
  <si>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</si>
  <si>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1
35
1
1 500</t>
  </si>
  <si>
    <t>Liczba szkoleń online
Liczba uczestników szkoleń online
Liczba broszur
Nakład (egz.)</t>
  </si>
  <si>
    <t>szkolenie online,
broszura</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</si>
  <si>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</si>
  <si>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Innowacje w dolnośląskim winiarstwie</t>
  </si>
  <si>
    <t xml:space="preserve">dolnośląscy rolnicy, producenci, hodowcy bydła, doradcy, przedstawiciele świata nauki, mieszkańcy obszarów wiejskich zainteresowani tematyką
</t>
  </si>
  <si>
    <t>2
140
6
1
70
1
25
4
1</t>
  </si>
  <si>
    <t xml:space="preserve">Liczba spotkań
Liczba uczestników spotkań,
w tym liczba doradców
Liczba spotkań online
Liczba uczestników spotkań online
Liczba wyjazdów studyjnych
Liczba uczestników wyjazdów studyjnych, w tym liczba doradców
Liczba filmów
</t>
  </si>
  <si>
    <t>spotkanie,
spotkanie online,
wyjazd studyjny,
film</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</si>
  <si>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</si>
  <si>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Działania Zespołu Tematycznego związanego 
z zagadnieniami chowu i hodowli bydła mięsnego</t>
  </si>
  <si>
    <t>mieszkańcy obszarów wiejskich, rolnicy, właściciele gospodarstw agroturystycznych, doradcy, osoby  zainteresowane podejmowaniem i rozwojem przedsiębiorczości na obszarach wiejskich oraz wdrażaniem innowacyjnych rozwiązań na obszarach wiejskich</t>
  </si>
  <si>
    <t>1
14
2</t>
  </si>
  <si>
    <t>Liczba warsztatów
Liczba uczestników warsztatów,
w tym liczba doradców</t>
  </si>
  <si>
    <t>warsztaty</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</si>
  <si>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</si>
  <si>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Technologia uprawy winorośli w teorii i praktyce</t>
  </si>
  <si>
    <t>Liczba uczestników</t>
  </si>
  <si>
    <t>Liczba odsłon</t>
  </si>
  <si>
    <t>Liczba nagranych filmów</t>
  </si>
  <si>
    <t>Film</t>
  </si>
  <si>
    <t>Minikowo                                   89-122 Minikowo</t>
  </si>
  <si>
    <t xml:space="preserve">Kujawsko-Pomorski Ośrodek Doradztwa Rolniczego </t>
  </si>
  <si>
    <t xml:space="preserve">rolnicy ekologiczni, rolnicy zainteresowani przestawieniem gospodarstwa na system rolnictwa ekologicznego, doradcy rolni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</si>
  <si>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</si>
  <si>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Upowszechnianie wiedzy oraz dobrych praktyk w przetwórstwie i rolnictwie ekologicznym </t>
  </si>
  <si>
    <t>1
50</t>
  </si>
  <si>
    <t>Liczba konferencji
Liczba uczestników konferencji</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</si>
  <si>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</si>
  <si>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1
30</t>
  </si>
  <si>
    <t>Liczba szkoleń
Liczba uczestników szkolenia</t>
  </si>
  <si>
    <t>Szkolenie</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</si>
  <si>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</si>
  <si>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Program dla polskiego ziemniaka. Bioasekuracja oraz innowacyjne rozwiązania w zakresie agrotechniki, ochrony i przechowalnictwa ziemniaka</t>
  </si>
  <si>
    <t>Raport</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</si>
  <si>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</si>
  <si>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spotkań</t>
  </si>
  <si>
    <t>Spotkanie</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</si>
  <si>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</si>
  <si>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Lokalne Partnerstwa Wodne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</si>
  <si>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</si>
  <si>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25</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</si>
  <si>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</si>
  <si>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Innowacyjne rozwiązania w przedsiębiorczości na obszarach wiejskich – dobre przykłady z Dolnego Śląska i Małopolski.</t>
  </si>
  <si>
    <t>Liczba emisji</t>
  </si>
  <si>
    <t>II -  IV</t>
  </si>
  <si>
    <t>mieszkańcy obszarów wiejskich, rolnicy,  przetwórcy, przedsiębiorcy, pracownicy naukowi, doradcy rolniczy, potencjalni członkowie grup operacyjnych, z województwa kujawsko-pomorskiego</t>
  </si>
  <si>
    <t>Liczba nagranych felietonów</t>
  </si>
  <si>
    <t>Felieton</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</si>
  <si>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</si>
  <si>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Innowacje w krótkich łańcuchach dostaw żywności w województwie kujawsko-pomorskim.</t>
  </si>
  <si>
    <t>Łączna liczba wyświetleń</t>
  </si>
  <si>
    <t>Liczba wyświetleń</t>
  </si>
  <si>
    <t>Liczba relacji</t>
  </si>
  <si>
    <t>Relacja z poletek demonstracyjnych</t>
  </si>
  <si>
    <t xml:space="preserve"> 
I - IV</t>
  </si>
  <si>
    <t>Liczba wideokonferencji</t>
  </si>
  <si>
    <t>Wideokonferencja</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</si>
  <si>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</si>
  <si>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Krajowe Dni Pola Minikowo 2020 – innowacyjne rozwiązania w uprawie roślin</t>
  </si>
  <si>
    <t>Końskowola ul. Pożowska 8, 24-130 Końskowola</t>
  </si>
  <si>
    <t>Lubelski Ośrodek Doradztwa Rolniczego w Końskowoli</t>
  </si>
  <si>
    <t>rolnicy,
przedstawiciele doradztwa rolniczego,  przedsiębiorcy, przedstawiciele instytucji rolniczych, około rolniczych i naukowych</t>
  </si>
  <si>
    <t>webinarium</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</si>
  <si>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</si>
  <si>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chowie i hodowli trzody chlewnej</t>
  </si>
  <si>
    <t>rolnicy</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</si>
  <si>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</si>
  <si>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lubelskim serowarstwie</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</si>
  <si>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</si>
  <si>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Nowoczesna i bezpieczna hodowla ziemniaka w województwie lubelskim</t>
  </si>
  <si>
    <t>wydruk raportu</t>
  </si>
  <si>
    <t>raport</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</si>
  <si>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</si>
  <si>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</si>
  <si>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Lokalne Partnerstwo  ds. Wody (LPW)</t>
  </si>
  <si>
    <t>emisja telewizyjna</t>
  </si>
  <si>
    <t>potencjalni członkowie grup operacyjnych, rolnicy, mieszkańcy obszarów wiejskich, pracownicy naukowi, pracownicy jednostek doradztwa rolniczego</t>
  </si>
  <si>
    <t>film promocyjny</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</si>
  <si>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</si>
  <si>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Dobre i zdrowe – przetwarzanie i sprzedaż produktów z gospodarstwa rolnego</t>
  </si>
  <si>
    <t>rolnicy,
przedstawiciele doradztwa rolniczego, przedsiębiorcy, przedstawiciele instytucji rolniczych, około rolniczych i naukowych przedstawiciele stowarzyszeń</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</si>
  <si>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</si>
  <si>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Cykl filmów instruktażowych w zakresie nowoczesnych technologii uprawy roślin polowych</t>
  </si>
  <si>
    <t>materiał publikowany w internecie</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</si>
  <si>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</si>
  <si>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Ekologiczna uprawa owoców miękkich – malina i borówka</t>
  </si>
  <si>
    <t>rolnicy, początkujący pszczelarze</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</si>
  <si>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</si>
  <si>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Nowoczesne rozwiązania w zakładaniu i prowadzeniu pasieki</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</si>
  <si>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</si>
  <si>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 xml:space="preserve">II ABC serowarstwa w województwie lubelskim </t>
  </si>
  <si>
    <t>wyjazd studyjny, warsztaty</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</si>
  <si>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</si>
  <si>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Innowacyjne wdrożenia oraz doświadczenia w organizacji grup operacyjnych w województwie lubelskim</t>
  </si>
  <si>
    <t>relacja w telewizji</t>
  </si>
  <si>
    <t>film relacja</t>
  </si>
  <si>
    <t>pokazy polowe</t>
  </si>
  <si>
    <t xml:space="preserve">konferencja </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</si>
  <si>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</si>
  <si>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Dzień Ziemniaka - Innowacyjne technologie uprawy ziemniaka oraz możliwości wykorzystania skrobi w przemyśle</t>
  </si>
  <si>
    <t>Organizacja kanałów i możliwości sprzedaży produktów ekologicznych.</t>
  </si>
  <si>
    <t>Środowiskowe uwarunkowania zdrowia na obszarach wiejskich</t>
  </si>
  <si>
    <t xml:space="preserve">Innowacyjne technologie uprawy roślin ozdobnych </t>
  </si>
  <si>
    <t>Innowacyjne technologie w produkcji drobiarskiej</t>
  </si>
  <si>
    <t>Wykorzystanie nowych technologii  uprawy sposobem na łagodzenie skutków niekorzystnego oddziaływania warunków glebowo-klimatycznych na wzrost i rozwój kukurydzy</t>
  </si>
  <si>
    <t>60</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</si>
  <si>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</si>
  <si>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 xml:space="preserve">Innowacyjne rozwiązania w nawadnianiu warzyw gruntowych </t>
  </si>
  <si>
    <t>materiał informacyjny i promocyjny</t>
  </si>
  <si>
    <t>Konkurs na Najlepsze Gospodarstwo Ekologiczne w województwie lubuskim</t>
  </si>
  <si>
    <t>Kalsk 91, 66 - 100 Sulechów</t>
  </si>
  <si>
    <t>Lubuski Ośrodek Doradztwa Rolniczego</t>
  </si>
  <si>
    <t xml:space="preserve">Rolnicy, przetwórcy, mieszkańcy obszarów wiejskich, przedstawiciele doradztwa rolniczego i nauki, administracja rządowa i samorządowa,  instytucje pracujące na rzecz rolnictwa  ekologicznego </t>
  </si>
  <si>
    <t>Rolnictwo ekologiczne - szansą rozwoju gospodarstwa rolnego</t>
  </si>
  <si>
    <t xml:space="preserve"> nakład</t>
  </si>
  <si>
    <t>materiały informacyjne</t>
  </si>
  <si>
    <t>Rolnicy, przetwórcy, producenci żywności, każdy potencjalny nabywca produktów wytworzonych lokalnie, mieszkańcy obszarów wiejskich zainteresowani prawidłowym odżywianiem, zakupem produktów wysokiej jakości, wytworzonych lokalnie.</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</si>
  <si>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</si>
  <si>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Krótkie Łańcuchy Dostaw - alternatywą dla gospodarstw w województwie lubuskim</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</si>
  <si>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</si>
  <si>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 xml:space="preserve">spotkanie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</si>
  <si>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</si>
  <si>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Lokalne Partnerstwo ds. Wody (LPW)</t>
  </si>
  <si>
    <t>film krótkometrażowy</t>
  </si>
  <si>
    <t>liczba pokazów</t>
  </si>
  <si>
    <t>pokaz polowy</t>
  </si>
  <si>
    <t>2 x 50</t>
  </si>
  <si>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</si>
  <si>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 xml:space="preserve">liczba szkoleń </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</si>
  <si>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</si>
  <si>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Nowoczesna i bezpieczna hodowla ziemniaka w województwie lubuskim</t>
  </si>
  <si>
    <t>Rolnicy, mieszkańcy obszarów wiejskich, przedsiębiorcy, doradcy i specjaliści rolniczy, potencjalni członkowie Grup Operacyjnych z województwa lubuskiego</t>
  </si>
  <si>
    <t>warsztaty polowe</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</si>
  <si>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</si>
  <si>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Innowacyjne metody produkcji roślinnej w ramach organizowanych "Dni Pola" w Złotniku</t>
  </si>
  <si>
    <t>drukowane materiały informacyjne</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</si>
  <si>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</si>
  <si>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</si>
  <si>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Innowacyjne rozwiązania wspierające rozwój gospodarki pasiecznej na przykładzie województwa lubuskiego.</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</si>
  <si>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</si>
  <si>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</si>
  <si>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 xml:space="preserve">Innowacje w uprawie i pielęgnacji winorośli w województwie lubuskim.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</si>
  <si>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</si>
  <si>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</si>
  <si>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Gospodarstwa opiekuńcze przykładem innowacyjnej formy działalności dla lubuskich gospodarstw.</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</si>
  <si>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</si>
  <si>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</si>
  <si>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Innowacyjne rozwiązania w nawadnianiu upraw w aspekcie niedoboru wody na terenach wiejskich.</t>
  </si>
  <si>
    <t>drukowane materiały informacyjne (plakat)</t>
  </si>
  <si>
    <t>Rolnicy, producenci rolni, hodowcy, mieszkańcy obszarów wiejskich, właściciele gospodarstw agroturystycznych,  jednostki naukowe i samorządowe, specjaliści LODR i inne osoby zainteresowane wdrażaniem innowacji w rolnictwie i na obszarach wiejskich.</t>
  </si>
  <si>
    <t>spotkania informacyjno-promocyjne</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</si>
  <si>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</si>
  <si>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Zespołów Tematycznych ds. innowacji.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</si>
  <si>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</si>
  <si>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</si>
  <si>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Innowacje w chowie i hodowli bydła mięsnego na terenie województwa lubuskiego.</t>
  </si>
  <si>
    <t xml:space="preserve"> liczba pokazów</t>
  </si>
  <si>
    <t>pokaz</t>
  </si>
  <si>
    <t xml:space="preserve">III   </t>
  </si>
  <si>
    <t>Właściciele gospodarstw agroturystycznych, mieszkańcy obszarów wiejskich, rolnicy, hodowcy, specjaliści LODR, uczestnicy targów rolniczych.</t>
  </si>
  <si>
    <t>Promocja hodowli zwierząt - alpaki nowatorską inicjatywą dla gospodarstw agroturystycznych w województwie lubuskim.</t>
  </si>
  <si>
    <t>Mieszkańcy obszarów wiejskich, ekolodzy, rolnicy, instytucje naukowe i samorządowe, przedsiębiorcy, przetwórcy oraz specjaliści LODR zainteresowani innowacyjnymi aspektami tematyki zdrowej żywności.</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</si>
  <si>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</si>
  <si>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Z NATURY innowacyjne… - alternatywne źródła dochodu gospodarstwa rolnego.</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</si>
  <si>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</si>
  <si>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</si>
  <si>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Innowacje w uprawie, przetwórstwie i dystrybucji lubelskich ziół oraz dobre praktyki mazowieckich pszczelarzy.</t>
  </si>
  <si>
    <t>Łódzki Ośrodek Doradztwa Rolniczego z siedzibą w Bratoszewicach     ul. Nowości 32;  95-011 Bratoszewice</t>
  </si>
  <si>
    <t>Łódzki Ośrodek Doradztwa Rolniczego</t>
  </si>
  <si>
    <t>rolnicy ekologiczni, mieszkańcy obszarów wiejskich, doradcy rolniczy, pracownicy jednostek doradztwa rolniczego, pracownicy naukowi, instytucje pracujące na rzecz rolnictwa  ekologicznego</t>
  </si>
  <si>
    <t xml:space="preserve">1
30                                                                                                                                                                                                                                                                                                                                                                                                            </t>
  </si>
  <si>
    <t xml:space="preserve">                                                   liczba wyjazdów
ilość uczestników wyjazdu                                    </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</si>
  <si>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</si>
  <si>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doradcy rolniczy, pracownicy jednostek doradztwa rolniczego, pracownicy naukowi, instytucje pracujące na rzecz rolnictwa  ekologicznego</t>
  </si>
  <si>
    <t xml:space="preserve">konkurs </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</si>
  <si>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</si>
  <si>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</si>
  <si>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XIII edycja ogólnopolskiego Konkursu na Najlepsze Gospodarstwo Ekologiczne - finał wojewódzki</t>
  </si>
  <si>
    <t>potencjalni partnerzy LPW</t>
  </si>
  <si>
    <t>4                                      200</t>
  </si>
  <si>
    <t>ilość spotkań                                   liczba uczestników spotkań</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</si>
  <si>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</si>
  <si>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Lokalne Partnerstwo do spraw Wody</t>
  </si>
  <si>
    <t>producenci ziemniaka lub zamierzający podjąć taką produkcję, rolnicy, mieszkańcy obszarów wiejskich, pracownicy naukowi, doradcy rolniczy, pracownicy jednostek doradztwa rolniczego, inne podmioty zainteresowane tematyką</t>
  </si>
  <si>
    <t>2
100</t>
  </si>
  <si>
    <t>ilość szkoleń
liczba uczestników szkoleń</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</si>
  <si>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</si>
  <si>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Innowacyjna uprawa ziemniaka w województwie łódzkim</t>
  </si>
  <si>
    <t>potencjalni członkowie grup operacyjnych, rolnicy, mieszkańcy obszarów wiejskich, pracownicy naukowi, doradcy rolniczy, pracownicy jednostek doradztwa rolniczego</t>
  </si>
  <si>
    <t xml:space="preserve">1 
1 </t>
  </si>
  <si>
    <t>liczba nagranych filmów
liczba emisji telewizyjnych</t>
  </si>
  <si>
    <t>film krótkometrażowy,
emisja telewizyjna</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</si>
  <si>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</si>
  <si>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Polski Ocet Owocowy -  współpraca z Instytutem Biotechnologii Przemysłu Rolno-Spożywczego im. prof. Wacława Dąbrowskiego</t>
  </si>
  <si>
    <t xml:space="preserve"> 1
 1 
  800</t>
  </si>
  <si>
    <t>liczba nagranych filmów
liczba emisji telewizyjnych
ilość broszur</t>
  </si>
  <si>
    <t xml:space="preserve">film krótkometrażowy,
emisja telewizyjna
broszura                                                                          </t>
  </si>
  <si>
    <t xml:space="preserve">Celem operacji jest prezentacja dobrych praktyk w gospodarstwach, które produkują w ramach ustawy o Rolniczym Handlu Detalicznym, w ramach sprzedaży bezpośredniej i w małych przedsiębiorstwach.  Celem jest popularyzacja innowacji opartych na skracaniu łańcucha dostaw, wspólnej organizacji rolników, promocji innowacji.  Operacja wpisuje się do tegorocznego naboru w ramach działania "Współpraca" skierowanego do powstających grup operacyjnych, których celem jest skrócenie łańcucha dostaw. Operacja wpłynie na zwiększenie wiedzy i kompetencji rolników, przetwórców i doradców rolnych dotyczącej wdrażania innowacji w rolnictwie oraz pozyskiwania środków na innowacje w ramach działania "Współpraca". </t>
  </si>
  <si>
    <t>Koszyk od rolnika – dobre praktyki w sprzedaży w ramach Rolniczego Handlu Detalicznego, sprzedaży bezpośredniej i z małych przedsiębiorstw</t>
  </si>
  <si>
    <t>1 
1
5000</t>
  </si>
  <si>
    <t>liczba nagranych filmów
liczba emisji telewizyjnych
 ilość ulotek</t>
  </si>
  <si>
    <t xml:space="preserve"> film krótkometrażowy,
emisja telewizyjna,
ulotka</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</si>
  <si>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</si>
  <si>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Od pola do stołu – przetwarzanie i sprzedaż produktów z gospodarstwa rolnego</t>
  </si>
  <si>
    <t>rolnicy, mieszkańcy obszarów wiejskich, pracownicy naukowi, doradcy rolniczy,  pracownicy jednostek doradztwa rolniczego</t>
  </si>
  <si>
    <t xml:space="preserve">1
 30 
1
1                                                                                       </t>
  </si>
  <si>
    <t>konferencja                            liczba uczestników operacji
liczba nagranych filmów
 liczba emisji telewizyjnych</t>
  </si>
  <si>
    <t>konferencja
film krótkometrażowy,
emisja telewizyjna</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</si>
  <si>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</si>
  <si>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Przeciwdziałanie skutkom suszy na przykładzie innowacyjnych metod uprawy kukurydzy na ziarno</t>
  </si>
  <si>
    <t>pszczelarze, rolnicy, mieszkańcy obszarów wiejskich, pracownicy naukowi, doradcy rolniczy, pracownicy jednostek doradztwa rolniczego</t>
  </si>
  <si>
    <t>konferencja
liczba uczestników operacji</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</si>
  <si>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</si>
  <si>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„Rolniczy Handel Detaliczny – innowacyjny kierunek promocji i sprzedaży produktów pszczelich”</t>
  </si>
  <si>
    <t>liczba egzemplarzy publikacji</t>
  </si>
  <si>
    <t>liczba szkoleń w trybie zdalnym</t>
  </si>
  <si>
    <t>ul. Osiedlowa 9,  32-082 Karniowice</t>
  </si>
  <si>
    <t>Małopolski Ośrodek Doradztwa Rolniczego</t>
  </si>
  <si>
    <t>Rolnicy, mieszkańcy obszarów wiejskich, przedstawiciele instytucji i organizacji działających na rzecz rolnictwa, pracownicy publicznych i prywatnych jednostek doradztwa rolniczego, doradcy rolniczy.</t>
  </si>
  <si>
    <t>konkurs, szkolenie, publikacja</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</si>
  <si>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</si>
  <si>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Rolnictwo ekologiczne szansą dla rolników i konsumentów w Małopolsce.</t>
  </si>
  <si>
    <t>Rolnicy, mieszkańcy obszarów wiejskich, przedstawiciele instytucji i organizacji działających na rzecz rolnictwa, przedsiębiorcy, pracownicy jednostek doradztwa rolniczego.</t>
  </si>
  <si>
    <t>liczba konferencji w trybie zdalnym</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</si>
  <si>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</si>
  <si>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 xml:space="preserve">Nowoczesna i bezpieczna uprawa ziemniaka w Małopolsce. </t>
  </si>
  <si>
    <t>3 / 1000</t>
  </si>
  <si>
    <t>liczba publikacji / liczba egzemplarzy publikacji</t>
  </si>
  <si>
    <t>2 / 100</t>
  </si>
  <si>
    <t xml:space="preserve">liczba opracowanych ekspertyz  (raportów) / liczba wydanych egzemplarzy </t>
  </si>
  <si>
    <t>planowana liczba uczestników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</si>
  <si>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</si>
  <si>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liczba spotkań lub spotkań zdalnych</t>
  </si>
  <si>
    <t>spotkanie, ekspertyza, film,  publikacja</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</si>
  <si>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</si>
  <si>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Lokalne Partnerstwo ds. Wody (LPW).</t>
  </si>
  <si>
    <t>Rolnicy, mieszkańcy obszarów wiejskich, przedstawiciele instytucji i organizacji działających na rzecz rolnictwa, mieszkańcy województwa małopolskiego,</t>
  </si>
  <si>
    <t>3</t>
  </si>
  <si>
    <t>liczba audycji telewizyjnych</t>
  </si>
  <si>
    <t>audycja telewizyjna</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</si>
  <si>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</si>
  <si>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Współpraca na rzecz rozwoju innowacyjnej Małopolski.</t>
  </si>
  <si>
    <t>liczba uczestników wyjazdów studyjnych</t>
  </si>
  <si>
    <t>Rolnicy, przedstawiciele instytucji i organizacji działających na rzecz rolnictwa, pracownicy jednostek doradztwa rolniczego.</t>
  </si>
  <si>
    <t>liczba zorganizowanych wyjazdów studyjnych</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</si>
  <si>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</si>
  <si>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Produkcja zielarska jako dodatkowe źródło dochodu w gospodarstwie.</t>
  </si>
  <si>
    <t>Rolnicy, mieszkańcy obszarów wiejskich, przedstawiciele instytucji i organizacji działających na rzecz rolnictwa, pracownicy jednostek doradztwa rolniczego, osoby zainteresowane tematem.</t>
  </si>
  <si>
    <t>film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</si>
  <si>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</si>
  <si>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Małe przetwórstwo w gospodarstwie rolnym.</t>
  </si>
  <si>
    <t>02-456 Warszawa, ul. Czereśniowa 98</t>
  </si>
  <si>
    <t>Mazowiecki Ośrodek Doradztwa Rolniczego z siedzibą w Warszawie</t>
  </si>
  <si>
    <t>rolnicy, przedstawiciele doradztwa rolniczego, mieszkańcy obszarów wiejskich, partnerzy SIR, partnerzy systemu AKIS</t>
  </si>
  <si>
    <t>Celem operacji jest poszerzanie współpracy i wymiany wiedzy pomiędzy partnerami systemu Wiedzy i Innowacji w Rolnictwie (AKIS), w szczególności pomiędzy nauką a praktyką rolniczą.</t>
  </si>
  <si>
    <t>Współpraca miedzy nauką a praktyką - przykłady innowacyjnych rozwiązań</t>
  </si>
  <si>
    <t>rolnicy, pracownicy jednostek doradztwa rolniczego, przedsiębiorcy, mieszkańcy obszarów wiejskich, pszczelarze</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</si>
  <si>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</si>
  <si>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Apiturystyka</t>
  </si>
  <si>
    <t>rolnicy, przedstawiciele doradztwa rolniczego, mieszkańcy obszarów wiejskich</t>
  </si>
  <si>
    <t>liczba audycji</t>
  </si>
  <si>
    <t>audycja w telewizji</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</si>
  <si>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</si>
  <si>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Agroakcja: kooperacja!</t>
  </si>
  <si>
    <t>publikacja/materiał drukowany</t>
  </si>
  <si>
    <t>Producenci ziemniaka lub osoby zamierzające podjąć taką produkcję,  doradcy rolniczy,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</si>
  <si>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</si>
  <si>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Nowoczesna i bezpieczna uprawa ziemniaka w województwie mazowieckim</t>
  </si>
  <si>
    <t>rolnicy, doradcy rolni, przedsiębiorcy, mieszkańcy obszarów wiejskich</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</si>
  <si>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</si>
  <si>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Efektywna współpraca z grupą</t>
  </si>
  <si>
    <t>rolnicy, przedsiębiorcy, mieszkańcy obszarów wiejskich</t>
  </si>
  <si>
    <t>ilość filmów</t>
  </si>
  <si>
    <t>informacje i publikacje w internecie</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</si>
  <si>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</si>
  <si>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Rolnictwo wobec zmian klimatu</t>
  </si>
  <si>
    <t>publikacja "Dobra praktyka Higieniczna i Produkcyjna jako podstawa do rozwoju innowacyjnego przetwórstwa żywności w warunkach domowych"</t>
  </si>
  <si>
    <t>publikacja "Agroturystyka wschodniego Mazowsza - przykłady innowacyjnych rozwiązań"</t>
  </si>
  <si>
    <t>ilość wyróżnionych</t>
  </si>
  <si>
    <t>właściciele gospodarstw agroturystycznych i turystyki wiejskiej, rolnicy, mieszkańcy obszarów wiejskich, przedsiębiorcy, Koła Gospodyń Wiejskich, organizacje pozarządowe, doradcy</t>
  </si>
  <si>
    <t>ilość nagrodzonych</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</si>
  <si>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</si>
  <si>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Innowacje w działalności pozarolniczej</t>
  </si>
  <si>
    <t>rolnicy, przedstawiciele doradztwa rolniczego, mieszkańcy obszarów wiejskich, partnerzy SIR, jednostki naukowo-badawcze</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</si>
  <si>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</si>
  <si>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Forum "Sieciowanie na Mazowszu narzędziem budowy lokalnych partnerstw"</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</si>
  <si>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</si>
  <si>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Żywienie trzody chlewnej paszami bez GMO w świetle działalności grup producenckich</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</si>
  <si>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</si>
  <si>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Wsparcie rolników w podejmowaniu i rozwoju działalności pozarolniczej</t>
  </si>
  <si>
    <t>pszczelarze, rolnicy, mieszkańcy obszarów wiejskich</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</si>
  <si>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</si>
  <si>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VI Mazowiecka Konferencja Pszczelarska „Ratujmy Pszczoły” – Innowacje w gospodarce pasiecznej</t>
  </si>
  <si>
    <t>rolnicy, mieszkańcy obszarów wiejskich, przedsiębiorcy, przedstawiciele doradztwa rolniczego</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</si>
  <si>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</si>
  <si>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Regeneracja środowiska gleb poprzez ich wapnowanie</t>
  </si>
  <si>
    <t>rolnicy, przedstawiciele doradztwa rolniczego, przedsiębiorcy, instytucje powiązane z branżą rolniczą</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</si>
  <si>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</si>
  <si>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Produkujemy zdrową truskawkę</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</si>
  <si>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</si>
  <si>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Produkt regionalny, tradycyjny i lokalny jako źródło dodatkowego dochodu w gospodarstwie rolnym</t>
  </si>
  <si>
    <t>rolnicy prowadzący gospodarstwa ekologiczne i rolnicy zainteresowani przestawieniem swoich gospodarstw na ekologiczne metody produkcji</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</si>
  <si>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</si>
  <si>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Rolnictwo ekologiczne - nowe wyzwania</t>
  </si>
  <si>
    <t>ilość szkoleń</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</si>
  <si>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</si>
  <si>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Wsparcie dla tworzenia Lokalnych Partnerstw ds. Wody</t>
  </si>
  <si>
    <t>rolnicy, mieszkańcy obszarów wiejskich, przedsiębiorcy</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</si>
  <si>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</si>
  <si>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Innowacyjność i efektywność w uprawie zbóż w województwie mazowieckim</t>
  </si>
  <si>
    <t>rolnicy, mieszkańcy obszarów wiejskich</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</si>
  <si>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</si>
  <si>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Innowacyjne żywienie bydła mlecznego wpływające na zdrowotność stada</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</si>
  <si>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</si>
  <si>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Innowacyjne rozwiązania w uprawie papryki pod osłonami wysokimi</t>
  </si>
  <si>
    <t>rolnicy, mieszkańcy obszarów wiejskich, przedstawiciele doradztwa rolniczego, przedsiębiorcy</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</si>
  <si>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</si>
  <si>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metody uprawy warzyw w tunelach foliowych</t>
  </si>
  <si>
    <t>rolnicy, przedstawiciele doradztwa rolniczego</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</si>
  <si>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</si>
  <si>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Innowacyjne metody redukcji amoniaku w różnych systemach utrzymania zwierząt gospodarskich</t>
  </si>
  <si>
    <t>rolnicy, mieszkańcy obszarów wiejskich, producenci żywności, przedstawiciele KGW, organizacje pozarządowe, przedstawiciele jednostek naukowych, przedstawiciele doradztwa rolniczego</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</si>
  <si>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</si>
  <si>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Innowacje w wielofunkcyjnym rozwoju gospodarstwa rolnego – przetwórstwo na poziomie gospodarstwa</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</si>
  <si>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</si>
  <si>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Czynniki wpływające na sukces w chowie i hodowli bydła mlecznego</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</si>
  <si>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</si>
  <si>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Choroby i szkodniki w uprawie kukurydzy</t>
  </si>
  <si>
    <t>rolnicy, mieszkańcy obszarów wiejskich, przedstawiciele KGW, organizacji pozarządowych, przedstawiciele doradztwa rolniczego</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</si>
  <si>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</si>
  <si>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Bezpieczeństwo żywności – dobra praktyka higieniczna i produkcyjna przy wytwarzaniu żywności w warunkach domowych</t>
  </si>
  <si>
    <t>ilość uczestników szkoleń</t>
  </si>
  <si>
    <t>rolnicy - producenci mleka i wołowiny</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</si>
  <si>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</si>
  <si>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Innowacje łąkowo –pastwiskowe w trudnej drodze ekonomicznej po lepsze mleko i wołowinę</t>
  </si>
  <si>
    <t>Jednostka</t>
  </si>
  <si>
    <t xml:space="preserve">Budżet brutto operacji  
(w zł)
</t>
  </si>
  <si>
    <t>Harmonogram / termin realizacji
(w ujęciu kwartalnym)</t>
  </si>
  <si>
    <t>49-330 Łosiów, ul. Główna 1</t>
  </si>
  <si>
    <t>Opolski Ośrodek Doradztwa Rolniczego w Łosiowie</t>
  </si>
  <si>
    <t xml:space="preserve">doradcy rolniczy, pracownicy jednostek doradztwa rolniczego, rolnicy, samorządowcy,urzxedy gmin, mieszkańcy województwa opolskiego oraz osoby zainteresowane tematem. </t>
  </si>
  <si>
    <t>1
500
1</t>
  </si>
  <si>
    <t xml:space="preserve">Broszury
ilość egzemplarzy
wersja online                                                                                                                     </t>
  </si>
  <si>
    <t>Broszury</t>
  </si>
  <si>
    <t>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z następującej tematyki "Zatrzymaj Smog! Innowacyjne rozwiązania walki ze smogiem poprzez zastosowanie nowoczesnych metod energetycznych, w tym zastosowanie odnawialnych źródeł energii".</t>
  </si>
  <si>
    <t xml:space="preserve"> Zatrzymaj Smog! Innowacyjne rozwiazania walki ze smogiem poprzez zastosowanie nowoczesnych metod energetycznych, w tym zastosowanie odnawialnych źródeł energii</t>
  </si>
  <si>
    <t xml:space="preserve">49-330 Łosiów,
  ul. Główna 1 </t>
  </si>
  <si>
    <t>Producenci ziemniaka lub zamierzający podjąć taką produkcję oraz przedstawiciele podmiotów doradczych na terenie województwa opolskiego</t>
  </si>
  <si>
    <t>1
70</t>
  </si>
  <si>
    <t>szkolenie z warsztatami,
liczba uczestników</t>
  </si>
  <si>
    <t>szkolenie z warsztatami</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</si>
  <si>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</si>
  <si>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 xml:space="preserve">Nowoczesna i bezpieczna uprawa ziemniaka </t>
  </si>
  <si>
    <t xml:space="preserve">Opolski Ośrodek Doradztwa Rolniczego </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</si>
  <si>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</si>
  <si>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dt. założenia lokalnych partnerstw do spraw wody (LPW)</t>
  </si>
  <si>
    <t>rolnicy, właściciele gospodarstw agroturystycznych oraz obiektów,  doradcy rolni, przedsiębiorcy, mieszkancy terenów wiejskich, osoby zaiteresowane innowacyjnymi rozwiązaniami z zakresu rolnictwa, pracownicy jednostek doradztwa rolniczego,</t>
  </si>
  <si>
    <t>1
25</t>
  </si>
  <si>
    <t xml:space="preserve">wyjazd studyjny
liczba uczestników   </t>
  </si>
  <si>
    <t>wyjazd studyjny 1 dniowy</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</si>
  <si>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</si>
  <si>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„Innowacje szansą na rozwój obszarów wiejskich – konopie włókniste”</t>
  </si>
  <si>
    <t>5
125</t>
  </si>
  <si>
    <t>szkolenia e-learningowe
liczba uczestników</t>
  </si>
  <si>
    <t>Szkolenia e-learnigowe z zakresu innowacyjnych rozwiązań w gospodarstwach rolnych i agroturystycznych</t>
  </si>
  <si>
    <t>4
1000
4</t>
  </si>
  <si>
    <t>Broszury, e-broszury</t>
  </si>
  <si>
    <t>Broszury infomacyjne z zakresu wdrażania innowacyjnych rozwiązań w rolnictwie i na obszarach wiejskich</t>
  </si>
  <si>
    <t>poradnik online/samouczek</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</si>
  <si>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</si>
  <si>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System retencji rozproszonej jako element gospodarowania wodą</t>
  </si>
  <si>
    <t>producenci rolni, doradcy rolniczy, pracownicy jednostek doradztwa rolniczego, mieszkańcy obszarów wiejskich oraz osoby zainteresowane tematem</t>
  </si>
  <si>
    <t>1                                            1                                                500</t>
  </si>
  <si>
    <t xml:space="preserve">broszura
e-broszura
liczba egzemplarzy </t>
  </si>
  <si>
    <t xml:space="preserve">broszura, e-broszura
</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</si>
  <si>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</si>
  <si>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Soja - ważne wskazówki nowoczesnej uprawy</t>
  </si>
  <si>
    <t>rolnicy, doradcy rolni, mieszkańcy obszarów wiejskich oraz osoby zainteresowane tematem</t>
  </si>
  <si>
    <t xml:space="preserve">e-broszura </t>
  </si>
  <si>
    <t>e-broszura</t>
  </si>
  <si>
    <t xml:space="preserve">Nowoczesne rozwiązania zwiększające bezpieczeństwo i komfort pracy rolników </t>
  </si>
  <si>
    <t>doradcy rolniczy, pracownicy jednostek doradztwa rolniczego, rolnicy, mieszkańcy obszarów wiejskich oraz osoby zainteresowane tematem</t>
  </si>
  <si>
    <t>broszura, e-broszura</t>
  </si>
  <si>
    <t>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pn. „Innowacyjne rozwiązania techniczne zapobiegające zmianom klimatu-  racjonalne gospodarowanie wodą w gospodarstwie rolnym i ograniczanie strat azotu w produkcji rolniczej”</t>
  </si>
  <si>
    <t>Innowacyjne rozwiązania techniczne zapobiegające zmianom klimatu-  racjonalne gospodarowanie wodą w gospodarstwie rolnym i ograniczanie strat azotu w produkcji rolniczej</t>
  </si>
  <si>
    <t>Grupą docelową konferencji będą mieszkańcy województwa opolskiego –  rolnicy i producenci rolni, doradcy rolniczy, pracownicy jednostek doradztwa rolniczego, przedstawiciele samorzadów i nauki.</t>
  </si>
  <si>
    <t>konferencja
liczba uczestników
konkursy
liczba uczestników</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</si>
  <si>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</si>
  <si>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Ochrona środowiska naturalnego na obszarach wiejskich.</t>
  </si>
  <si>
    <t xml:space="preserve"> mieszkańcy województwa opolskiego – doradcy rolniczy, pracownicy jednostek doradztwa rolniczego, rolnicy ekologiczni i konwencjonalni zainteresowani przetwórstwem</t>
  </si>
  <si>
    <t>1
40</t>
  </si>
  <si>
    <t>wyjazd studyjny 3 dniowy</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</si>
  <si>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</si>
  <si>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"Szkolenie wyjazdowe z zakresu rolnictwa ekologicznego pn; Możliwości zwiększenia dochodowości gospodarstw ekologicznych - przetwórstwo produktów roślinnych i zwierzęcych"</t>
  </si>
  <si>
    <t>doradcy rolniczy, pracownicy jednostek doradztwa rolniczego, rolnicy, samorządowcy, mieszkańcy województwa opolskiego</t>
  </si>
  <si>
    <t>szkolenie w każdym powiecie województwa opolskiego
                                                 liczba uczestników</t>
  </si>
  <si>
    <t>11 szkoleń w każdym powiecie wojówdztwa opolskiego</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</si>
  <si>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</si>
  <si>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Szkolenie z zakresu wiedzy na temat innowacyjnych rozwiazań poboru ciepła i energii elektrycznej  konwencjonalnych oraz oze.</t>
  </si>
  <si>
    <t xml:space="preserve">Producenci rolni, spółki i spółdzielnie produkcyjne prowadzące produkcję roślinną na terenie województwa opolskiego i województw ościennych oraz osób zainteresowanych. </t>
  </si>
  <si>
    <t>1
450
1</t>
  </si>
  <si>
    <t xml:space="preserve">publikacja
liczba egzemplarzy
wersja online </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</si>
  <si>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</si>
  <si>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Przewodnik po polu doświadczalnym OODR w Łosiowie 2020</t>
  </si>
  <si>
    <t xml:space="preserve"> producenci i hodowcy trzody chlewnej z województwa opolskiego, doradcy rolniczy,  pracownicy jednostek doradztwa rolniczego oraz  osoby zainteresowane hodowlą trzody chlewnej. </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</si>
  <si>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</si>
  <si>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Chów i hodowla trzody chlewnej – innowacyjne gospodarstwo produkcyjne</t>
  </si>
  <si>
    <t xml:space="preserve"> hodowcy bydła mlecznego, rolnicy indywidualni działający na terenie województwa opolskiego, doradcy rolniczy, pracownicy jednostek doradztwa rolniczego, spółdzielnie mleczarskie, osoby zainteresowane hodowlą bydła mlecznego. </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</si>
  <si>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</si>
  <si>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Nowoczesna produkcja mleka</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</si>
  <si>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</si>
  <si>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1
300</t>
  </si>
  <si>
    <t>publikacja
liczba egzemplarzy</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</si>
  <si>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</si>
  <si>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Wyniki doświadczeń terenowych za rok 2019</t>
  </si>
  <si>
    <t xml:space="preserve">Partnerzy zarejestrowani w bazie Partnerów SIR, potencjalni partnerzy, przedstawiciele jednostek naukowych, przedsiębiorcy, pracownicy jednostek doradztwa rolniczego, rolnicy. </t>
  </si>
  <si>
    <t>spotkania tematyczne
liczba uczestników</t>
  </si>
  <si>
    <t>spotkania tematyczne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</si>
  <si>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</si>
  <si>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Opolskie zespoły tematyczne ds. innowacji w rolnictwie</t>
  </si>
  <si>
    <t xml:space="preserve">filmy, webinarium, skrypty </t>
  </si>
  <si>
    <t xml:space="preserve">Celem operacji jest aktywizacja mieszkańcow wsi na rzecz pdejmowania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</si>
  <si>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Innowacyjne elementy oferty turystycznej  jako narzędzie rozwoju Opolszczyzny </t>
  </si>
  <si>
    <t>konferencja
liczba uczestników</t>
  </si>
  <si>
    <t>1 
1</t>
  </si>
  <si>
    <t>Film instruktażowy   dostepny online
Skrypt online</t>
  </si>
  <si>
    <t>Film instruktażowy  dostepny online
Skrypt online</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</si>
  <si>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</si>
  <si>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 Terapie roślinne w profilaktyce zdrowotnej- szansą na innowacyjne wykorzystywanie surowców zielarskich</t>
  </si>
  <si>
    <t xml:space="preserve">mieszkańcy obszarów wiejskich, rolnicy, właściciele gospodarstw agroturystycznych i zagród edukacyjnych, przedstawiciele podmiotów doradczych. </t>
  </si>
  <si>
    <t xml:space="preserve">1
1
                             20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</si>
  <si>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</si>
  <si>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Produkcja serów podpuszczkowych dojrzewających w warunkach małej serowarni rzemieślniczej 
</t>
  </si>
  <si>
    <t>1
50</t>
  </si>
  <si>
    <t>konferencja 2-dniowa</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</si>
  <si>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</si>
  <si>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Sieciowanie Partnerów SIR województwa opolskiego</t>
  </si>
  <si>
    <t xml:space="preserve">I </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</si>
  <si>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</si>
  <si>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seminarium,
liczba uczestników</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</si>
  <si>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</si>
  <si>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Wiejskie usługi opiekuńcze – innowacyjna forma przedsiębiorczości</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</si>
  <si>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</si>
  <si>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          szkolenie z warsztatami                      </t>
  </si>
  <si>
    <t>Celem szkolenia będzie poszerzenie wiedzy ze wskazaniem nowych rozwiązań w uprawie winorośli w polskich warunkach klimatycznych.</t>
  </si>
  <si>
    <t>Innowacje w uprawie, technice i pielęgnacji winorośli. Aspekty prawno-ekonomiczne działalności prowadzenia winnicy w województwie opolskim.</t>
  </si>
  <si>
    <t>q</t>
  </si>
  <si>
    <t>kwota</t>
  </si>
  <si>
    <t>liczba operacji</t>
  </si>
  <si>
    <t>ul. Suszyckich 9, 
36-040 Boguchwała</t>
  </si>
  <si>
    <t>Podkarpacki Ośrodek Doradztwa Rolniczego z siedzibą w Boguchwale</t>
  </si>
  <si>
    <t>szkolenie wraz z  warsztatami</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</si>
  <si>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</si>
  <si>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Sieciowanie  - narzędziem budowy partnerstw</t>
  </si>
  <si>
    <t>III- IV</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</si>
  <si>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</si>
  <si>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 xml:space="preserve">ilość wystawców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</si>
  <si>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</si>
  <si>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Targi innowacji </t>
  </si>
  <si>
    <t xml:space="preserve"> IV</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</si>
  <si>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</si>
  <si>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wideokonferencja</t>
  </si>
  <si>
    <t xml:space="preserve">Nowoczesna i bezpieczna produkcja ziemniaka w województwie podkarpackim </t>
  </si>
  <si>
    <t xml:space="preserve">Konkurs Najlepsze  gospodarstwo ekologiczne </t>
  </si>
  <si>
    <t>konferencja ( 1 konferencja w trybie stacjonarnym, 1 wideo konferencja )</t>
  </si>
  <si>
    <t>500</t>
  </si>
  <si>
    <t>spotkania ( 3 spotkania stacjonarne oraz 2 spotkanie online)</t>
  </si>
  <si>
    <t xml:space="preserve">II-III </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</si>
  <si>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</si>
  <si>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30
2
6
242</t>
  </si>
  <si>
    <t>1.  ilość wystawców  
2. ilość pokazów 
3. ilość godzin emisji   
4.  - ilość osób na wideo konferencji</t>
  </si>
  <si>
    <t xml:space="preserve">wystawa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</si>
  <si>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</si>
  <si>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Wirtualny Dzień Pola </t>
  </si>
  <si>
    <t xml:space="preserve">II-IV </t>
  </si>
  <si>
    <t xml:space="preserve">
uczestnicy e-bazarku 
 1. Producenci rolni.
2. Przetwórcy artykułów rolno- spożywczych.
3.  Przedsiębiorcy.
 4.  Liderzy środowisk lokalnych oferujący produkty rolnicze .
</t>
  </si>
  <si>
    <t xml:space="preserve">1.  - 447 szt.
2. -  7 szt.
3. - 7 szt.
4. - 10 szt.
5. -  1000
</t>
  </si>
  <si>
    <t xml:space="preserve">1. reklama w radio 
2. reklama w TV
3. Reklama na nośniku multimedialnym 
4. reklama na bilbordzie 
5. liczba zarejestrowanych uczestników  
</t>
  </si>
  <si>
    <t xml:space="preserve">1. reklama w radio 
2. reklama w TV
3. Reklama na nośniku multimedialnym 
4. reklama na bilbordzie 
5. baza kontaktów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</si>
  <si>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</si>
  <si>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Podkarpacki E-Bazarek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</si>
  <si>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</si>
  <si>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 xml:space="preserve">1                       300                                                                                </t>
  </si>
  <si>
    <t xml:space="preserve">1. Konferencja                2. Ilość uczestników      </t>
  </si>
  <si>
    <t xml:space="preserve">konferencja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</si>
  <si>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</si>
  <si>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 ,,Życie mlekiem i miodem płynące"  </t>
  </si>
  <si>
    <t>Szepietowo Wawrzyńce 64       18-210 Szepietowo</t>
  </si>
  <si>
    <t>Podlaski Ośrodek Doradztwa Rolniczego     w Szepietowie</t>
  </si>
  <si>
    <t>I/II/III/IV</t>
  </si>
  <si>
    <t>III/IV</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</si>
  <si>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</si>
  <si>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</si>
  <si>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Nowoczesna i bezpieczna uprawa ziemniaka w warunkach województwa podlaskiego</t>
  </si>
  <si>
    <t>II/III/IV</t>
  </si>
  <si>
    <t>spotkanie tematyczne</t>
  </si>
  <si>
    <t>Lokalne Partnerstwo ds. Wody.</t>
  </si>
  <si>
    <t>Grupę docelową będą stanowili hodowcy bydła mlecznego, producenci mleka, osoby zainteresowane tematem, przedstawiciele firm i instytucji związanych z tematem, przedstawiciele podmiotów świadczących usługi doradcze</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</si>
  <si>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</si>
  <si>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Innowacyjne i efektywne wykorzystanie narzędzi wspomagających zarządzanie stadem krów mlecznych</t>
  </si>
  <si>
    <t>Grupę docelową będą stanowili konsumenci, rolnicy i domownicy gospodarstw rolnych, przedstawiciele i domownicy gospodarstw zajmujących się agroturystyką,  wytwórcy produktu regionalnego oraz inne osoby zainteresowane tematyką</t>
  </si>
  <si>
    <t>kampania informacyjno-promocyjna - film</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</si>
  <si>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</si>
  <si>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Innowacyjne rozwiązania w rolnictwie z zakresu uprawy roślin w warunkach suszy</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</si>
  <si>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</si>
  <si>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Zdrowie zaczyna się na talerzu</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</si>
  <si>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</si>
  <si>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liczba uczestników operacji</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</si>
  <si>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</si>
  <si>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Genotypowanie jałowic jako determinanta zachowania dobrostanu i zwiększenia wydajności stada - zespół tematyczny</t>
  </si>
  <si>
    <t>Grupę docelową będą stanowili rolnicy, wytwórcy produktu regionalnego, przedstawiciele podmiotów świadczących usługi doradcze oraz inne osoby zainteresowane tematem</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</si>
  <si>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</si>
  <si>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Upowszechnianie innowacji z zakresu rolnictwa ekologicznego na przykładzie Francji</t>
  </si>
  <si>
    <t>II/III</t>
  </si>
  <si>
    <t>Grupę docelową będą stanowili rolnicy,  domownicy gospodarstw rolnych, przedstawiciele podmiotów świadczących usługi doradcze oraz inne osoby zainteresowane tematem</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</si>
  <si>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</si>
  <si>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Hodowla pszczół – zakładanie  i prowadzenie pasieki</t>
  </si>
  <si>
    <t>2000</t>
  </si>
  <si>
    <t>Grupę docelową będą stanowili rolnicy, hodowcy bydła mlecznego,  przedstawiciele podmiotów świadczących usługi doradcze oraz inne osoby zainteresowane tematem</t>
  </si>
  <si>
    <t xml:space="preserve">webinarium </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</si>
  <si>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</si>
  <si>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Nowatorskie rozwiązania w produkcji mleka</t>
  </si>
  <si>
    <t>80</t>
  </si>
  <si>
    <t>Grupę docelową będą stanowili rolnicy, hodowcy bydła mlecznego i mięsnego, przedstawiciele podmiotów świadczących usługi doradcze oraz inne osoby zainteresowane tematem</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</si>
  <si>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</si>
  <si>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Innowacyjne technologie wykorzystywane przy budowie oraz wyposażeniu obór</t>
  </si>
  <si>
    <t>30</t>
  </si>
  <si>
    <t>Grupę docelową będą stanowili rolnicy, KGW, wytwórcy produktu regionalnego, przedstawiciele podmiotów świadczących usługi agroturystyczne,  przedstawiciele podmiotów świadczących usługi doradcze oraz inne osoby zainteresowane tematem</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</si>
  <si>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</si>
  <si>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Analiza możliwości urynkowienia produktów regionalnych wytwarzanych w województwie podlaskim – opracowanie,  konferencja</t>
  </si>
  <si>
    <t>wyjazd studyjny - 3 dni</t>
  </si>
  <si>
    <t>Gala Serów - konkurs</t>
  </si>
  <si>
    <t>8 warsztatów</t>
  </si>
  <si>
    <t>Grupę docelową będą stanowili rolnicy, domownicy gospodarstw rolnych, wytwórcy produktu regionalnego,  przedstawiciele podmiotów świadczących usługi doradcze oraz inne osoby zainteresowane tematyką</t>
  </si>
  <si>
    <t>8 pokazów</t>
  </si>
  <si>
    <t>Podniesienie wiedzy z zakresu promocji krótkich łańcuchów dostaw żywności, nowych/ulepszonych metod produkcji sera, innowacyjnych sposobów marketingu sprzedaży produktów serowarskich wytwarzanych na poziomie gospodarstwa</t>
  </si>
  <si>
    <t>Pierwsza podlaska akademia serowarska</t>
  </si>
  <si>
    <t>90</t>
  </si>
  <si>
    <t>Lubań, ul, Tadeusza Maderskiego 3, 83-422 Nowy Barkoczyn</t>
  </si>
  <si>
    <t>Pomorski Ośrodek Doradztwa Rolniczego w Lubaniu</t>
  </si>
  <si>
    <t xml:space="preserve">rolnicy, mieszkańcy obszarów wiejskich, przedstawiciele doradztwa rolniczego,  pracownicy firm i instytucji działających na rzecz rolnictwa. </t>
  </si>
  <si>
    <t>komplet</t>
  </si>
  <si>
    <t>film/ filmy edukacyjno-informacyjne</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</si>
  <si>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</si>
  <si>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Pomorska Wieś Innowacyjna </t>
  </si>
  <si>
    <t>ilość</t>
  </si>
  <si>
    <t xml:space="preserve">liczba emisji </t>
  </si>
  <si>
    <t>audycja radiowa</t>
  </si>
  <si>
    <t>Pomorskie Partnerstwo ds. Wody</t>
  </si>
  <si>
    <t xml:space="preserve">*rolnicy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t>
  </si>
  <si>
    <t>liczba wydarzeń</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</si>
  <si>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</si>
  <si>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EKOBIZNES W ROLNICTWIE </t>
  </si>
  <si>
    <t>liczba emisji w TV</t>
  </si>
  <si>
    <t>materiał filmowy</t>
  </si>
  <si>
    <t>publikacja - broszura</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</si>
  <si>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t>
  </si>
  <si>
    <t xml:space="preserve">INNOWACJE W EKOLOGICZNYM CHOWIE ZWIERZĄT </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</si>
  <si>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</si>
  <si>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W audycji będą poruszane tematy odnośnie skutków występowania bakteriozy pierścieniowej w uprawie ziemniaka, jej diagnozowanie, odmiany zalecane do uprawy na terenie pomorza,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</si>
  <si>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 xml:space="preserve">Nowoczesna i bezpieczna uprawa ziemniaka w województwie pomorskim </t>
  </si>
  <si>
    <t>publikacja w internecie</t>
  </si>
  <si>
    <t>analiza</t>
  </si>
  <si>
    <t>•	rolnicy - mieszkańcy woj. pomorskiego
•	przedsiębiorcy sektora rolno-spożywczego
•	przedstawiciele jednostek/ instytucji związanych z rozwojem sektora rolno-spożywczego
•	doradcy/specjaliści PODR w Lubaniu</t>
  </si>
  <si>
    <t>e-sieciowanie</t>
  </si>
  <si>
    <t>liczba emisja w TV</t>
  </si>
  <si>
    <t>ilość słuchaczy</t>
  </si>
  <si>
    <t>*pszczelarze oraz osoby  zainteresowane  tym typem produkcji,            *przedstawiciele związków i zrzeszeń pszczelarskich, *przedstawiciele jednostek naukowych  i instytucji rolniczych,                                                *doradcy/specjaliści PODR</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</si>
  <si>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</si>
  <si>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Innowacyjne rozwiązania wspierające rozwój gospodarki pasiecznej oraz ochronę pszczoły miodnej</t>
  </si>
  <si>
    <t>wyjazd studyjny połączony z warsztatami</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</si>
  <si>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</si>
  <si>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Innowacje w prowadzeniu gospodarstwa pasiecznego.</t>
  </si>
  <si>
    <t xml:space="preserve"> webinarium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</si>
  <si>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</si>
  <si>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Wspieranie przedsiębiorczości i innowacji na obszarach wiejskich przez podnoszenie poziomu wiedzy i umiejętności w obszarze małej przedsiębiorczości na przykładzie województwa podlaskiego </t>
  </si>
  <si>
    <t xml:space="preserve">   90 (3 x 30)</t>
  </si>
  <si>
    <t>Sieciowanie doradztwa, praktyki rolniczej i nauki drogą do rozwiązywania zdiagnozowanych problemów na obszarach wiejskich</t>
  </si>
  <si>
    <r>
      <t>Plan operacyjny KSOW na lata 2020-2021 (z wyłączeniem działania 8 Plan komunikacyjny) -</t>
    </r>
    <r>
      <rPr>
        <b/>
        <sz val="11"/>
        <rFont val="Calibri"/>
        <family val="2"/>
        <charset val="238"/>
        <scheme val="minor"/>
      </rPr>
      <t xml:space="preserve"> Pomorski ODR - październik</t>
    </r>
    <r>
      <rPr>
        <b/>
        <sz val="11"/>
        <color theme="1"/>
        <rFont val="Calibri"/>
        <family val="2"/>
        <charset val="238"/>
        <scheme val="minor"/>
      </rPr>
      <t xml:space="preserve"> 2020</t>
    </r>
  </si>
  <si>
    <t>42-200 Częstochowa ul. Wyszyńskiego 70/126</t>
  </si>
  <si>
    <t>Śląski Ośrodek Doradztwa Rolniczego w Częstochowie</t>
  </si>
  <si>
    <t>producenci produktów lokalnych i tradycyjnych, przedstawiciele zagród tematycznych i gospodarstw agroturystycznych, przedstawiciele organizacji wspierających przedsiębiorczość na obszarach wiejskich, przedstawiciele jednostek doradczych oraz organizacji branżowych zrzeszających producentów produktów lokalnych i tradycyjnych</t>
  </si>
  <si>
    <t>Wyjazd studyjny ( woj. podkarpackie)</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</si>
  <si>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</si>
  <si>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 xml:space="preserve">"Turystyka kulinarna szansą na rozwój obszarów wiejskich" </t>
  </si>
  <si>
    <t>rolnicy, przedsiębiorcy, przedstawiciele jednostek doradczych, przedstawiciele organizacji wspierających rozwój obszarów wiejskich</t>
  </si>
  <si>
    <t xml:space="preserve">liczba uczestników wyjazdu studyjnego </t>
  </si>
  <si>
    <t>Wyjazd studyjny (woj. lubelskie)</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</si>
  <si>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</si>
  <si>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"Najnowsze terapie roślinne w profilaktyce zdrowotnej szansą na innowacyjne wykorzystanie surowców zielarskich"</t>
  </si>
  <si>
    <t xml:space="preserve">rolnicy, przedsiębiorcy, przedstawiciele zagród edukacyjnych i gospodarstw agroturystycznych, przedstawiciele organizacji wspierających przedsiębiorczość na obszarach wiejskich tj. LGD, przedstawiciele ośrodków doradztwa rolniczego </t>
  </si>
  <si>
    <t>Wyjazd studyjny ( woj. warmińsko-mazurskie)</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</si>
  <si>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</si>
  <si>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"Hortiterapia - innowacyjna terapia szansa na rozwój obszarów wiejskich"</t>
  </si>
  <si>
    <t xml:space="preserve">rolnicy, hodowcy bydła, naukowcy, przedstawiciele jednostek doradczych </t>
  </si>
  <si>
    <t>Wyjazd studyjny (Francja)</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</si>
  <si>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nastąpi promocja działania "Współpraca" oraz aktywizacja uczestników do wdrażania innowacji w ramach wielopodmiotowych partnerstw takich jak Grupy Operacyjne EPI.</t>
  </si>
  <si>
    <t>"Najwyższa jakość wołowiny - innowacyjne sposoby produkcji"</t>
  </si>
  <si>
    <t>rolnicy, domownicy rolników, doradcy, przedstawiciele jednostek doradczych,  producenci rolni, przedsiębiorcy sektora rolno-spożywczego, przedstawiciele instytucji działających na rzecz polskiego rolnictwa</t>
  </si>
  <si>
    <t>Wyjazd studyjny ( Belgia i Holandia)</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</si>
  <si>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</si>
  <si>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"Nowoczesne technologie i problemy przy uprawie warzyw korzeniowych oraz roślin okopowych"</t>
  </si>
  <si>
    <t>Wyjazd studyjny (Francja/Niemcy)</t>
  </si>
  <si>
    <t>rolnicy, doradcy, przedstawiciele jednostek doradczych, naukowcy</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</si>
  <si>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</si>
  <si>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"Wykorzystanie potencjału zwierząt ras rodzimych i innowacyjnych mieszanek paszowych pochodzenia krajowego ( bez GMO) do produkcji mięsa i jego przetworów o wysokiej jakości i wartości prozdrowotnej"</t>
  </si>
  <si>
    <t>42-200 Częstochowa, ul. Wyszyńskiego 70/126</t>
  </si>
  <si>
    <t>rolnicy, producenci ziemniaka, doradcy rolniczy</t>
  </si>
  <si>
    <t>2/100</t>
  </si>
  <si>
    <t xml:space="preserve">Konferencja </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</si>
  <si>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</si>
  <si>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"Innowacje w nowoczesnej uprawie ziemniaka - Program dla polskiego ziemniaka"</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</si>
  <si>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</si>
  <si>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6/120/1</t>
  </si>
  <si>
    <t xml:space="preserve">liczba spotkań/ liczba uczestników spotkań/liczba ekspertyz </t>
  </si>
  <si>
    <t>Spotkania/Ekspertyza</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</si>
  <si>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</si>
  <si>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"Utworzenie Lokalnego Partnerstwa do spraw Wody w powiecie cieszyńskim"</t>
  </si>
  <si>
    <t>rolnicy, mieszkańcy obszarów wiejskich, doradcy</t>
  </si>
  <si>
    <t>Szkolenia/ Konkurs</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</si>
  <si>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</si>
  <si>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"Rolnictwo ekologiczne szansą dla rozwoju obszarów wiejskich"</t>
  </si>
  <si>
    <t>rolnicy, rybacy, przedstawiciele jednostek doradztwa rolniczego, dyrektorzy jednostek badawczo rozwojowych, mieszkańcy obszarów wiejskich</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</si>
  <si>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</si>
  <si>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„Budowanie sieci kontaktów pomiędzy nauką i praktyką w województwie śląskim - perspektywy i plany”</t>
  </si>
  <si>
    <t xml:space="preserve">Audycje radiowe </t>
  </si>
  <si>
    <t>"Wprowadzanie nowych ras zwierząt hodowlanych do gospodarstw rolnych województwa śląskiego"</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</si>
  <si>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</si>
  <si>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 xml:space="preserve">rolnicy, przedstawiciele doradztwa, mieszkańcy obszarów wiejskich </t>
  </si>
  <si>
    <t>liczba uczestników e-szkolenia</t>
  </si>
  <si>
    <t>E-szkolenie</t>
  </si>
  <si>
    <t>  „Naukowe wsparcie usług doradczych z zakresu zarzadzania ryzkiem agrofagów o znaczeniu gospodarczym oraz wprowadzenie odpowiednich środków zapobiegawczych”</t>
  </si>
  <si>
    <t>liczba uczestników szkolenia</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</si>
  <si>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</si>
  <si>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</si>
  <si>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„Produkcja miodu w oparciu o uprawę roślin miododajnych na gruntach o niskiej przydatności  rolniczej”</t>
  </si>
  <si>
    <t>rolnicy, przedstawiciele doradztwa, mieszkańcy obszarów wiejskich</t>
  </si>
  <si>
    <t>„Strategia ochrony rzepaku ozimego przed wybranymi agrofagami z uwzględnieniem podatności odmian, zmian klimatycznych i narastania odporności na środki ochrony roślin”</t>
  </si>
  <si>
    <t xml:space="preserve">"Krótkie łańcuchy dostaw żywności na przykładzie Niemiec/Austrii/Włoch i Francji jako innowacja marketingowa i organizacyjna dla gospodarstw w województwie śląskim" </t>
  </si>
  <si>
    <t>liczba podmiotów 
na stoisku wystawienniczym</t>
  </si>
  <si>
    <t>Modliszewice, 
ul. Piotrkowska 30, 
26-200 Końskie</t>
  </si>
  <si>
    <t>ŚODR Modliszewice</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</si>
  <si>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</si>
  <si>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</si>
  <si>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"Sieciowanie kontaktów jako element  organizacyjnej innowacji wśród producentów ekologicznych z województwa świętokrzyskiego" </t>
  </si>
  <si>
    <t>IV 
kwartał</t>
  </si>
  <si>
    <t xml:space="preserve">
rolnicy/producenci ziemniaka, przedstawiciele jednostek doradztwa rolniczego, jednostek i instytutów badawczych oraz instytucji, firm prywatnych i jednostek związanych z branżą ziemniaka   
</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</si>
  <si>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</si>
  <si>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"Nowoczesna uprawa ziemniaka 
z zachowaniem zasad bioasekuracji"</t>
  </si>
  <si>
    <t>nakład drukowany 
(dodatkowo, publikacja dostępna będzie online bez ograniczeń)</t>
  </si>
  <si>
    <t>III-IV 
kwartał</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</si>
  <si>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</si>
  <si>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"Nawiązywanie kontaktów między podmiotami zainteresowanymi utworzeniem Lokalnego Partnerstwa ds. Wody w powiecie koneckim"</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</si>
  <si>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</si>
  <si>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liczba seminariów 
z wyjazdem studyjnym</t>
  </si>
  <si>
    <t>seminarium 
z wyjazdem studyjny</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</si>
  <si>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</si>
  <si>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 xml:space="preserve">
"Ekologiczna uprawa i przetwórstwo warzyw i owoców jako innowacja dla produkcji ogrodniczej gospodarstw regionu sandomierskiego"</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</si>
  <si>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</si>
  <si>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"Właściwości i wykorzystanie ziół użytkowych, promocja i dystrybucja produktów ziołowych jako innowacja dla produkcji ogrodniczej i przetwórstwa  w regionie świętokrzyskim"</t>
  </si>
  <si>
    <t>rolnicy, przedstawiciele podmiotów/instytucji zaangażowanych w rozwój obszarów wiejskich przedsiębiorcy i doradcy rolni z terenu województwa świętokrzyskiego</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</si>
  <si>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</si>
  <si>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„Innowacje, Kreatywność, Aktywność, Rozwój – IKAR. Transfer doświadczeń z działań związanych z rozwojem obszarów wiejskich”</t>
  </si>
  <si>
    <t>2 bilbordy, 
16 emisji</t>
  </si>
  <si>
    <t>liczba bilbordów sponsorskich 
i liczba ich emisji</t>
  </si>
  <si>
    <t xml:space="preserve">2 zapowiedzi, 4 emisje </t>
  </si>
  <si>
    <t>liczba zapowiedzi  programów telewizyjnych i liczba ich emisji</t>
  </si>
  <si>
    <t>8 
(w tym 6 powtórzeń)</t>
  </si>
  <si>
    <t>liczba emisji programów telewizyjnych (w tym liczba powtórnych emisji)</t>
  </si>
  <si>
    <t>liczba programów telewizyjnych</t>
  </si>
  <si>
    <t>40 000 
(w tym 
32 000)</t>
  </si>
  <si>
    <t>nakład druku ulotek
(w tym nakład kolportażu 
odpłatnego ulotki)</t>
  </si>
  <si>
    <t>liczba ulotek</t>
  </si>
  <si>
    <t>liczba emisji radiowych rozmów reklamowych</t>
  </si>
  <si>
    <t>liczba radiowych rozmów reklamowych</t>
  </si>
  <si>
    <t>działania upowszechnienie:
- reklama radiowa
- druk i kolportaż ulotki
- reklama telewizyjna 
  i bilbord sponsorski</t>
  </si>
  <si>
    <t>II-IV 
kwartał</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</si>
  <si>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</si>
  <si>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</si>
  <si>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"Skracanie łańcuchów dostaw poprzez sprzedaż bezpośrednią jako innowacyjny sposób na poprawę dochodowości gospodarstw rolnych"</t>
  </si>
  <si>
    <t>ul. Jagiellońska 91
10-356 Olsztyn</t>
  </si>
  <si>
    <t>Warmińsko-Mazurski Ośrodek Doradztwa Rolniczego z siedzibą w Olsztynie</t>
  </si>
  <si>
    <t>liczba tytułów</t>
  </si>
  <si>
    <t>ilość spotkań</t>
  </si>
  <si>
    <t xml:space="preserve">vebinarium </t>
  </si>
  <si>
    <t>ilość e-learningów</t>
  </si>
  <si>
    <t>e-learning</t>
  </si>
  <si>
    <t xml:space="preserve"> liczba uczestników szkolenia </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</si>
  <si>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</si>
  <si>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szkolenie on-line </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</si>
  <si>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</si>
  <si>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Rolnictwo ekologiczne - szansa dla rolników i konsumentów z województwa warmińsko-mazurskiego</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</si>
  <si>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</si>
  <si>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liczba vebinarium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</si>
  <si>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</si>
  <si>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Nowoczesna i bezpieczna produkcja ziemniaka w województwie warmińsko-mazurskim</t>
  </si>
  <si>
    <t>liczba raportów</t>
  </si>
  <si>
    <t xml:space="preserve">spotkanie on-line </t>
  </si>
  <si>
    <t>liczba uczestników  spotkania</t>
  </si>
  <si>
    <t>Warmińsko-Mazurski Ośrodek Doradztwa Rolniczego 
z siedzibą 
w Olsztynie</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</si>
  <si>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</si>
  <si>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</si>
  <si>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producenci rolni, przetwórcy żywności, lokalni liderzy, przedstawiciele Lokalnych Grup Działania, jednostek naukowych oraz doradztwa rolniczego</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</si>
  <si>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</si>
  <si>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Innowacje marketingowe w kreowaniu wizerunku marki lokalnej</t>
  </si>
  <si>
    <t>rolnicy - właściciele małych gospodarstw, inni mieszkańcy obszarów wiejskich, w tym producenci żywności regionalnej, pracownicy nauki, doradcy rolniczy.</t>
  </si>
  <si>
    <t>liczba vebinariów</t>
  </si>
  <si>
    <t>vebinarium</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</si>
  <si>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</si>
  <si>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Innowacyjne działalności pozarolnicze, w tym produkcja i przetwórstwo surowców zielarskich- alternatywa dla małych gospodarstw rolnych</t>
  </si>
  <si>
    <t>200</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</si>
  <si>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</si>
  <si>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rozwiązania w agrotechnice ze szczególnym uwzględnieniem nowoczesnych maszyn rolniczych</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</si>
  <si>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</si>
  <si>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Prezentacja innowacji w rolnictwie województwa warmińsko-mazurskiego</t>
  </si>
  <si>
    <t>Poznań, ul. Sieradzka 29</t>
  </si>
  <si>
    <t>Wielkopolski Ośrodek Doradztwa Rolniczego w Poznaniu</t>
  </si>
  <si>
    <t>producenci rolni, mieszkańcy obszarów wiejskich, pracownicy jednostki doradztwa rolniczego, osoby zainteresowane tematyką</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</si>
  <si>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6 filmów ukazujących działalność Gospodarstw Demonstracyjnych, które prowadzą produkcję roślinną, zwierzęcą oraz sadowniczą. Filmy będą dostępne on-line na stronie internetowej Wielkopolskiego Ośrodka Doradztwa Rolniczego w Poznaniu oraz w serwisach społecznościowych.
</t>
  </si>
  <si>
    <t xml:space="preserve">Gospodarstwa demonstracyjne jako narzędzia wspierające transfer wiedzy </t>
  </si>
  <si>
    <t>liczba stoisk informacyjnych</t>
  </si>
  <si>
    <t>stoisko informacyjne</t>
  </si>
  <si>
    <t>rolnicy, przedstawiciele nauki, administracji rządowej i samorządowej, przedstawiciele  instytucji pracujących na rzecz rolnictwa  ekologicznego, pracownicy jednostki doradztwa rolniczego</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</si>
  <si>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</si>
  <si>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Rolnictwo ekologiczne - szansa dla rolników i konsumentów*</t>
  </si>
  <si>
    <t>producenci rolni, pracownicy jednostki doradztwa rolniczego</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</si>
  <si>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</si>
  <si>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Nowoczesna i bezpieczna produkcja ziemniaka w województwie wielkopolskim</t>
  </si>
  <si>
    <t>producenci rolni, mieszkańcy obszarów wiejskich, pracownicy jednostki doradztwa rolniczego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</si>
  <si>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</si>
  <si>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Sposób na sukces - przetwarzanie i sprzedaż produktów z gospodarstwa rolnego</t>
  </si>
  <si>
    <t xml:space="preserve">liczba wydanych egzemplarzy publikacji </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</si>
  <si>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</si>
  <si>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Innowacyjna produkcja ogrodnicza</t>
  </si>
  <si>
    <t>liczba wydanych egzemplarzy publikacji</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</si>
  <si>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</si>
  <si>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Mała przedsiębiorczość na obszarach wiejskich</t>
  </si>
  <si>
    <t xml:space="preserve">dystrybucja ulotek </t>
  </si>
  <si>
    <t>liczba roll-upów</t>
  </si>
  <si>
    <t>roll-up</t>
  </si>
  <si>
    <t>liczba plakatów</t>
  </si>
  <si>
    <t>plakat</t>
  </si>
  <si>
    <t xml:space="preserve"> producenci rolni, przetwórcy artykułów rolno- spożywczych, przedsiębiorcy, konsumenci</t>
  </si>
  <si>
    <t>ulotka</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</si>
  <si>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</si>
  <si>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 xml:space="preserve">Nowatorskie narzędzie służące skracaniu łańcucha dostaw żywności </t>
  </si>
  <si>
    <t>producenci rolni, mieszkańcy obszarów wiejskich, pracownicy jednostki doradztwa rolniczego, przedstawiciele administracji samorządowej, przedstawiciele spółek wodnych</t>
  </si>
  <si>
    <t>łączna liczba uczestników  spotkań</t>
  </si>
  <si>
    <t>spotkanie polowe</t>
  </si>
  <si>
    <t>liczba spotkań polowych</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</si>
  <si>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</si>
  <si>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DZIEŃ POLA- Innowacyjne rozwiązania w produkcji polowej</t>
  </si>
  <si>
    <t>Poznań 60-163, ul. Sieradzka 29</t>
  </si>
  <si>
    <t>rolnicy, pracownicy jednostek doradztwa rolniczego</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</si>
  <si>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</si>
  <si>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Różnicowanie pozarolniczej działalności na obszarach wiejskich</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</si>
  <si>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</si>
  <si>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Rolnictwo a zmiany klimatu</t>
  </si>
  <si>
    <t>Barzkowice 2                                     73-134 Barzkowice</t>
  </si>
  <si>
    <t>Zachodniopomorski Ośrodek Doradztwa Rolniczego w Barzkowicach</t>
  </si>
  <si>
    <t xml:space="preserve">rolnicy, przedsiębiorcy , mieszkańcy obszarów wiejskich, pracownicy jednostki doradztwa rolniczego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</si>
  <si>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</si>
  <si>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Wymiana doświadczeń i poznawanie dobrych praktyk opartych na wykorzystaniu lokalnych zasobów kreujących rozwój obszarów wiejskich </t>
  </si>
  <si>
    <t>Barzkowice 2                                                    73-134 Barzkowice</t>
  </si>
  <si>
    <t xml:space="preserve"> III-IV</t>
  </si>
  <si>
    <t xml:space="preserve">telekonferencja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</si>
  <si>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</si>
  <si>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Nowoczesna i bezpieczna uprawa ziemniaka w województwie zachodniopomorskim </t>
  </si>
  <si>
    <t>Barzkowice 2                                       73-134 Barzkowice</t>
  </si>
  <si>
    <t xml:space="preserve">rolnicy prowadzący gospodarstwa ekologiczne , instytucje pracujące  na rzecz rolnictwa ekologicznego </t>
  </si>
  <si>
    <t xml:space="preserve">liczba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</si>
  <si>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</si>
  <si>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Rolnictwo ekologiczne - szansą  dla rolników z województwa zachodniopomorskiego </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</si>
  <si>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</si>
  <si>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Barzkowice 2                                      73-134</t>
  </si>
  <si>
    <t xml:space="preserve">pracownicy jednostki doradztwa rolniczego , mieszkańcy obszarów wiejskich , osoby zainteresowane funkcjonowaniem inkubatorów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</si>
  <si>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</si>
  <si>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Tworzenie i funkcjonowania inkubatorów przetwórczych, dobre praktyki promocji produktów regionalnych i zasobów lokalnych </t>
  </si>
  <si>
    <t xml:space="preserve">rolnicy, właściciele małych  gospodarstw, mieszkańcy obszarów wiejskich </t>
  </si>
  <si>
    <t xml:space="preserve">film krótkometrażowy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</si>
  <si>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</si>
  <si>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Przetwórstwo mleka sposobem na dywersyfikacje dochodów </t>
  </si>
  <si>
    <t>Barzkowice 2                                          73-134 Barzkowice</t>
  </si>
  <si>
    <t>I -IV</t>
  </si>
  <si>
    <t xml:space="preserve">rolnicy , mieszkańcy obszarów wiejskich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</si>
  <si>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</si>
  <si>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Racjonalne gospodarowanie  zasobami wody w warunkach suszy </t>
  </si>
  <si>
    <t xml:space="preserve">film  krótkometrażowy </t>
  </si>
  <si>
    <t xml:space="preserve">rolnicy, przedstawiciele instytucji działających w obszarze rolnictwa ekologicznego, pracownicy jednostki doradztwa rolniczego </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</si>
  <si>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</si>
  <si>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Innowacyjne rozwiązania w gospodarstwach ekologicznych szansą rozwoju zachodniopomorskich gospodarstw.</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</si>
  <si>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</si>
  <si>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Wdrażanie działań na rzecz transferu wiedzy pomiędzy nauka a praktyką rolniczą -promowanie innowacyjnych rozwiązań w rolnictwie</t>
  </si>
  <si>
    <t xml:space="preserve"> I -IV</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</si>
  <si>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</si>
  <si>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liczba warsztatów </t>
  </si>
  <si>
    <t xml:space="preserve">  warsztaty + film krótkometrażowy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</si>
  <si>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</si>
  <si>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Innowacyjne rozwiązania w gospodarce pasiecznej </t>
  </si>
  <si>
    <t>Barzkowice 2                              73-134 Barzkowice</t>
  </si>
  <si>
    <t>rolnicy ,mieszkańcy obszarów wiejskich, właściciele gospodarstw agroturystyczny</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</si>
  <si>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</si>
  <si>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Zagrody edukacyjne jako przykład innowacyjnej przedsiębiorczości na terenach wiejskich </t>
  </si>
  <si>
    <t xml:space="preserve">drukowane materiały informacyjne i promocyjne               </t>
  </si>
  <si>
    <t>Barzkowice 2                            73-134 Barzkowice</t>
  </si>
  <si>
    <t xml:space="preserve">rolnicy , mieszkańcy obszarów wiejskich , osoby zainteresowane tematyką chowu alpak </t>
  </si>
  <si>
    <t xml:space="preserve">liczba pokazów </t>
  </si>
  <si>
    <t xml:space="preserve">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</si>
  <si>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</si>
  <si>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III Międzyregionalny Pokaz Alpak </t>
  </si>
  <si>
    <t>Plan operacyjny KSOW na lata 2020-2021 (z wyłączeniem działania 8 Plan komunikacyjny) - JR KSOW w woj. dolnośląskim - grudzień 2020</t>
  </si>
  <si>
    <t>Plan operacyjny KSOW na lata 2020-2021 (z wyłączeniem działania 8 Plan komunikacyjny) - JR KSOW w woj. kujawsko-pomorskim - grudzień 2020</t>
  </si>
  <si>
    <t>Plan operacyjny KSOW na lata 2020-2021 (z wyłączeniem działania 8 Plan komunikacyjny) - JR KSOW w woj. lubelskim - grudzień 2020</t>
  </si>
  <si>
    <t>Plan operacyjny KSOW na lata 2020-2021 (z wyłączeniem działania 8 Plan komunikacyjny) - JR KSOW w woj. lubuskim - grudzień 2020</t>
  </si>
  <si>
    <r>
      <t>I-</t>
    </r>
    <r>
      <rPr>
        <b/>
        <sz val="11"/>
        <rFont val="Calibri"/>
        <family val="2"/>
        <charset val="238"/>
        <scheme val="minor"/>
      </rPr>
      <t>IV</t>
    </r>
    <r>
      <rPr>
        <sz val="11"/>
        <rFont val="Calibri"/>
        <family val="2"/>
        <charset val="238"/>
        <scheme val="minor"/>
      </rPr>
      <t xml:space="preserve"> kwartał</t>
    </r>
  </si>
  <si>
    <t>Plan operacyjny KSOW na lata 2020-2021 (z wyłączeniem działania 8 Plan komunikacyjny) - JR KSOW w woj. łódzkim - grudzień 2020</t>
  </si>
  <si>
    <t>Plan operacyjny KSOW na lata 2020-2021 (z wyłączeniem działania 8 Plan komunikacyjny) - JR KSOW w woj. małopolskim - grudzień 2020</t>
  </si>
  <si>
    <t>Plan operacyjny KSOW na lata 2020-2021 (z wyłączeniem działania 8 Plan komunikacyjny) - JR KSOW w woj. mazowieckim - grudzień 2020</t>
  </si>
  <si>
    <t>Plan operacyjny KSOW na lata 2020-2021 (z wyłączeniem działania 8 Plan komunikacyjny) - JR KSOW w woj. opolskim - grudzień 2020</t>
  </si>
  <si>
    <t>CEL: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PRZEDMIOT: W ramach operacji planuje się wydanie publikacji promujących dziedzictwo kulinarne i produkty tradycyjne regionu oraz odnowę wsi. . Celem wyłonienia i promocji najlepszych wzorców działania z zakresu odnowy wsi zrealizowany zostanie Konkurs Pięka Wieś Opolska, gdzie przewiduje się nagordy finansowe dla laureatów i wyróżnionych, zgodnie z regulaminem konkursu..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</si>
  <si>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CEL: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PRZEDMIOT: Operacja zrealizowana będzie poprzez organizację konferencji inaugurujacej inicjatywę pn.  Opolskie ze smakiem, której nadrzędnym celem jest upowszechnianie wiedzy nt. produktów tradycyjnych regionu m.in. w opolskich restauracjach i nakłonienie producentów produktów i restauratorów do podjęcia kooperacji w zakresie ich sprzedaży. TEMAT: Upowszechnianie wiedzy w zakresie tworzenia krótkich łańcuchów dostaw.</t>
  </si>
  <si>
    <t>przedstawiciele samorządu, regionalni producenci żywności, lokalni restauratorzy , przedstawiciele kół gospodyń wiejskich,  inne podmioty upowszechniające dziedzictwo kulinarne</t>
  </si>
  <si>
    <t>Plan operacyjny KSOW na lata 2020-2021 (z wyłączeniem działania 8 Plan komunikacyjny) - JR KSOW w woj. podkarpackim - grudzień 2020</t>
  </si>
  <si>
    <t>Plan operacyjny KSOW na lata 2020-2021 (z wyłączeniem działania 8 Plan komunikacyjny) - JR KSOW w woj. podlaskim - grudzień 2020</t>
  </si>
  <si>
    <t>1/ min. 35</t>
  </si>
  <si>
    <t>Plan operacyjny KSOW na lata 2020-2021 (z wyłączeniem działania 8 Plan komunikacyjny) - JR KSOW w woj. pomorskim - grudzień 2020</t>
  </si>
  <si>
    <t>Plan operacyjny KSOW na lata 2020-2021 (z wyłączeniem działania 8 Plan komunikacyjny) - JR KSOW w woj. śląskim - grudzień 2020</t>
  </si>
  <si>
    <t>Plan operacyjny KSOW na lata 2020-2021 (z wyłączeniem działania 8 Plan komunikacyjny) - JR KSOW w woj. świętokrzyskim - grudzień 2020</t>
  </si>
  <si>
    <t>Plan operacyjny KSOW na lata 2020-2021 (z wyłączeniem działania 8 Plan komunikacyjny) - JR KSOW w woj. warmińsko-mazurskim - grudzień 2020</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</si>
  <si>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grudzień 2020</t>
    </r>
  </si>
  <si>
    <t>Plan operacyjny KSOW na lata 2020-2021 (z wyłączeniem działania 8 Plan komunikacyjny) - JR KSOW w woj. zachodniopomorskim - grudzień 2020</t>
  </si>
  <si>
    <t xml:space="preserve">Grupę docelowa operacji będą stanowić partnerzy KSOW, mieszkańcy obszarów wiejskich, podmioty wspierające rozwój obszarów wiejskich i działające na obszarach wiejskich. </t>
  </si>
  <si>
    <r>
      <rPr>
        <b/>
        <sz val="10"/>
        <color theme="1"/>
        <rFont val="Calibri"/>
        <family val="2"/>
        <charset val="238"/>
        <scheme val="minor"/>
      </rPr>
      <t xml:space="preserve">Plan operacyjny KSOW na lata 2020-2021 (z wyłączeniem działania 8 Plan komunikacyjny) - CDR (KSOW) - grudzień </t>
    </r>
    <r>
      <rPr>
        <b/>
        <sz val="11"/>
        <color theme="1"/>
        <rFont val="Calibri"/>
        <family val="2"/>
        <charset val="238"/>
        <scheme val="minor"/>
      </rPr>
      <t>2020</t>
    </r>
  </si>
  <si>
    <t xml:space="preserve">Celem operacji jest  poznanie oczekiwań osób chcących skorzystać z usług gospodarstw agroturystycznych lub innych podmiotów świadczących tego rodzaju usługi oraz zdiagnozowanie barier rozwoju turystyki wiejskiej a następnie rozpowszechnienie wyników wśród osób lub podmiotów zainteresowanych,  ułatwienie wymiany wiedzy pomiędzy podmiotami prowadzącymi takie usługi, tj. uczestniczącymi w rozwoju obszarów wiejskich oraz wsparcie ich merytoryczne. </t>
  </si>
  <si>
    <t xml:space="preserve">Spotkanie kobiet wiejskich - Kobiety to dobry klimat (w roku 2021)
</t>
  </si>
  <si>
    <t>Plan operacyjny KSOW na lata 2020-2021 (z wyłączeniem działania 8 Plan komunikacyjny) - Ministerstwo Rolnictwa i Rozwoju Wsi - grudzień 2020</t>
  </si>
  <si>
    <t>13
2</t>
  </si>
  <si>
    <t>Spotkania Informacyjne:
Ogół społeczności ze szczególnym uwzględnieniem udziału uczniów i nauczycieli szkół  rolniczych prowadzonych przez MRiRW (ok. 2250 os.).
2 konferencje dla około 140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</si>
  <si>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</si>
  <si>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 xml:space="preserve">rolnicy, przedstawiciele doradztwa rolniczego, przedstawiciele nauki, administracja rządowa i samorządowa,  instytucje pracujące na rzecz rolnictwa  ekologicznego, osoby zainteresowane tematem </t>
  </si>
  <si>
    <t xml:space="preserve"> materiał informacyjny  - druk </t>
  </si>
  <si>
    <t>rolnicy, mieszkańcy obszarów wiejskich, przedstawiciele doradztwa rolniczego, przedstawiciele nauki, brokerzy innowacji, przedstawiciele instytucji pozarządowych i samorządowych</t>
  </si>
  <si>
    <t xml:space="preserve">przedstawiciele JDR oraz prywatnych podmiotów doradczych, przedstawiciele IR, rolnicy, przedstawiciele szkół rolniczych, mieszkańcy obszarów wiejskich, przedstawiciele instytutów naukowych, uczelni rolniczych  oraz zainteresowani tematyką       </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</si>
  <si>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onlie oraz realizacja filmu prezentującego dobre praktyki, stosowane w gospodarstwach rolnych, dotyczące racjonalnego gospodarowania zasobami naturalnymi. </t>
  </si>
  <si>
    <t xml:space="preserve">Konferencja online, publikacja </t>
  </si>
  <si>
    <t>rolnicy, doradcy rolniczy i brokerzy, pracownicy JDR, szkoły rolnicze</t>
  </si>
  <si>
    <t>Plan operacyjny KSOW na lata 2020-2021 (z wyłączeniem działania 8 Plan komunikacyjny) -  CDR (SIR)  - grudzień 2020</t>
  </si>
  <si>
    <t>Plan operacyjny KSOW na lata 2020-2021 (z wyłączeniem działania 8 Plan komunikacyjny) - Dolnośląski ODR - grudzień 2020</t>
  </si>
  <si>
    <t>Plan operacyjny KSOW na lata 2020-2021 (z wyłączeniem działania 8 Plan komunikacyjny) - Kujawsko-pomorski ODR - grudzień 2020</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</si>
  <si>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</si>
  <si>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rolnicy,
przedstawiciele doradztwa rolniczego,  przedsiębiorcy, przedstawiciele instytucji rolniczych, około rolniczych i naukowych, osoby zainteresowane tematyką</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</si>
  <si>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</si>
  <si>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</si>
  <si>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</si>
  <si>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</si>
  <si>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</si>
  <si>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</si>
  <si>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rolnicy,
przedstawiciele doradztwa rolniczego, przedsiębiorcy, przedstawiciele instytucji rolniczych, około rolniczych i naukowych przedstawiciele stowarzyszeń, osoby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</si>
  <si>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</si>
  <si>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Plan operacyjny KSOW na lata 2020-2021 (z wyłączeniem działania 8 Plan komunikacyjny) - Lubelski ODR - grudzień 2020</t>
  </si>
  <si>
    <t>Plan operacyjny KSOW na lata 2020-2021 (z wyłączeniem działania 8 Plan komunikacyjny) - Lubuski ODR - grudzień 2020 r.</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</si>
  <si>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</si>
  <si>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3 x 25</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</si>
  <si>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</si>
  <si>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Plan operacyjny KSOW na lata 2020-2021 (z wyłączeniem działania 8 Plan komunikacyjny) - Łódzki ODR - grudzień 2020</t>
  </si>
  <si>
    <t>Rolnicy, przedstawiciele doradztwa rolniczego, pracownicy uczelni i jednostek naukowych, przedsiębiorcy, studenci kierunków rolniczych, zainteresowani tematyką operacji</t>
  </si>
  <si>
    <t>Plan operacyjny KSOW na lata 2020-2021 (z wyłączeniem działania 8 Plan komunikacyjny) - Małopolski ODR - grudzień 2020</t>
  </si>
  <si>
    <t>Koła Gospodyń Wiejskich, mieszkańcy obszarów wiejskich, rolnicy, osoby zainteresowane tematem</t>
  </si>
  <si>
    <t>rolnicy, mieszkańcy obszarów wiejskich, Koła Gospodyń Wiejskich, organizacje pozarządowe, przedstawiciele doradztwa rolniczego, osoby zainteresowane tematem</t>
  </si>
  <si>
    <t>Plan operacyjny KSOW na lata 2020-2021 (z wyłączeniem działania 8 Plan komunikacyjny) - Mazowiecki ODR - grudzień 2020</t>
  </si>
  <si>
    <t>3
1
25
 2</t>
  </si>
  <si>
    <t xml:space="preserve">film
webinarium 
 liczba uczestników
sktypty 
</t>
  </si>
  <si>
    <t>1 
1 
250</t>
  </si>
  <si>
    <t>1
1
250</t>
  </si>
  <si>
    <t xml:space="preserve">   11 
   11  x20 osób= 220 osób </t>
  </si>
  <si>
    <t>1 
1
 500</t>
  </si>
  <si>
    <t xml:space="preserve">szkolenie online
film instruktażowy - transmisja online           </t>
  </si>
  <si>
    <t>szkolenie online,
film instruktażowy - transmisja online,
liczba uczestników</t>
  </si>
  <si>
    <t>mieszkańcy obszarów wiejskich, rolnicy, właściciele gospodarstw agroturystycznych i zagród edukacyjnych, przedstawiciele podmiotów doradczych , przedstawiciele lokalnych władz, osoby zainteresowane tematem.</t>
  </si>
  <si>
    <t>rolnicy, właściciele gospodarstw agroturystycznych oraz obiektów restauracyjno hotelarskich z terenów wiejskich woj. opolskiego, , członkowie stowarzyszeń oraz lokalnych grup działania, przedsawiciele JST z terenów woj. opolskiego,doradcy rolniczy, osoby zainteresowane tematem.</t>
  </si>
  <si>
    <t xml:space="preserve">3
51
</t>
  </si>
  <si>
    <t>1
60
2
13</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</si>
  <si>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</si>
  <si>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</si>
  <si>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</si>
  <si>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spotkania tematyczne 
raport
film krótkometrażowy</t>
  </si>
  <si>
    <t xml:space="preserve">spotkania tematyczne
liczba uczestników
raport
film
</t>
  </si>
  <si>
    <t xml:space="preserve">6
120
2
1
</t>
  </si>
  <si>
    <t>potencjalni partnerzy LPW, przedstawiciele jednostek naukowych, samorządów terytorialnych, spółek wodnych, rolnicy, pracownicy jednostek doradztwa rolniczego, oraz osoby zainteresowane tematem.</t>
  </si>
  <si>
    <t>Plan operacyjny KSOW na lata 2020-2021 (z wyłączeniem działania 8 Plan komunikacyjny) - Opolski ODR - grudzień 2020</t>
  </si>
  <si>
    <t>Plan operacyjny KSOW na lata 2020-2021 (z wyłączeniem działania 8 Plan komunikacyjny) - Podkarpacki ODR - grudzień  2020</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</si>
  <si>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</si>
  <si>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katalog - druk i opracowanie</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</si>
  <si>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</si>
  <si>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wideokonferencji
Liczba uczestników wideokonferencji</t>
  </si>
  <si>
    <t xml:space="preserve">Plan operacyjny KSOW na lata 2020-2021 (z wyłączeniem działania 8 Plan komunikacyjny) - Podlaski ODR - grudzień 2020 </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</si>
  <si>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</si>
  <si>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 odbiorcy zainteresowani tematyką *rolnicy,                                              *doradcy/specjaliści PODR, *przedsiębiorcy sektora rolno-spożywczego,                                                 * przedstawiciele nauki i instytucji związanych z sektorem rolnym w województwie pomorskim.</t>
  </si>
  <si>
    <t xml:space="preserve">* odbiorcy zainteresowani tematyką * rolnicy, *doradcy/specjaliści PODR,                 *przedsiębiorcy sektora rolno-spożywczego                            *mieszkańcy obszarów wiejskich,                        *przedstawiciele jednostek/ instytucji związanych z rozwojem sektora rolno-spożywczego
</t>
  </si>
  <si>
    <t>*pszczelarze posiadający nr weterynaryjny,     *przedstawiciele związków i zrzeszeń pszczelarskich, *przedstawiciele jednostek naukowych  i instytucji rolniczych                                          *doradcy/specjaliści PODR   * inni, zainteresowani tematyką</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</si>
  <si>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</si>
  <si>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</si>
  <si>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</si>
  <si>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Plan operacyjny KSOW na lata 2020-2021 (z wyłączeniem działania 8 Plan komunikacyjny) - Śląski ODR - grudzień 2020</t>
  </si>
  <si>
    <t>Celem operacji jest zapoznanie rolników z kanałami dystrybucji artykułów żywnościowych w Niemczech, Włoszech, Austrii i Francji. Pokazanie możliwości zwiększenia dochodu z gospodarstwa poprzez dywersyfikację działalności. Przedmiotem operacji jest przeprowadzenie e-szkolenia dla 25 osób, które przyczyni się do promocji obszarów wiejskich, wymiany kontaktów oraz przekazania wzajemnych doświadczeń na ww. zagadnienia</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</si>
  <si>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</si>
  <si>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</si>
  <si>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"Wprowadzanie nowych ras zwierząt hodowlanych do gospodarstw rolnych województwa śląskiego" Wystawa Zwierząt Hodowlanych 2020</t>
  </si>
  <si>
    <t>rolnicy, hodowcy zwierząt gospodarskich, osoby zainteresowane tematem</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</si>
  <si>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</si>
  <si>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liczba szkoleń/   liczba konkursów;                         liczba uczestników szkoleń/ liczba laureatów konkursu  </t>
  </si>
  <si>
    <t>9/1; 180/3</t>
  </si>
  <si>
    <t xml:space="preserve">liczba konferencji,                      liczba  uczestników konferencji </t>
  </si>
  <si>
    <t>Plan operacyjny KSOW na lata 2020-2021 (z wyłączeniem działania 8 Plan komunikacyjny) - Świętokrzyski ODR - grudzień 2020</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</si>
  <si>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</si>
  <si>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Plan operacyjny KSOW na lata 2020-2021 (z wyłączeniem działania 8 Plan komunikacyjny) - Warmińsko-mazurski ODR - grudzień  2020</t>
  </si>
  <si>
    <t>Plan operacyjny KSOW na lata 2020-2021 (z wyłączeniem działania 8 Plan komunikacyjny) - Wielkopolski ODR - grudzień 2020</t>
  </si>
  <si>
    <t>Plan operacyjny KSOW na lata 2020-2021 (z wyłączeniem działania 8 Plan komunikacyjny) -  Zachodniopomorski ODR  - grudzień 2020</t>
  </si>
  <si>
    <t>Załącznik  nr 2 do uchwały nr 54 Grupy Roboczej do spraw Krajowej Sieci Obszarów Wiejskich z dnia 30 grudnia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</si>
</sst>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zł&quot;_-;\-* #,##0.00\ &quot;zł&quot;_-;_-* &quot;-&quot;??\ &quot;zł&quot;_-;_-@_-"/>
    <numFmt numFmtId="43" formatCode="_-* #,##0.00_-;\-* #,##0.00_-;_-* &quot;-&quot;??_-;_-@_-"/>
    <numFmt numFmtId="164" formatCode="#,##0.00\ &quot;zł&quot;"/>
    <numFmt numFmtId="165" formatCode="[$-415]General"/>
    <numFmt numFmtId="166" formatCode="#,##0.00&quot; zł&quot;"/>
    <numFmt numFmtId="167" formatCode="[$-415]mmm\-yy"/>
    <numFmt numFmtId="168" formatCode="yy\-mm"/>
    <numFmt numFmtId="169" formatCode="&quot;zł&quot;#,##0.00_);[Red]\(&quot;zł&quot;#,##0.00\)"/>
    <numFmt numFmtId="170" formatCode="_-* #,##0.00\ _z_ł_-;\-* #,##0.00\ _z_ł_-;_-* &quot;-&quot;??\ _z_ł_-;_-@_-"/>
    <numFmt numFmtId="171" formatCode="#,##0.00\ _z_ł"/>
    <numFmt numFmtId="172" formatCode="#,##0.000"/>
    <numFmt numFmtId="173" formatCode="[$-415]#,##0.00"/>
    <numFmt numFmtId="174" formatCode="[$-415]0.00"/>
    <numFmt numFmtId="175" formatCode="[$-415]0"/>
    <numFmt numFmtId="176" formatCode="dd\-mmm"/>
  </numFmts>
  <fonts count="6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0"/>
      <color theme="1"/>
      <name val="Calibri"/>
      <family val="2"/>
      <charset val="238"/>
      <scheme val="minor"/>
    </font>
    <font>
      <sz val="11"/>
      <color theme="1"/>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4"/>
      <color theme="1"/>
      <name val="Calibri"/>
      <family val="2"/>
      <charset val="238"/>
      <scheme val="minor"/>
    </font>
    <font>
      <sz val="11"/>
      <color theme="1"/>
      <name val="Arial CE"/>
      <charset val="238"/>
    </font>
    <font>
      <sz val="10"/>
      <color theme="1"/>
      <name val="Arial CE"/>
      <charset val="238"/>
    </font>
    <font>
      <sz val="11"/>
      <name val="Arial CE"/>
      <charset val="238"/>
    </font>
    <font>
      <sz val="10"/>
      <color indexed="8"/>
      <name val="Calibri"/>
      <family val="2"/>
      <charset val="238"/>
    </font>
    <font>
      <sz val="10"/>
      <name val="Calibri"/>
      <family val="2"/>
      <charset val="238"/>
    </font>
    <font>
      <sz val="10"/>
      <name val="Calibri"/>
      <family val="2"/>
      <charset val="238"/>
      <scheme val="minor"/>
    </font>
    <font>
      <b/>
      <sz val="11"/>
      <color rgb="FFFF0000"/>
      <name val="Calibri"/>
      <family val="2"/>
      <charset val="238"/>
      <scheme val="minor"/>
    </font>
    <font>
      <sz val="11"/>
      <color theme="1"/>
      <name val="Calibri"/>
      <family val="2"/>
      <scheme val="minor"/>
    </font>
    <font>
      <b/>
      <sz val="10"/>
      <name val="Calibri"/>
      <family val="2"/>
      <charset val="238"/>
      <scheme val="minor"/>
    </font>
    <font>
      <sz val="11"/>
      <color rgb="FF006100"/>
      <name val="Calibri"/>
      <family val="2"/>
      <charset val="238"/>
      <scheme val="minor"/>
    </font>
    <font>
      <sz val="11"/>
      <name val="Calibri"/>
      <family val="2"/>
      <charset val="238"/>
    </font>
    <font>
      <sz val="11"/>
      <color theme="1"/>
      <name val="Arial"/>
      <family val="2"/>
      <charset val="238"/>
    </font>
    <font>
      <sz val="10"/>
      <color theme="1"/>
      <name val="Times New Roman"/>
      <family val="1"/>
      <charset val="238"/>
    </font>
    <font>
      <b/>
      <sz val="11"/>
      <color rgb="FF000000"/>
      <name val="Calibri"/>
      <family val="2"/>
      <charset val="238"/>
    </font>
    <font>
      <sz val="12"/>
      <name val="Arial CE"/>
      <charset val="238"/>
    </font>
    <font>
      <sz val="12"/>
      <name val="Calibri"/>
      <family val="2"/>
      <charset val="238"/>
      <scheme val="minor"/>
    </font>
    <font>
      <b/>
      <sz val="10"/>
      <color theme="1"/>
      <name val="Calibri"/>
      <family val="2"/>
      <charset val="238"/>
      <scheme val="minor"/>
    </font>
    <font>
      <sz val="11"/>
      <color indexed="8"/>
      <name val="Calibri"/>
      <family val="2"/>
      <charset val="238"/>
      <scheme val="minor"/>
    </font>
    <font>
      <b/>
      <sz val="16"/>
      <color theme="1"/>
      <name val="Calibri"/>
      <family val="2"/>
      <charset val="238"/>
      <scheme val="minor"/>
    </font>
    <font>
      <strike/>
      <sz val="11"/>
      <name val="Calibri"/>
      <family val="2"/>
      <charset val="238"/>
      <scheme val="minor"/>
    </font>
    <font>
      <b/>
      <sz val="14"/>
      <color theme="1"/>
      <name val="Calibri"/>
      <family val="2"/>
      <charset val="238"/>
      <scheme val="minor"/>
    </font>
    <font>
      <sz val="10"/>
      <color rgb="FFFF0000"/>
      <name val="Arial CE"/>
      <charset val="238"/>
    </font>
    <font>
      <sz val="11"/>
      <color theme="1" tint="4.9989318521683403E-2"/>
      <name val="Calibri"/>
      <family val="2"/>
      <scheme val="minor"/>
    </font>
    <font>
      <b/>
      <sz val="11"/>
      <color theme="1" tint="4.9989318521683403E-2"/>
      <name val="Calibri"/>
      <family val="2"/>
      <scheme val="minor"/>
    </font>
    <font>
      <sz val="9"/>
      <color indexed="81"/>
      <name val="Tahoma"/>
      <family val="2"/>
      <charset val="238"/>
    </font>
    <font>
      <b/>
      <sz val="9"/>
      <color indexed="81"/>
      <name val="Tahoma"/>
      <family val="2"/>
      <charset val="238"/>
    </font>
    <font>
      <sz val="9"/>
      <color theme="1"/>
      <name val="Calibri"/>
      <family val="2"/>
      <charset val="238"/>
      <scheme val="minor"/>
    </font>
    <font>
      <b/>
      <sz val="12"/>
      <name val="Calibri"/>
      <family val="2"/>
      <charset val="238"/>
      <scheme val="minor"/>
    </font>
    <font>
      <sz val="12"/>
      <color indexed="8"/>
      <name val="Calibri"/>
      <family val="2"/>
      <charset val="238"/>
      <scheme val="minor"/>
    </font>
    <font>
      <sz val="11"/>
      <color rgb="FF9C6500"/>
      <name val="Calibri"/>
      <family val="2"/>
      <charset val="238"/>
      <scheme val="minor"/>
    </font>
    <font>
      <b/>
      <sz val="16"/>
      <color theme="1"/>
      <name val="Calibri"/>
      <family val="2"/>
      <scheme val="minor"/>
    </font>
    <font>
      <sz val="16"/>
      <color theme="1"/>
      <name val="Calibri"/>
      <family val="2"/>
      <charset val="238"/>
      <scheme val="minor"/>
    </font>
    <font>
      <sz val="12"/>
      <color theme="1"/>
      <name val="Calibri"/>
      <family val="2"/>
      <scheme val="minor"/>
    </font>
    <font>
      <sz val="11"/>
      <name val="Calibri"/>
      <family val="2"/>
      <scheme val="minor"/>
    </font>
    <font>
      <sz val="11"/>
      <color rgb="FFFF0000"/>
      <name val="Calibri"/>
      <family val="2"/>
      <scheme val="minor"/>
    </font>
    <font>
      <b/>
      <sz val="11"/>
      <name val="Calibri"/>
      <family val="2"/>
      <scheme val="minor"/>
    </font>
    <font>
      <sz val="11"/>
      <name val="Calibri"/>
      <family val="2"/>
    </font>
    <font>
      <sz val="11"/>
      <color indexed="8"/>
      <name val="Calibri"/>
      <family val="2"/>
    </font>
    <font>
      <b/>
      <sz val="11"/>
      <color indexed="8"/>
      <name val="Calibri"/>
      <family val="2"/>
      <scheme val="minor"/>
    </font>
    <font>
      <sz val="14"/>
      <color rgb="FFFF0000"/>
      <name val="Calibri"/>
      <family val="2"/>
      <charset val="238"/>
      <scheme val="minor"/>
    </font>
    <font>
      <sz val="11"/>
      <name val="Arial"/>
      <family val="2"/>
      <charset val="238"/>
    </font>
    <font>
      <sz val="11"/>
      <color rgb="FF000000"/>
      <name val="Calibri"/>
      <family val="2"/>
      <charset val="238"/>
      <scheme val="minor"/>
    </font>
    <font>
      <i/>
      <sz val="11"/>
      <name val="Calibri"/>
      <family val="2"/>
      <charset val="238"/>
      <scheme val="minor"/>
    </font>
    <font>
      <sz val="12"/>
      <color indexed="8"/>
      <name val="Calibri"/>
      <family val="2"/>
      <charset val="238"/>
    </font>
    <font>
      <b/>
      <sz val="12"/>
      <color theme="1"/>
      <name val="Calibri"/>
      <family val="2"/>
      <charset val="238"/>
      <scheme val="minor"/>
    </font>
    <font>
      <sz val="14"/>
      <name val="Calibri"/>
      <family val="2"/>
      <charset val="238"/>
      <scheme val="minor"/>
    </font>
    <font>
      <b/>
      <sz val="9"/>
      <color indexed="81"/>
      <name val="Tahoma"/>
      <family val="2"/>
    </font>
    <font>
      <sz val="9"/>
      <color indexed="81"/>
      <name val="Tahoma"/>
      <family val="2"/>
    </font>
    <font>
      <b/>
      <sz val="11"/>
      <name val="Calibri"/>
      <family val="2"/>
      <charset val="238"/>
    </font>
    <font>
      <i/>
      <sz val="11"/>
      <name val="Calibri"/>
      <family val="2"/>
      <charset val="238"/>
    </font>
    <font>
      <sz val="9"/>
      <name val="Calibri"/>
      <family val="2"/>
    </font>
    <font>
      <sz val="10"/>
      <name val="Arial"/>
      <family val="2"/>
      <charset val="238"/>
    </font>
    <font>
      <sz val="12"/>
      <name val="Calibri"/>
      <family val="2"/>
      <scheme val="minor"/>
    </font>
  </fonts>
  <fills count="1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C6EFCE"/>
      </patternFill>
    </fill>
    <fill>
      <patternFill patternType="solid">
        <fgColor rgb="FF99CC00"/>
        <bgColor rgb="FF92D050"/>
      </patternFill>
    </fill>
    <fill>
      <patternFill patternType="solid">
        <fgColor rgb="FFFFEB9C"/>
      </patternFill>
    </fill>
    <fill>
      <patternFill patternType="solid">
        <fgColor rgb="FF99CC00"/>
        <bgColor indexed="64"/>
      </patternFill>
    </fill>
    <fill>
      <patternFill patternType="solid">
        <fgColor rgb="FF92D050"/>
        <bgColor rgb="FF92D050"/>
      </patternFill>
    </fill>
    <fill>
      <patternFill patternType="solid">
        <fgColor rgb="FF99CC00"/>
        <bgColor rgb="FF99CC00"/>
      </patternFill>
    </fill>
    <fill>
      <patternFill patternType="solid">
        <fgColor rgb="FFFFFF66"/>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s>
  <cellStyleXfs count="17">
    <xf numFmtId="0" fontId="0" fillId="0" borderId="0"/>
    <xf numFmtId="44" fontId="6" fillId="0" borderId="0" applyFont="0" applyFill="0" applyBorder="0" applyAlignment="0" applyProtection="0"/>
    <xf numFmtId="165" fontId="8" fillId="0" borderId="0" applyBorder="0" applyProtection="0"/>
    <xf numFmtId="0" fontId="6" fillId="0" borderId="0"/>
    <xf numFmtId="0" fontId="13" fillId="6" borderId="0" applyBorder="0" applyProtection="0"/>
    <xf numFmtId="0" fontId="12" fillId="5" borderId="0" applyNumberFormat="0" applyBorder="0" applyAlignment="0" applyProtection="0"/>
    <xf numFmtId="0" fontId="3" fillId="0" borderId="0"/>
    <xf numFmtId="0" fontId="23" fillId="0" borderId="0"/>
    <xf numFmtId="43" fontId="6" fillId="0" borderId="0" applyFont="0" applyFill="0" applyBorder="0" applyAlignment="0" applyProtection="0"/>
    <xf numFmtId="0" fontId="25" fillId="8" borderId="0" applyNumberFormat="0" applyBorder="0" applyAlignment="0" applyProtection="0"/>
    <xf numFmtId="0" fontId="12" fillId="5" borderId="0" applyNumberFormat="0" applyBorder="0" applyAlignment="0" applyProtection="0"/>
    <xf numFmtId="0" fontId="45" fillId="10" borderId="0" applyNumberFormat="0" applyBorder="0" applyAlignment="0" applyProtection="0"/>
    <xf numFmtId="0" fontId="23" fillId="0" borderId="0"/>
    <xf numFmtId="43" fontId="6" fillId="0" borderId="0" applyFont="0" applyFill="0" applyBorder="0" applyAlignment="0" applyProtection="0"/>
    <xf numFmtId="0" fontId="48" fillId="0" borderId="0"/>
    <xf numFmtId="0" fontId="67" fillId="0" borderId="0"/>
    <xf numFmtId="0" fontId="67" fillId="0" borderId="0"/>
  </cellStyleXfs>
  <cellXfs count="905">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4" fillId="0" borderId="0" xfId="0" applyFont="1"/>
    <xf numFmtId="0" fontId="0" fillId="0" borderId="0" xfId="0" applyAlignment="1">
      <alignment horizontal="center"/>
    </xf>
    <xf numFmtId="0" fontId="9" fillId="0" borderId="0" xfId="0" applyFont="1"/>
    <xf numFmtId="49" fontId="0" fillId="0" borderId="2" xfId="0" applyNumberFormat="1" applyBorder="1" applyAlignment="1">
      <alignment horizontal="center" vertical="center" wrapText="1"/>
    </xf>
    <xf numFmtId="0" fontId="4" fillId="3" borderId="2" xfId="0" applyFont="1" applyFill="1"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2" xfId="0" applyFill="1" applyBorder="1" applyAlignment="1">
      <alignment horizontal="center" vertical="center"/>
    </xf>
    <xf numFmtId="4" fontId="0" fillId="0" borderId="2" xfId="0" applyNumberFormat="1" applyBorder="1" applyAlignment="1">
      <alignment horizontal="center" vertical="center"/>
    </xf>
    <xf numFmtId="2" fontId="0" fillId="0" borderId="0" xfId="0" applyNumberFormat="1"/>
    <xf numFmtId="2" fontId="0" fillId="7" borderId="2" xfId="0" applyNumberFormat="1" applyFill="1" applyBorder="1" applyAlignment="1">
      <alignment horizontal="center"/>
    </xf>
    <xf numFmtId="0" fontId="0" fillId="7" borderId="2" xfId="0" applyFill="1"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0" fontId="0" fillId="7" borderId="2" xfId="0" applyFill="1" applyBorder="1" applyAlignment="1">
      <alignment wrapText="1"/>
    </xf>
    <xf numFmtId="4" fontId="0" fillId="0" borderId="2" xfId="0" applyNumberFormat="1" applyBorder="1" applyAlignment="1">
      <alignment horizontal="center"/>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15" fillId="0" borderId="0" xfId="0" applyFont="1"/>
    <xf numFmtId="0" fontId="4" fillId="0" borderId="4" xfId="0"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xf numFmtId="0" fontId="4" fillId="3" borderId="2" xfId="0" applyFont="1" applyFill="1" applyBorder="1" applyAlignment="1">
      <alignment horizontal="center" vertical="center"/>
    </xf>
    <xf numFmtId="0" fontId="18" fillId="0" borderId="0" xfId="0" applyFont="1" applyAlignment="1">
      <alignment horizontal="center" vertical="center"/>
    </xf>
    <xf numFmtId="0" fontId="18" fillId="0" borderId="0" xfId="0" applyFont="1"/>
    <xf numFmtId="4" fontId="4" fillId="0" borderId="2" xfId="0" applyNumberFormat="1" applyFont="1" applyFill="1" applyBorder="1" applyAlignment="1">
      <alignment horizontal="right" vertical="center"/>
    </xf>
    <xf numFmtId="0" fontId="0" fillId="0" borderId="0" xfId="0" applyAlignment="1">
      <alignment vertical="center"/>
    </xf>
    <xf numFmtId="164" fontId="14" fillId="0" borderId="0" xfId="0" applyNumberFormat="1" applyFont="1" applyAlignment="1">
      <alignment horizontal="center" vertical="center"/>
    </xf>
    <xf numFmtId="0" fontId="14" fillId="0" borderId="0" xfId="0" applyFont="1"/>
    <xf numFmtId="1" fontId="19" fillId="2" borderId="2" xfId="0" applyNumberFormat="1" applyFont="1" applyFill="1" applyBorder="1" applyAlignment="1">
      <alignment horizontal="center" vertical="center" wrapText="1"/>
    </xf>
    <xf numFmtId="0" fontId="10" fillId="0" borderId="0" xfId="0" applyFont="1"/>
    <xf numFmtId="0" fontId="7" fillId="0" borderId="0" xfId="0" applyFont="1"/>
    <xf numFmtId="4" fontId="7" fillId="0" borderId="0" xfId="0" applyNumberFormat="1" applyFont="1"/>
    <xf numFmtId="0" fontId="0" fillId="4" borderId="10" xfId="0" applyFill="1" applyBorder="1" applyAlignment="1">
      <alignment horizontal="center"/>
    </xf>
    <xf numFmtId="0" fontId="7" fillId="0" borderId="0" xfId="0" applyFont="1" applyFill="1"/>
    <xf numFmtId="3" fontId="4" fillId="0" borderId="4" xfId="0" applyNumberFormat="1" applyFont="1" applyBorder="1" applyAlignment="1">
      <alignment horizontal="center" vertical="center"/>
    </xf>
    <xf numFmtId="0" fontId="0" fillId="0" borderId="0" xfId="0" applyFill="1" applyBorder="1" applyAlignment="1">
      <alignment horizontal="center"/>
    </xf>
    <xf numFmtId="0" fontId="0" fillId="0" borderId="0" xfId="0" applyFill="1" applyBorder="1" applyAlignment="1"/>
    <xf numFmtId="0" fontId="0" fillId="7" borderId="2" xfId="0" applyFill="1" applyBorder="1" applyAlignment="1">
      <alignment horizontal="center"/>
    </xf>
    <xf numFmtId="17" fontId="2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0" fillId="0" borderId="0" xfId="0" applyFont="1"/>
    <xf numFmtId="0" fontId="0" fillId="0" borderId="0" xfId="0" applyFill="1"/>
    <xf numFmtId="0" fontId="0" fillId="4" borderId="1"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vertical="center"/>
    </xf>
    <xf numFmtId="0" fontId="4" fillId="3"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 fillId="0" borderId="0" xfId="0" applyFont="1"/>
    <xf numFmtId="0" fontId="4" fillId="0"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19" fillId="2" borderId="2" xfId="0" applyFont="1" applyFill="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7" fontId="0" fillId="0" borderId="2" xfId="0" applyNumberFormat="1" applyBorder="1" applyAlignment="1">
      <alignment horizontal="center" vertical="center" wrapText="1"/>
    </xf>
    <xf numFmtId="0" fontId="0" fillId="0" borderId="2" xfId="0" applyBorder="1" applyAlignment="1">
      <alignment horizontal="center"/>
    </xf>
    <xf numFmtId="49" fontId="4" fillId="0" borderId="2" xfId="0" applyNumberFormat="1" applyFont="1" applyBorder="1" applyAlignment="1">
      <alignment horizontal="center" vertical="center" wrapText="1"/>
    </xf>
    <xf numFmtId="0" fontId="0" fillId="0" borderId="0" xfId="0"/>
    <xf numFmtId="0" fontId="0" fillId="0" borderId="2" xfId="0" applyFill="1" applyBorder="1" applyAlignment="1">
      <alignment horizontal="center"/>
    </xf>
    <xf numFmtId="4" fontId="0" fillId="0" borderId="2" xfId="0" applyNumberFormat="1" applyFill="1" applyBorder="1" applyAlignment="1">
      <alignment horizontal="right"/>
    </xf>
    <xf numFmtId="3" fontId="4" fillId="0" borderId="4" xfId="0" applyNumberFormat="1" applyFont="1" applyFill="1" applyBorder="1" applyAlignment="1">
      <alignment horizontal="center" vertical="center"/>
    </xf>
    <xf numFmtId="3" fontId="0" fillId="0" borderId="2" xfId="0" applyNumberFormat="1" applyFill="1" applyBorder="1" applyAlignment="1">
      <alignment horizontal="center"/>
    </xf>
    <xf numFmtId="4" fontId="0" fillId="0" borderId="2" xfId="0" applyNumberFormat="1" applyFill="1" applyBorder="1" applyAlignment="1">
      <alignment horizontal="righ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4" borderId="2" xfId="0" applyFill="1" applyBorder="1" applyAlignment="1">
      <alignment horizontal="center"/>
    </xf>
    <xf numFmtId="0" fontId="1" fillId="0" borderId="0" xfId="0" applyFont="1"/>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4"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164" fontId="0" fillId="0" borderId="0" xfId="0" applyNumberFormat="1" applyFont="1" applyAlignment="1">
      <alignment horizontal="center" vertical="center"/>
    </xf>
    <xf numFmtId="0" fontId="4" fillId="0" borderId="2" xfId="0" applyFont="1" applyFill="1" applyBorder="1" applyAlignment="1">
      <alignment horizontal="left" vertical="center"/>
    </xf>
    <xf numFmtId="0" fontId="1" fillId="0" borderId="0" xfId="0" applyFont="1" applyBorder="1" applyAlignment="1"/>
    <xf numFmtId="1" fontId="21" fillId="0" borderId="2" xfId="0" applyNumberFormat="1" applyFont="1" applyFill="1" applyBorder="1" applyAlignment="1">
      <alignment horizontal="center" vertical="center" wrapText="1"/>
    </xf>
    <xf numFmtId="0" fontId="0" fillId="0" borderId="0" xfId="0" applyFill="1" applyBorder="1" applyAlignment="1">
      <alignment horizontal="left" wrapText="1"/>
    </xf>
    <xf numFmtId="0" fontId="0" fillId="0" borderId="0" xfId="0" applyFill="1" applyBorder="1" applyAlignment="1">
      <alignment horizontal="left"/>
    </xf>
    <xf numFmtId="0" fontId="4" fillId="0" borderId="2" xfId="0" applyFont="1" applyBorder="1" applyAlignment="1">
      <alignment horizontal="left" vertical="center" wrapText="1"/>
    </xf>
    <xf numFmtId="0" fontId="0" fillId="0" borderId="0" xfId="0" applyAlignment="1">
      <alignment horizontal="center" vertical="center"/>
    </xf>
    <xf numFmtId="0" fontId="0" fillId="9" borderId="5" xfId="0" applyFill="1" applyBorder="1" applyAlignment="1">
      <alignment horizontal="center" vertical="center" wrapText="1"/>
    </xf>
    <xf numFmtId="0" fontId="0" fillId="9" borderId="2" xfId="0" applyFill="1" applyBorder="1" applyAlignment="1">
      <alignment horizontal="center" vertical="center" wrapText="1"/>
    </xf>
    <xf numFmtId="1" fontId="0" fillId="9" borderId="2" xfId="0" applyNumberFormat="1" applyFill="1" applyBorder="1" applyAlignment="1">
      <alignment horizontal="center" vertical="center" wrapText="1"/>
    </xf>
    <xf numFmtId="0" fontId="0" fillId="9" borderId="5" xfId="0" applyFill="1" applyBorder="1" applyAlignment="1">
      <alignment horizontal="center" vertical="center"/>
    </xf>
    <xf numFmtId="4" fontId="0" fillId="9" borderId="2" xfId="0" applyNumberFormat="1" applyFill="1" applyBorder="1" applyAlignment="1">
      <alignment horizontal="center" vertical="center" wrapText="1"/>
    </xf>
    <xf numFmtId="166" fontId="0" fillId="0" borderId="0" xfId="0" applyNumberFormat="1" applyAlignment="1">
      <alignment horizontal="center" vertical="center"/>
    </xf>
    <xf numFmtId="167"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12" xfId="0" applyFont="1" applyBorder="1" applyAlignment="1">
      <alignment horizontal="left" vertical="top" wrapText="1"/>
    </xf>
    <xf numFmtId="0" fontId="0" fillId="0" borderId="0" xfId="0" applyBorder="1"/>
    <xf numFmtId="0" fontId="29" fillId="0" borderId="0" xfId="0" applyFont="1"/>
    <xf numFmtId="0" fontId="4" fillId="0" borderId="4" xfId="0" applyFont="1" applyFill="1" applyBorder="1" applyAlignment="1">
      <alignment horizontal="left" vertical="center" wrapText="1"/>
    </xf>
    <xf numFmtId="0" fontId="0" fillId="0" borderId="0" xfId="0" applyAlignment="1">
      <alignment wrapText="1"/>
    </xf>
    <xf numFmtId="0" fontId="1" fillId="0" borderId="0" xfId="0" applyFont="1" applyAlignment="1">
      <alignment vertical="top"/>
    </xf>
    <xf numFmtId="0" fontId="15" fillId="0" borderId="0" xfId="0" applyFont="1" applyAlignment="1">
      <alignment vertical="top" wrapText="1"/>
    </xf>
    <xf numFmtId="0" fontId="0" fillId="4" borderId="1" xfId="0" applyFont="1" applyFill="1" applyBorder="1" applyAlignment="1">
      <alignment horizontal="center"/>
    </xf>
    <xf numFmtId="0" fontId="0" fillId="4" borderId="2" xfId="0" applyFill="1" applyBorder="1"/>
    <xf numFmtId="0" fontId="30" fillId="0" borderId="0" xfId="0" applyFont="1" applyFill="1" applyAlignment="1">
      <alignment horizontal="center" vertical="center"/>
    </xf>
    <xf numFmtId="0" fontId="30" fillId="0" borderId="0" xfId="0" applyFont="1"/>
    <xf numFmtId="164" fontId="31" fillId="0" borderId="0" xfId="0" applyNumberFormat="1" applyFont="1" applyFill="1" applyAlignment="1">
      <alignment horizontal="center" vertical="center"/>
    </xf>
    <xf numFmtId="0" fontId="31" fillId="0" borderId="0" xfId="0" applyFont="1"/>
    <xf numFmtId="0" fontId="0" fillId="0" borderId="0" xfId="0" applyAlignment="1">
      <alignment horizontal="left"/>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4" fontId="2" fillId="4"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4" fontId="4" fillId="0" borderId="0" xfId="0" applyNumberFormat="1" applyFont="1" applyAlignment="1">
      <alignment horizontal="center" vertical="center"/>
    </xf>
    <xf numFmtId="0" fontId="33" fillId="2" borderId="1" xfId="0" applyFont="1" applyFill="1" applyBorder="1" applyAlignment="1">
      <alignment horizontal="center" vertical="center" wrapText="1"/>
    </xf>
    <xf numFmtId="0" fontId="33" fillId="2" borderId="1" xfId="0" applyFont="1" applyFill="1" applyBorder="1" applyAlignment="1">
      <alignment vertical="center" wrapText="1"/>
    </xf>
    <xf numFmtId="0" fontId="33" fillId="2" borderId="5" xfId="0" applyFont="1" applyFill="1" applyBorder="1" applyAlignment="1">
      <alignment horizontal="center" vertical="center" wrapText="1"/>
    </xf>
    <xf numFmtId="0" fontId="33" fillId="2" borderId="2" xfId="0" applyFont="1" applyFill="1" applyBorder="1" applyAlignment="1">
      <alignment horizontal="center" vertical="center" wrapText="1"/>
    </xf>
    <xf numFmtId="1" fontId="33" fillId="2" borderId="2" xfId="0" applyNumberFormat="1" applyFont="1" applyFill="1" applyBorder="1" applyAlignment="1">
      <alignment horizontal="center" vertical="center" wrapText="1"/>
    </xf>
    <xf numFmtId="0" fontId="33" fillId="2" borderId="5" xfId="0" applyFont="1" applyFill="1" applyBorder="1" applyAlignment="1">
      <alignment vertical="center" wrapText="1"/>
    </xf>
    <xf numFmtId="0" fontId="33" fillId="2" borderId="5" xfId="0" applyFont="1" applyFill="1" applyBorder="1" applyAlignment="1">
      <alignment horizontal="center" vertical="center"/>
    </xf>
    <xf numFmtId="4" fontId="33" fillId="2" borderId="2" xfId="0" applyNumberFormat="1" applyFont="1" applyFill="1" applyBorder="1" applyAlignment="1">
      <alignment horizontal="center" vertical="center" wrapText="1"/>
    </xf>
    <xf numFmtId="3" fontId="0" fillId="0" borderId="0" xfId="0" applyNumberFormat="1" applyFill="1"/>
    <xf numFmtId="0" fontId="34" fillId="0" borderId="0" xfId="0" applyFont="1"/>
    <xf numFmtId="3" fontId="0" fillId="0" borderId="0" xfId="0" applyNumberFormat="1"/>
    <xf numFmtId="1" fontId="4" fillId="0" borderId="2" xfId="0" applyNumberFormat="1" applyFont="1" applyFill="1" applyBorder="1" applyAlignment="1">
      <alignment horizontal="center" vertical="center" wrapText="1"/>
    </xf>
    <xf numFmtId="17" fontId="4" fillId="0" borderId="2" xfId="0" quotePrefix="1" applyNumberFormat="1" applyFont="1" applyFill="1" applyBorder="1" applyAlignment="1">
      <alignment horizontal="center" vertical="center" wrapText="1"/>
    </xf>
    <xf numFmtId="0" fontId="14" fillId="3" borderId="0" xfId="0" applyFont="1" applyFill="1"/>
    <xf numFmtId="0" fontId="14" fillId="0" borderId="0" xfId="0" applyFont="1" applyBorder="1"/>
    <xf numFmtId="0" fontId="14" fillId="0" borderId="0" xfId="0" applyFont="1" applyBorder="1" applyAlignment="1">
      <alignment horizontal="center" vertical="center" wrapText="1"/>
    </xf>
    <xf numFmtId="0" fontId="22" fillId="0" borderId="0" xfId="0" applyFont="1" applyBorder="1" applyAlignment="1">
      <alignment horizontal="center" vertical="center" wrapText="1"/>
    </xf>
    <xf numFmtId="43" fontId="4" fillId="0" borderId="2" xfId="8" applyFont="1" applyFill="1" applyBorder="1" applyAlignment="1">
      <alignment horizontal="center" vertical="center" wrapText="1"/>
    </xf>
    <xf numFmtId="0" fontId="22" fillId="0" borderId="0" xfId="0" applyFont="1" applyAlignment="1">
      <alignment horizontal="center" vertical="center" wrapText="1"/>
    </xf>
    <xf numFmtId="0" fontId="36" fillId="0" borderId="0" xfId="0" applyFont="1"/>
    <xf numFmtId="49" fontId="0" fillId="0" borderId="0" xfId="8" applyNumberFormat="1" applyFont="1" applyFill="1" applyBorder="1" applyAlignment="1">
      <alignment horizontal="right"/>
    </xf>
    <xf numFmtId="49" fontId="0" fillId="0" borderId="0" xfId="0" applyNumberFormat="1" applyAlignment="1">
      <alignment horizontal="right"/>
    </xf>
    <xf numFmtId="0" fontId="37" fillId="0" borderId="0" xfId="0" applyFont="1"/>
    <xf numFmtId="0" fontId="38" fillId="0" borderId="0" xfId="0" applyFont="1" applyBorder="1" applyAlignment="1">
      <alignment horizontal="center" vertical="center" wrapText="1"/>
    </xf>
    <xf numFmtId="0" fontId="39" fillId="0" borderId="0" xfId="0" applyFont="1" applyAlignment="1">
      <alignment horizontal="center" vertical="center" wrapText="1"/>
    </xf>
    <xf numFmtId="16" fontId="4" fillId="0" borderId="2" xfId="0"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wrapText="1"/>
    </xf>
    <xf numFmtId="170" fontId="0" fillId="0" borderId="2" xfId="0" applyNumberFormat="1" applyBorder="1"/>
    <xf numFmtId="170" fontId="0" fillId="0" borderId="0" xfId="0" applyNumberFormat="1"/>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 fillId="0" borderId="0" xfId="0" applyFont="1"/>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4" fontId="4" fillId="0" borderId="2" xfId="0" applyNumberFormat="1" applyFont="1" applyFill="1" applyBorder="1" applyAlignment="1">
      <alignment horizontal="center" vertical="center"/>
    </xf>
    <xf numFmtId="0" fontId="0" fillId="4" borderId="1" xfId="0" applyFill="1" applyBorder="1" applyAlignment="1">
      <alignment horizont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1" fillId="0" borderId="0" xfId="0" applyFont="1"/>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4" borderId="3" xfId="0" applyFill="1" applyBorder="1" applyAlignment="1">
      <alignment horizontal="center"/>
    </xf>
    <xf numFmtId="4" fontId="4" fillId="0" borderId="2"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0" borderId="2" xfId="0" applyFont="1" applyFill="1" applyBorder="1" applyAlignment="1">
      <alignment horizontal="center"/>
    </xf>
    <xf numFmtId="0" fontId="33" fillId="2" borderId="5" xfId="0" applyFont="1" applyFill="1" applyBorder="1" applyAlignment="1">
      <alignment horizontal="center" vertical="center"/>
    </xf>
    <xf numFmtId="0" fontId="33" fillId="2" borderId="5" xfId="0" applyFont="1" applyFill="1" applyBorder="1" applyAlignment="1">
      <alignment horizontal="center" vertical="center" wrapText="1"/>
    </xf>
    <xf numFmtId="0" fontId="0" fillId="3" borderId="2" xfId="0" applyFill="1" applyBorder="1" applyAlignment="1">
      <alignment horizontal="center" vertical="center"/>
    </xf>
    <xf numFmtId="2" fontId="0" fillId="0" borderId="2" xfId="0" applyNumberFormat="1" applyBorder="1" applyAlignment="1">
      <alignment horizontal="center" vertical="center"/>
    </xf>
    <xf numFmtId="164" fontId="42" fillId="0" borderId="0" xfId="0" applyNumberFormat="1" applyFont="1" applyAlignment="1">
      <alignment horizontal="center" vertical="center"/>
    </xf>
    <xf numFmtId="3" fontId="0" fillId="0" borderId="2" xfId="0" applyNumberFormat="1" applyBorder="1" applyAlignment="1">
      <alignment horizontal="center" vertical="center"/>
    </xf>
    <xf numFmtId="0" fontId="36" fillId="0" borderId="0" xfId="0" applyFont="1" applyAlignment="1">
      <alignment vertical="top"/>
    </xf>
    <xf numFmtId="0" fontId="0" fillId="0" borderId="2" xfId="0" applyBorder="1" applyAlignment="1">
      <alignment horizontal="left" vertical="center" wrapText="1"/>
    </xf>
    <xf numFmtId="2"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17" fontId="0" fillId="0" borderId="2" xfId="0" applyNumberFormat="1" applyFill="1" applyBorder="1" applyAlignment="1">
      <alignment horizontal="center" vertical="center" wrapText="1"/>
    </xf>
    <xf numFmtId="4" fontId="0" fillId="0" borderId="2" xfId="0" applyNumberFormat="1" applyFill="1" applyBorder="1" applyAlignment="1">
      <alignment horizontal="center" vertical="center"/>
    </xf>
    <xf numFmtId="4" fontId="0" fillId="0" borderId="2" xfId="0" applyNumberFormat="1" applyFill="1" applyBorder="1" applyAlignment="1">
      <alignment horizontal="center" vertical="center" wrapText="1"/>
    </xf>
    <xf numFmtId="2" fontId="0" fillId="0" borderId="2" xfId="0" applyNumberForma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43" fillId="0" borderId="0" xfId="0" applyFont="1" applyAlignment="1">
      <alignment vertical="center"/>
    </xf>
    <xf numFmtId="4" fontId="31" fillId="0" borderId="0" xfId="0" applyNumberFormat="1" applyFont="1" applyAlignment="1">
      <alignment vertical="center"/>
    </xf>
    <xf numFmtId="4" fontId="31" fillId="0" borderId="0" xfId="0" applyNumberFormat="1" applyFont="1" applyAlignment="1">
      <alignment horizontal="center" vertical="center"/>
    </xf>
    <xf numFmtId="0" fontId="44"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1" fontId="44" fillId="2" borderId="2" xfId="0" applyNumberFormat="1" applyFont="1" applyFill="1" applyBorder="1" applyAlignment="1">
      <alignment horizontal="center" vertical="center" wrapText="1"/>
    </xf>
    <xf numFmtId="0" fontId="44" fillId="2" borderId="2" xfId="0" applyFont="1" applyFill="1" applyBorder="1" applyAlignment="1">
      <alignment horizontal="center" vertical="center"/>
    </xf>
    <xf numFmtId="4" fontId="44" fillId="2" borderId="2" xfId="0" applyNumberFormat="1"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2" xfId="0" quotePrefix="1" applyFont="1" applyFill="1" applyBorder="1" applyAlignment="1">
      <alignment horizontal="center" vertical="center"/>
    </xf>
    <xf numFmtId="17" fontId="31" fillId="0" borderId="2" xfId="0" applyNumberFormat="1" applyFont="1" applyFill="1" applyBorder="1" applyAlignment="1">
      <alignment horizontal="center" vertical="center" wrapText="1"/>
    </xf>
    <xf numFmtId="4" fontId="31" fillId="0" borderId="2" xfId="0" quotePrefix="1" applyNumberFormat="1" applyFont="1" applyFill="1" applyBorder="1" applyAlignment="1">
      <alignment horizontal="center" vertical="center"/>
    </xf>
    <xf numFmtId="4" fontId="31" fillId="0" borderId="2" xfId="0" applyNumberFormat="1" applyFont="1" applyFill="1" applyBorder="1" applyAlignment="1">
      <alignment horizontal="center" vertical="center" wrapText="1"/>
    </xf>
    <xf numFmtId="0" fontId="7" fillId="0" borderId="0" xfId="0" applyFont="1" applyFill="1" applyAlignment="1">
      <alignment vertical="center"/>
    </xf>
    <xf numFmtId="4" fontId="7" fillId="0" borderId="0" xfId="0" applyNumberFormat="1" applyFont="1" applyFill="1" applyAlignment="1">
      <alignment vertical="center"/>
    </xf>
    <xf numFmtId="0" fontId="31" fillId="0" borderId="2" xfId="6" applyFont="1" applyFill="1" applyBorder="1" applyAlignment="1">
      <alignment horizontal="center" vertical="center" wrapText="1"/>
    </xf>
    <xf numFmtId="0" fontId="31" fillId="0" borderId="2" xfId="6" applyFont="1" applyFill="1" applyBorder="1" applyAlignment="1">
      <alignment vertical="center" wrapText="1"/>
    </xf>
    <xf numFmtId="4" fontId="31" fillId="0" borderId="2" xfId="0" applyNumberFormat="1" applyFont="1" applyFill="1" applyBorder="1" applyAlignment="1">
      <alignment horizontal="center" vertical="center"/>
    </xf>
    <xf numFmtId="0" fontId="31" fillId="0" borderId="2" xfId="6" applyFont="1" applyFill="1" applyBorder="1" applyAlignment="1">
      <alignment horizontal="center" vertical="center"/>
    </xf>
    <xf numFmtId="4" fontId="31" fillId="0" borderId="2" xfId="6" applyNumberFormat="1" applyFont="1" applyFill="1" applyBorder="1" applyAlignment="1">
      <alignment horizontal="center" vertical="center" wrapText="1"/>
    </xf>
    <xf numFmtId="0" fontId="31" fillId="0" borderId="0" xfId="0" applyFont="1" applyFill="1" applyAlignment="1">
      <alignment vertical="center"/>
    </xf>
    <xf numFmtId="4" fontId="31" fillId="0" borderId="2" xfId="6" applyNumberFormat="1" applyFont="1" applyFill="1" applyBorder="1" applyAlignment="1">
      <alignment vertical="center" wrapText="1"/>
    </xf>
    <xf numFmtId="0" fontId="31" fillId="0" borderId="0" xfId="0" applyFont="1" applyAlignment="1">
      <alignment vertical="center" wrapText="1"/>
    </xf>
    <xf numFmtId="49" fontId="31" fillId="0" borderId="2" xfId="0" applyNumberFormat="1" applyFont="1" applyFill="1" applyBorder="1" applyAlignment="1">
      <alignment horizontal="center" vertical="center" wrapText="1"/>
    </xf>
    <xf numFmtId="0" fontId="31" fillId="0" borderId="2" xfId="6" quotePrefix="1" applyFont="1" applyFill="1" applyBorder="1" applyAlignment="1">
      <alignment horizontal="center" vertical="center" wrapText="1"/>
    </xf>
    <xf numFmtId="0" fontId="7" fillId="3" borderId="0" xfId="0" applyFont="1" applyFill="1" applyAlignment="1">
      <alignment vertical="center"/>
    </xf>
    <xf numFmtId="0" fontId="31" fillId="0" borderId="5" xfId="6" applyFont="1" applyFill="1" applyBorder="1" applyAlignment="1">
      <alignment horizontal="center" vertical="center" wrapText="1"/>
    </xf>
    <xf numFmtId="0" fontId="31" fillId="0" borderId="5" xfId="6" applyFont="1" applyFill="1" applyBorder="1" applyAlignment="1">
      <alignment horizontal="left" vertical="center" wrapText="1"/>
    </xf>
    <xf numFmtId="0" fontId="31" fillId="0" borderId="5" xfId="6" applyFont="1" applyFill="1" applyBorder="1" applyAlignment="1">
      <alignment vertical="center" wrapText="1"/>
    </xf>
    <xf numFmtId="0" fontId="31" fillId="0" borderId="5" xfId="6" quotePrefix="1" applyFont="1" applyFill="1" applyBorder="1" applyAlignment="1">
      <alignment horizontal="center" vertical="center" wrapText="1"/>
    </xf>
    <xf numFmtId="4" fontId="31" fillId="0" borderId="5" xfId="6" applyNumberFormat="1" applyFont="1" applyFill="1" applyBorder="1" applyAlignment="1">
      <alignment vertical="center" wrapText="1"/>
    </xf>
    <xf numFmtId="4" fontId="31" fillId="0" borderId="5" xfId="6" applyNumberFormat="1" applyFont="1" applyFill="1" applyBorder="1" applyAlignment="1">
      <alignment horizontal="right" vertical="center" wrapText="1"/>
    </xf>
    <xf numFmtId="16" fontId="31" fillId="0" borderId="2" xfId="6" quotePrefix="1" applyNumberFormat="1" applyFont="1" applyFill="1" applyBorder="1" applyAlignment="1">
      <alignment horizontal="center" vertical="center" wrapText="1"/>
    </xf>
    <xf numFmtId="4" fontId="31" fillId="0" borderId="2" xfId="0" applyNumberFormat="1" applyFont="1" applyFill="1" applyBorder="1" applyAlignment="1">
      <alignment horizontal="right" vertical="center"/>
    </xf>
    <xf numFmtId="0" fontId="31" fillId="0" borderId="2" xfId="0" applyFont="1" applyFill="1" applyBorder="1" applyAlignment="1">
      <alignment vertical="center" wrapText="1"/>
    </xf>
    <xf numFmtId="4" fontId="31" fillId="0" borderId="2" xfId="0" applyNumberFormat="1" applyFont="1" applyFill="1" applyBorder="1" applyAlignment="1">
      <alignment vertical="center"/>
    </xf>
    <xf numFmtId="4" fontId="31" fillId="0" borderId="2" xfId="0" applyNumberFormat="1" applyFont="1" applyFill="1" applyBorder="1" applyAlignment="1">
      <alignment horizontal="right" vertical="center" wrapText="1"/>
    </xf>
    <xf numFmtId="0" fontId="31" fillId="0" borderId="2" xfId="0" applyFont="1" applyFill="1" applyBorder="1" applyAlignment="1">
      <alignment horizontal="left" vertical="top" wrapText="1"/>
    </xf>
    <xf numFmtId="170" fontId="7" fillId="0" borderId="0" xfId="0" applyNumberFormat="1" applyFont="1" applyAlignment="1">
      <alignment vertical="center"/>
    </xf>
    <xf numFmtId="0" fontId="46" fillId="0" borderId="0" xfId="0" applyFont="1"/>
    <xf numFmtId="4" fontId="0" fillId="0" borderId="0" xfId="0" applyNumberFormat="1" applyFont="1"/>
    <xf numFmtId="0" fontId="47" fillId="0" borderId="0" xfId="0" applyFont="1"/>
    <xf numFmtId="0" fontId="0" fillId="0" borderId="2" xfId="0" applyNumberFormat="1" applyFont="1" applyBorder="1" applyAlignment="1">
      <alignment horizontal="center" vertical="center"/>
    </xf>
    <xf numFmtId="4" fontId="0" fillId="4" borderId="2" xfId="0" applyNumberFormat="1" applyFont="1" applyFill="1" applyBorder="1" applyAlignment="1">
      <alignment horizontal="center"/>
    </xf>
    <xf numFmtId="0" fontId="0" fillId="4" borderId="2" xfId="0" applyFont="1" applyFill="1" applyBorder="1" applyAlignment="1">
      <alignment horizontal="center" vertical="center"/>
    </xf>
    <xf numFmtId="0" fontId="26" fillId="0" borderId="2" xfId="0" applyFont="1" applyFill="1" applyBorder="1" applyAlignment="1">
      <alignment horizontal="center" vertical="center"/>
    </xf>
    <xf numFmtId="0" fontId="48" fillId="0" borderId="0" xfId="0" applyFont="1"/>
    <xf numFmtId="0" fontId="48" fillId="0" borderId="0" xfId="0" applyFont="1" applyFill="1"/>
    <xf numFmtId="0" fontId="0" fillId="3" borderId="0" xfId="0" applyFill="1"/>
    <xf numFmtId="0" fontId="3" fillId="0" borderId="0" xfId="0" applyFont="1" applyFill="1"/>
    <xf numFmtId="0" fontId="3" fillId="0" borderId="0" xfId="0" applyFont="1" applyFill="1" applyAlignment="1">
      <alignment horizontal="center" vertical="center"/>
    </xf>
    <xf numFmtId="0" fontId="49" fillId="0" borderId="0" xfId="0" applyFont="1"/>
    <xf numFmtId="4" fontId="49" fillId="0" borderId="0" xfId="0" applyNumberFormat="1" applyFont="1"/>
    <xf numFmtId="0" fontId="49" fillId="0" borderId="0" xfId="0" applyFont="1" applyFill="1"/>
    <xf numFmtId="0" fontId="53" fillId="2" borderId="2" xfId="0" applyFont="1" applyFill="1" applyBorder="1" applyAlignment="1">
      <alignment horizontal="center" vertical="center" wrapText="1"/>
    </xf>
    <xf numFmtId="0" fontId="53" fillId="2" borderId="2" xfId="0" applyFont="1" applyFill="1" applyBorder="1" applyAlignment="1">
      <alignment horizontal="center" vertical="center"/>
    </xf>
    <xf numFmtId="4" fontId="53" fillId="2" borderId="2" xfId="0" applyNumberFormat="1" applyFont="1" applyFill="1" applyBorder="1" applyAlignment="1">
      <alignment horizontal="center" vertical="center" wrapText="1"/>
    </xf>
    <xf numFmtId="0" fontId="54" fillId="2" borderId="2" xfId="0" applyFont="1" applyFill="1" applyBorder="1" applyAlignment="1">
      <alignment horizontal="center" vertical="center"/>
    </xf>
    <xf numFmtId="1" fontId="53" fillId="2" borderId="2" xfId="0" applyNumberFormat="1" applyFont="1" applyFill="1" applyBorder="1" applyAlignment="1">
      <alignment horizontal="center" vertical="center" wrapText="1"/>
    </xf>
    <xf numFmtId="0" fontId="55" fillId="0" borderId="0" xfId="0" applyFont="1" applyAlignment="1">
      <alignment vertical="center"/>
    </xf>
    <xf numFmtId="4" fontId="4" fillId="0" borderId="2" xfId="0" applyNumberFormat="1" applyFont="1" applyFill="1" applyBorder="1" applyAlignment="1">
      <alignment horizontal="center" wrapText="1"/>
    </xf>
    <xf numFmtId="4" fontId="4" fillId="0" borderId="2" xfId="0" applyNumberFormat="1" applyFont="1" applyFill="1" applyBorder="1" applyAlignment="1">
      <alignment horizontal="center"/>
    </xf>
    <xf numFmtId="0" fontId="4" fillId="4" borderId="2" xfId="0" applyFont="1" applyFill="1" applyBorder="1" applyAlignment="1">
      <alignment horizontal="center"/>
    </xf>
    <xf numFmtId="4" fontId="0" fillId="3" borderId="2" xfId="0" applyNumberFormat="1" applyFill="1" applyBorder="1" applyAlignment="1">
      <alignment horizontal="center" vertical="center"/>
    </xf>
    <xf numFmtId="0" fontId="0" fillId="3" borderId="2" xfId="0" applyNumberFormat="1" applyFill="1" applyBorder="1" applyAlignment="1">
      <alignment horizontal="center" vertical="center"/>
    </xf>
    <xf numFmtId="0" fontId="0" fillId="4" borderId="2" xfId="0"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49" fontId="4"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0" xfId="0" applyFont="1"/>
    <xf numFmtId="0" fontId="0" fillId="0" borderId="0" xfId="0" applyFont="1" applyAlignment="1"/>
    <xf numFmtId="0" fontId="0" fillId="0" borderId="0" xfId="0" applyFont="1" applyAlignment="1">
      <alignment horizontal="left" vertical="top"/>
    </xf>
    <xf numFmtId="0" fontId="56" fillId="0" borderId="0" xfId="0" applyFont="1"/>
    <xf numFmtId="0" fontId="56" fillId="0" borderId="0" xfId="0" applyFont="1" applyAlignment="1"/>
    <xf numFmtId="0" fontId="56" fillId="0" borderId="0" xfId="0" applyFont="1" applyAlignment="1">
      <alignment horizontal="left" vertical="top"/>
    </xf>
    <xf numFmtId="0" fontId="11" fillId="0" borderId="0" xfId="0" applyFont="1" applyAlignment="1">
      <alignment horizontal="center"/>
    </xf>
    <xf numFmtId="4" fontId="56" fillId="0" borderId="0" xfId="0" applyNumberFormat="1" applyFont="1"/>
    <xf numFmtId="0" fontId="57" fillId="0" borderId="3" xfId="0" applyFont="1" applyBorder="1" applyAlignment="1">
      <alignment horizontal="center" vertical="center"/>
    </xf>
    <xf numFmtId="0" fontId="4" fillId="4" borderId="2" xfId="0" applyFont="1" applyFill="1" applyBorder="1" applyAlignment="1">
      <alignment horizontal="center" vertical="center"/>
    </xf>
    <xf numFmtId="0" fontId="56" fillId="0" borderId="0" xfId="0" applyFont="1" applyBorder="1"/>
    <xf numFmtId="0" fontId="0" fillId="3" borderId="0" xfId="0" applyFont="1" applyFill="1" applyAlignment="1"/>
    <xf numFmtId="4" fontId="0" fillId="3" borderId="0" xfId="0" applyNumberFormat="1" applyFont="1" applyFill="1" applyAlignment="1"/>
    <xf numFmtId="0" fontId="0" fillId="3" borderId="0" xfId="0" applyFont="1" applyFill="1" applyAlignment="1">
      <alignment vertical="center"/>
    </xf>
    <xf numFmtId="0" fontId="27" fillId="3" borderId="0" xfId="0" applyFont="1" applyFill="1" applyAlignment="1"/>
    <xf numFmtId="0" fontId="56" fillId="3" borderId="0" xfId="0" applyFont="1" applyFill="1" applyAlignment="1"/>
    <xf numFmtId="0" fontId="0" fillId="0" borderId="0" xfId="0" applyFont="1" applyAlignment="1">
      <alignment horizontal="center"/>
    </xf>
    <xf numFmtId="0" fontId="8" fillId="13" borderId="17" xfId="0" applyFont="1" applyFill="1" applyBorder="1" applyAlignment="1">
      <alignment horizontal="center" vertical="center" wrapText="1"/>
    </xf>
    <xf numFmtId="0" fontId="8" fillId="13" borderId="17" xfId="0" applyFont="1" applyFill="1" applyBorder="1" applyAlignment="1">
      <alignment horizontal="center" vertical="center"/>
    </xf>
    <xf numFmtId="4" fontId="8" fillId="13" borderId="18" xfId="0" applyNumberFormat="1" applyFont="1" applyFill="1" applyBorder="1" applyAlignment="1">
      <alignment horizontal="center" vertical="center" wrapText="1"/>
    </xf>
    <xf numFmtId="0" fontId="8" fillId="13" borderId="18" xfId="0" applyFont="1" applyFill="1" applyBorder="1" applyAlignment="1">
      <alignment horizontal="center" vertical="center" wrapText="1"/>
    </xf>
    <xf numFmtId="0" fontId="8" fillId="13" borderId="17" xfId="0" applyFont="1" applyFill="1" applyBorder="1" applyAlignment="1">
      <alignment horizontal="center" vertical="top"/>
    </xf>
    <xf numFmtId="1" fontId="8" fillId="13" borderId="18" xfId="0" applyNumberFormat="1" applyFont="1" applyFill="1" applyBorder="1" applyAlignment="1">
      <alignment horizontal="center" vertical="center" wrapText="1"/>
    </xf>
    <xf numFmtId="4" fontId="11" fillId="0" borderId="0" xfId="0" applyNumberFormat="1" applyFont="1"/>
    <xf numFmtId="0" fontId="0" fillId="0" borderId="0" xfId="0" applyAlignment="1">
      <alignment horizontal="left" vertical="center" wrapText="1"/>
    </xf>
    <xf numFmtId="0" fontId="0" fillId="3" borderId="0" xfId="0" applyFill="1" applyAlignment="1">
      <alignment vertical="center"/>
    </xf>
    <xf numFmtId="0" fontId="0" fillId="0" borderId="0" xfId="0" applyAlignment="1">
      <alignment horizontal="left" wrapText="1"/>
    </xf>
    <xf numFmtId="0" fontId="0" fillId="0" borderId="0" xfId="0" applyBorder="1" applyAlignment="1">
      <alignment horizontal="left" wrapText="1"/>
    </xf>
    <xf numFmtId="0" fontId="0" fillId="4" borderId="2" xfId="0" applyFont="1" applyFill="1" applyBorder="1" applyAlignment="1">
      <alignment horizontal="center"/>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wrapText="1"/>
    </xf>
    <xf numFmtId="0" fontId="2" fillId="2" borderId="2" xfId="0" applyFont="1" applyFill="1" applyBorder="1" applyAlignment="1">
      <alignment horizontal="center" vertical="center"/>
    </xf>
    <xf numFmtId="4" fontId="14" fillId="0" borderId="0" xfId="0" applyNumberFormat="1" applyFont="1"/>
    <xf numFmtId="0" fontId="59" fillId="2" borderId="5" xfId="0" applyFont="1" applyFill="1" applyBorder="1" applyAlignment="1">
      <alignment horizontal="center" vertical="center" wrapText="1"/>
    </xf>
    <xf numFmtId="0" fontId="59" fillId="2" borderId="5" xfId="0" applyFont="1" applyFill="1" applyBorder="1" applyAlignment="1">
      <alignment horizontal="center" vertical="center"/>
    </xf>
    <xf numFmtId="4" fontId="59" fillId="2" borderId="2" xfId="0" applyNumberFormat="1" applyFont="1" applyFill="1" applyBorder="1" applyAlignment="1">
      <alignment horizontal="center" vertical="center" wrapText="1"/>
    </xf>
    <xf numFmtId="0" fontId="59" fillId="2" borderId="2" xfId="0" applyFont="1" applyFill="1" applyBorder="1" applyAlignment="1">
      <alignment horizontal="center" vertical="center" wrapText="1"/>
    </xf>
    <xf numFmtId="1" fontId="59" fillId="2" borderId="2" xfId="0" applyNumberFormat="1" applyFont="1" applyFill="1" applyBorder="1" applyAlignment="1">
      <alignment horizontal="center" vertical="center" wrapText="1"/>
    </xf>
    <xf numFmtId="0" fontId="60" fillId="0" borderId="0" xfId="0" applyFont="1"/>
    <xf numFmtId="2" fontId="14" fillId="0" borderId="0" xfId="0" applyNumberFormat="1" applyFont="1" applyAlignment="1">
      <alignment horizontal="left" vertical="top"/>
    </xf>
    <xf numFmtId="2" fontId="14" fillId="0" borderId="9" xfId="0" applyNumberFormat="1" applyFont="1" applyBorder="1" applyAlignment="1">
      <alignment horizontal="left" vertical="top"/>
    </xf>
    <xf numFmtId="0" fontId="4" fillId="0" borderId="2" xfId="3" applyFont="1" applyFill="1" applyBorder="1" applyAlignment="1">
      <alignment horizontal="center" vertical="center" wrapText="1"/>
    </xf>
    <xf numFmtId="173" fontId="0" fillId="0" borderId="0" xfId="0" applyNumberFormat="1"/>
    <xf numFmtId="173" fontId="0" fillId="0" borderId="2" xfId="0" applyNumberFormat="1" applyBorder="1" applyAlignment="1">
      <alignment horizontal="center"/>
    </xf>
    <xf numFmtId="173" fontId="0" fillId="4" borderId="2" xfId="0" applyNumberFormat="1" applyFill="1" applyBorder="1" applyAlignment="1">
      <alignment horizontal="center"/>
    </xf>
    <xf numFmtId="0" fontId="4" fillId="0" borderId="0" xfId="0" applyFont="1" applyFill="1" applyBorder="1" applyAlignment="1">
      <alignment horizontal="center" vertical="center"/>
    </xf>
    <xf numFmtId="173"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vertical="center" wrapText="1"/>
    </xf>
    <xf numFmtId="0" fontId="11" fillId="0" borderId="0" xfId="0" applyFont="1"/>
    <xf numFmtId="0" fontId="11" fillId="0" borderId="0" xfId="0" applyFont="1" applyAlignment="1">
      <alignment horizontal="center" vertical="center"/>
    </xf>
    <xf numFmtId="4" fontId="4" fillId="0" borderId="18" xfId="0" applyNumberFormat="1" applyFont="1" applyFill="1" applyBorder="1" applyAlignment="1">
      <alignment horizontal="center" vertical="center" wrapText="1"/>
    </xf>
    <xf numFmtId="173" fontId="56" fillId="0" borderId="18" xfId="0" applyNumberFormat="1" applyFont="1" applyFill="1" applyBorder="1" applyAlignment="1">
      <alignment horizontal="center" vertical="center" wrapText="1"/>
    </xf>
    <xf numFmtId="0" fontId="56"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166" fontId="11" fillId="0" borderId="0" xfId="0" applyNumberFormat="1" applyFont="1" applyAlignment="1">
      <alignment horizontal="center" vertical="center"/>
    </xf>
    <xf numFmtId="49" fontId="4" fillId="0" borderId="1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17" fillId="0" borderId="0" xfId="0" applyFont="1" applyAlignment="1">
      <alignment horizontal="center" vertical="center"/>
    </xf>
    <xf numFmtId="0" fontId="0" fillId="13" borderId="17" xfId="0" applyFill="1" applyBorder="1" applyAlignment="1">
      <alignment horizontal="center" vertical="center" wrapText="1"/>
    </xf>
    <xf numFmtId="0" fontId="0" fillId="13" borderId="17" xfId="0" applyFill="1" applyBorder="1" applyAlignment="1">
      <alignment horizontal="center" vertical="center"/>
    </xf>
    <xf numFmtId="173" fontId="0" fillId="13" borderId="18" xfId="0" applyNumberFormat="1" applyFill="1" applyBorder="1" applyAlignment="1">
      <alignment horizontal="center" vertical="center" wrapText="1"/>
    </xf>
    <xf numFmtId="0" fontId="0" fillId="13" borderId="18" xfId="0" applyFill="1" applyBorder="1" applyAlignment="1">
      <alignment horizontal="center" vertical="center" wrapText="1"/>
    </xf>
    <xf numFmtId="175" fontId="0" fillId="13" borderId="18" xfId="0" applyNumberFormat="1" applyFill="1" applyBorder="1" applyAlignment="1">
      <alignment horizontal="center" vertical="center" wrapText="1"/>
    </xf>
    <xf numFmtId="4" fontId="3" fillId="3" borderId="0" xfId="0" applyNumberFormat="1" applyFont="1" applyFill="1"/>
    <xf numFmtId="0" fontId="4" fillId="0" borderId="1" xfId="0" applyFont="1" applyFill="1" applyBorder="1"/>
    <xf numFmtId="4" fontId="4" fillId="0" borderId="2" xfId="0" applyNumberFormat="1" applyFont="1" applyFill="1" applyBorder="1" applyAlignment="1">
      <alignment vertical="center"/>
    </xf>
    <xf numFmtId="0" fontId="4" fillId="3" borderId="0" xfId="0" applyFont="1" applyFill="1"/>
    <xf numFmtId="4" fontId="3" fillId="0" borderId="0" xfId="0" applyNumberFormat="1" applyFont="1"/>
    <xf numFmtId="0" fontId="61" fillId="0" borderId="0" xfId="0" applyFont="1"/>
    <xf numFmtId="0" fontId="61" fillId="0" borderId="0" xfId="0" applyFont="1" applyAlignment="1">
      <alignment horizontal="center" vertical="center"/>
    </xf>
    <xf numFmtId="0" fontId="61" fillId="0" borderId="0" xfId="0" applyFont="1" applyAlignment="1">
      <alignment horizontal="left"/>
    </xf>
    <xf numFmtId="4" fontId="0" fillId="3" borderId="0" xfId="0" applyNumberFormat="1" applyFill="1" applyAlignment="1">
      <alignment horizontal="center" vertical="center"/>
    </xf>
    <xf numFmtId="0" fontId="50" fillId="0" borderId="0" xfId="0" applyFont="1" applyAlignment="1">
      <alignment horizontal="center" vertical="center"/>
    </xf>
    <xf numFmtId="4" fontId="0" fillId="0" borderId="0" xfId="0" applyNumberFormat="1" applyAlignment="1">
      <alignment horizontal="center" vertical="center"/>
    </xf>
    <xf numFmtId="0" fontId="0" fillId="0" borderId="24" xfId="0" applyBorder="1" applyAlignment="1">
      <alignment horizontal="center" vertical="center"/>
    </xf>
    <xf numFmtId="0" fontId="0" fillId="0" borderId="25" xfId="0" applyBorder="1"/>
    <xf numFmtId="0" fontId="6" fillId="0" borderId="0" xfId="0" applyFont="1" applyFill="1" applyBorder="1" applyAlignment="1">
      <alignment horizontal="left" vertical="center" wrapText="1"/>
    </xf>
    <xf numFmtId="0" fontId="0" fillId="3" borderId="0" xfId="0" applyFill="1" applyAlignment="1">
      <alignment horizontal="center"/>
    </xf>
    <xf numFmtId="0" fontId="2" fillId="4" borderId="2" xfId="0" applyFont="1" applyFill="1" applyBorder="1" applyAlignment="1">
      <alignment horizontal="center" vertical="center"/>
    </xf>
    <xf numFmtId="0" fontId="2" fillId="4" borderId="2" xfId="0" applyNumberFormat="1" applyFont="1" applyFill="1" applyBorder="1" applyAlignment="1">
      <alignment horizontal="center" vertical="center" wrapText="1"/>
    </xf>
    <xf numFmtId="4" fontId="0" fillId="0" borderId="0" xfId="0" applyNumberFormat="1" applyFill="1"/>
    <xf numFmtId="0" fontId="0" fillId="14" borderId="0" xfId="0" applyFill="1"/>
    <xf numFmtId="0" fontId="0" fillId="15" borderId="0" xfId="0" applyFill="1"/>
    <xf numFmtId="0" fontId="31" fillId="0" borderId="2" xfId="0" applyFont="1" applyFill="1" applyBorder="1"/>
    <xf numFmtId="0" fontId="31" fillId="0" borderId="1" xfId="0" applyFont="1" applyFill="1" applyBorder="1"/>
    <xf numFmtId="2" fontId="31" fillId="0" borderId="2" xfId="0" applyNumberFormat="1" applyFont="1" applyFill="1" applyBorder="1" applyAlignment="1">
      <alignment horizontal="center" vertical="center"/>
    </xf>
    <xf numFmtId="0" fontId="59" fillId="2" borderId="2" xfId="0" applyFont="1" applyFill="1" applyBorder="1" applyAlignment="1">
      <alignment horizontal="center" vertical="center"/>
    </xf>
    <xf numFmtId="0" fontId="4" fillId="0" borderId="0" xfId="0" applyFont="1" applyFill="1" applyAlignment="1">
      <alignment horizontal="center" vertical="center"/>
    </xf>
    <xf numFmtId="0" fontId="2" fillId="2" borderId="7" xfId="0" applyFont="1" applyFill="1" applyBorder="1" applyAlignment="1">
      <alignment horizontal="center" vertical="center"/>
    </xf>
    <xf numFmtId="0" fontId="0" fillId="0" borderId="0" xfId="0" applyAlignment="1">
      <alignment horizontal="left" vertical="center"/>
    </xf>
    <xf numFmtId="0" fontId="49" fillId="0" borderId="2" xfId="0" applyFont="1" applyFill="1" applyBorder="1"/>
    <xf numFmtId="4" fontId="49" fillId="0" borderId="2" xfId="0" applyNumberFormat="1" applyFont="1" applyFill="1" applyBorder="1" applyAlignment="1">
      <alignment horizontal="center" vertical="center"/>
    </xf>
    <xf numFmtId="0" fontId="49" fillId="0" borderId="2" xfId="0" applyFont="1" applyFill="1" applyBorder="1" applyAlignment="1">
      <alignment wrapText="1"/>
    </xf>
    <xf numFmtId="0" fontId="49" fillId="0" borderId="2" xfId="0" applyFont="1" applyFill="1" applyBorder="1" applyAlignment="1">
      <alignment horizontal="left" vertical="center" wrapText="1"/>
    </xf>
    <xf numFmtId="3" fontId="49" fillId="0" borderId="2" xfId="0" applyNumberFormat="1" applyFont="1" applyFill="1" applyBorder="1" applyAlignment="1">
      <alignment horizontal="center" vertical="center"/>
    </xf>
    <xf numFmtId="3" fontId="49" fillId="0" borderId="2" xfId="0" applyNumberFormat="1" applyFont="1" applyFill="1" applyBorder="1" applyAlignment="1">
      <alignment horizontal="center" vertical="center" wrapText="1"/>
    </xf>
    <xf numFmtId="49" fontId="49" fillId="0" borderId="5"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2" fontId="49" fillId="0" borderId="2" xfId="0" applyNumberFormat="1" applyFont="1" applyFill="1" applyBorder="1" applyAlignment="1">
      <alignment horizontal="center" vertical="center"/>
    </xf>
    <xf numFmtId="4" fontId="49" fillId="0" borderId="2" xfId="0" applyNumberFormat="1" applyFont="1" applyFill="1" applyBorder="1" applyAlignment="1">
      <alignment horizontal="center" vertical="center" wrapText="1"/>
    </xf>
    <xf numFmtId="17" fontId="49" fillId="0" borderId="2" xfId="0" applyNumberFormat="1" applyFont="1" applyFill="1" applyBorder="1" applyAlignment="1">
      <alignment horizontal="center" vertical="center" wrapText="1"/>
    </xf>
    <xf numFmtId="49" fontId="49" fillId="0" borderId="2" xfId="0" applyNumberFormat="1" applyFont="1" applyFill="1" applyBorder="1" applyAlignment="1">
      <alignment horizontal="center" vertical="center" wrapText="1"/>
    </xf>
    <xf numFmtId="2" fontId="49" fillId="0" borderId="1" xfId="0" applyNumberFormat="1" applyFont="1" applyFill="1" applyBorder="1" applyAlignment="1">
      <alignment horizontal="center" vertical="center"/>
    </xf>
    <xf numFmtId="0" fontId="49" fillId="0" borderId="2" xfId="0" applyFont="1" applyFill="1" applyBorder="1" applyAlignment="1">
      <alignment vertical="center" wrapText="1"/>
    </xf>
    <xf numFmtId="0" fontId="49" fillId="0" borderId="4" xfId="0" applyFont="1" applyFill="1" applyBorder="1" applyAlignment="1">
      <alignment wrapText="1"/>
    </xf>
    <xf numFmtId="0" fontId="49" fillId="0" borderId="3" xfId="0" applyFont="1" applyFill="1" applyBorder="1" applyAlignment="1">
      <alignment horizontal="left" vertical="center" wrapText="1"/>
    </xf>
    <xf numFmtId="0" fontId="0" fillId="0" borderId="0" xfId="0"/>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4" borderId="2" xfId="0" applyFill="1" applyBorder="1" applyAlignment="1">
      <alignment horizontal="center"/>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xf numFmtId="0" fontId="21"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xf>
    <xf numFmtId="43" fontId="4" fillId="0" borderId="2" xfId="8" applyFont="1" applyFill="1" applyBorder="1" applyAlignment="1">
      <alignment vertical="center" wrapText="1"/>
    </xf>
    <xf numFmtId="43" fontId="4" fillId="0" borderId="2" xfId="8" applyFont="1" applyFill="1" applyBorder="1" applyAlignment="1">
      <alignment horizontal="center" vertical="center"/>
    </xf>
    <xf numFmtId="0" fontId="26" fillId="0" borderId="2" xfId="0" applyFont="1" applyFill="1" applyBorder="1" applyAlignment="1">
      <alignment horizontal="center" vertical="center" wrapText="1"/>
    </xf>
    <xf numFmtId="0" fontId="4" fillId="0" borderId="2" xfId="0" applyFont="1" applyFill="1" applyBorder="1" applyAlignment="1">
      <alignment horizontal="center" wrapText="1"/>
    </xf>
    <xf numFmtId="0" fontId="21" fillId="0" borderId="2" xfId="0" applyFont="1" applyFill="1" applyBorder="1" applyAlignment="1">
      <alignment horizontal="center" vertical="center" wrapText="1"/>
    </xf>
    <xf numFmtId="0" fontId="0" fillId="4" borderId="2" xfId="0" applyFill="1" applyBorder="1" applyAlignment="1">
      <alignment horizontal="center" vertical="center"/>
    </xf>
    <xf numFmtId="2" fontId="4" fillId="0" borderId="2" xfId="0"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center"/>
    </xf>
    <xf numFmtId="173" fontId="4" fillId="0" borderId="18" xfId="0" applyNumberFormat="1" applyFont="1" applyFill="1" applyBorder="1" applyAlignment="1">
      <alignment horizontal="center" vertical="center" wrapText="1"/>
    </xf>
    <xf numFmtId="173" fontId="4" fillId="0" borderId="18" xfId="0" applyNumberFormat="1" applyFont="1" applyFill="1" applyBorder="1" applyAlignment="1">
      <alignment horizontal="center" vertical="center"/>
    </xf>
    <xf numFmtId="167" fontId="4" fillId="0" borderId="1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4"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5" xfId="0" applyFont="1" applyFill="1" applyBorder="1" applyAlignment="1">
      <alignment horizontal="center" vertical="center" wrapText="1"/>
    </xf>
    <xf numFmtId="4" fontId="49"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5" xfId="0" applyFont="1" applyFill="1" applyBorder="1" applyAlignment="1">
      <alignment horizontal="center" vertical="center" wrapText="1"/>
    </xf>
    <xf numFmtId="4" fontId="52" fillId="0" borderId="1" xfId="0" applyNumberFormat="1"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0" fillId="0" borderId="0" xfId="0"/>
    <xf numFmtId="17" fontId="49"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7" fontId="4" fillId="0" borderId="0" xfId="0" quotePrefix="1" applyNumberFormat="1" applyFont="1" applyFill="1" applyAlignment="1">
      <alignment horizontal="center" vertical="center"/>
    </xf>
    <xf numFmtId="4" fontId="5"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xf>
    <xf numFmtId="0" fontId="24" fillId="0" borderId="2" xfId="0" applyFont="1" applyFill="1" applyBorder="1" applyAlignment="1">
      <alignment horizontal="left" vertical="center" wrapText="1"/>
    </xf>
    <xf numFmtId="4" fontId="21" fillId="0" borderId="2" xfId="0" applyNumberFormat="1" applyFont="1" applyFill="1" applyBorder="1" applyAlignment="1">
      <alignment vertical="center"/>
    </xf>
    <xf numFmtId="4" fontId="21" fillId="0" borderId="2" xfId="0" applyNumberFormat="1" applyFont="1" applyFill="1" applyBorder="1" applyAlignment="1">
      <alignment horizontal="center" vertical="center"/>
    </xf>
    <xf numFmtId="0" fontId="56" fillId="0" borderId="2" xfId="0" applyFont="1" applyFill="1" applyBorder="1" applyAlignment="1">
      <alignment horizontal="center" vertical="top" wrapText="1"/>
    </xf>
    <xf numFmtId="0" fontId="56"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169" fontId="31"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9" fillId="0" borderId="2" xfId="11" applyFont="1" applyFill="1" applyBorder="1" applyAlignment="1">
      <alignment horizontal="center" vertical="center" wrapText="1"/>
    </xf>
    <xf numFmtId="0" fontId="52" fillId="0" borderId="2" xfId="0" applyFont="1" applyFill="1" applyBorder="1" applyAlignment="1">
      <alignment horizontal="center" vertical="center"/>
    </xf>
    <xf numFmtId="4" fontId="52" fillId="0" borderId="2" xfId="0" applyNumberFormat="1" applyFont="1" applyFill="1" applyBorder="1" applyAlignment="1">
      <alignment horizontal="center" vertical="center" wrapText="1"/>
    </xf>
    <xf numFmtId="0" fontId="52" fillId="0" borderId="2" xfId="4" applyFont="1" applyFill="1" applyBorder="1" applyAlignment="1" applyProtection="1">
      <alignment horizontal="center" vertical="center" wrapText="1"/>
    </xf>
    <xf numFmtId="0" fontId="49" fillId="0" borderId="1" xfId="10" applyFont="1" applyFill="1" applyBorder="1" applyAlignment="1">
      <alignment horizontal="center" vertical="center" wrapText="1"/>
    </xf>
    <xf numFmtId="0" fontId="68" fillId="0" borderId="2" xfId="0" applyFont="1" applyFill="1" applyBorder="1" applyAlignment="1">
      <alignment horizontal="center" vertical="center" wrapText="1"/>
    </xf>
    <xf numFmtId="171" fontId="4" fillId="0" borderId="1" xfId="0" applyNumberFormat="1" applyFont="1" applyFill="1" applyBorder="1" applyAlignment="1">
      <alignment horizontal="center" vertical="center" wrapText="1"/>
    </xf>
    <xf numFmtId="0" fontId="4" fillId="0" borderId="16"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top" wrapText="1"/>
    </xf>
    <xf numFmtId="49" fontId="4" fillId="0" borderId="3" xfId="0" applyNumberFormat="1" applyFont="1" applyFill="1" applyBorder="1" applyAlignment="1">
      <alignment horizontal="center" vertical="top" wrapText="1"/>
    </xf>
    <xf numFmtId="0" fontId="4" fillId="0" borderId="1" xfId="0" applyFont="1" applyFill="1" applyBorder="1" applyAlignment="1">
      <alignment vertical="center" wrapText="1"/>
    </xf>
    <xf numFmtId="165" fontId="31" fillId="0" borderId="2" xfId="2" applyFont="1" applyFill="1" applyBorder="1" applyAlignment="1">
      <alignment horizontal="center" vertical="center" wrapText="1"/>
    </xf>
    <xf numFmtId="0" fontId="31" fillId="0" borderId="2" xfId="0" applyFont="1" applyFill="1" applyBorder="1" applyAlignment="1">
      <alignment vertical="center"/>
    </xf>
    <xf numFmtId="0" fontId="31" fillId="0" borderId="2" xfId="0" applyFont="1" applyFill="1" applyBorder="1" applyAlignment="1">
      <alignment horizontal="center" vertical="top" wrapText="1"/>
    </xf>
    <xf numFmtId="173" fontId="4" fillId="0" borderId="2"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1" xfId="0" applyFont="1" applyFill="1" applyBorder="1" applyAlignment="1">
      <alignment horizontal="center" vertical="top"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4" fillId="0" borderId="1" xfId="0" applyFont="1" applyFill="1" applyBorder="1" applyAlignment="1">
      <alignment horizontal="left" vertical="top" wrapText="1"/>
    </xf>
    <xf numFmtId="4" fontId="0" fillId="0" borderId="24" xfId="0" applyNumberFormat="1" applyFill="1" applyBorder="1" applyAlignment="1">
      <alignment horizontal="center" vertical="center"/>
    </xf>
    <xf numFmtId="4" fontId="0" fillId="0" borderId="0" xfId="0" applyNumberFormat="1" applyFill="1" applyAlignment="1">
      <alignment horizontal="center" vertical="center"/>
    </xf>
    <xf numFmtId="0" fontId="0" fillId="0" borderId="0" xfId="0" applyFill="1" applyBorder="1"/>
    <xf numFmtId="0" fontId="0" fillId="0" borderId="0" xfId="0" applyFill="1" applyAlignment="1">
      <alignment horizontal="center"/>
    </xf>
    <xf numFmtId="176" fontId="26"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64" fontId="0" fillId="0" borderId="0" xfId="0" applyNumberFormat="1" applyFill="1" applyAlignment="1">
      <alignment horizontal="center" vertical="center"/>
    </xf>
    <xf numFmtId="0" fontId="52" fillId="0" borderId="2" xfId="0" applyFont="1" applyFill="1" applyBorder="1" applyAlignment="1">
      <alignment horizontal="left" wrapText="1"/>
    </xf>
    <xf numFmtId="1" fontId="52" fillId="0" borderId="2" xfId="0" applyNumberFormat="1" applyFont="1" applyFill="1" applyBorder="1" applyAlignment="1">
      <alignment horizontal="center" vertical="center" wrapText="1"/>
    </xf>
    <xf numFmtId="0" fontId="0" fillId="7" borderId="2" xfId="0" applyFill="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2" fontId="4" fillId="0" borderId="1" xfId="0" applyNumberFormat="1" applyFont="1" applyBorder="1" applyAlignment="1">
      <alignment horizontal="center" vertical="center"/>
    </xf>
    <xf numFmtId="2" fontId="4" fillId="0" borderId="5"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2" fontId="4" fillId="0" borderId="1"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0" fillId="4" borderId="2" xfId="0" applyFill="1" applyBorder="1" applyAlignment="1">
      <alignment horizontal="center"/>
    </xf>
    <xf numFmtId="0" fontId="1" fillId="0" borderId="0" xfId="0" applyFont="1"/>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xf>
    <xf numFmtId="2" fontId="21" fillId="0" borderId="1" xfId="0" applyNumberFormat="1" applyFont="1" applyFill="1" applyBorder="1" applyAlignment="1">
      <alignment horizontal="center" vertical="center" wrapText="1"/>
    </xf>
    <xf numFmtId="2" fontId="21" fillId="0" borderId="5"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 xfId="0" applyFont="1" applyFill="1" applyBorder="1" applyAlignment="1">
      <alignment horizontal="center" vertical="center" wrapText="1"/>
    </xf>
    <xf numFmtId="0" fontId="0" fillId="4" borderId="3" xfId="0" applyFill="1" applyBorder="1" applyAlignment="1">
      <alignment horizontal="center"/>
    </xf>
    <xf numFmtId="0" fontId="0" fillId="4" borderId="4" xfId="0" applyFill="1" applyBorder="1" applyAlignment="1">
      <alignment horizont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171" fontId="0" fillId="0" borderId="1" xfId="0" applyNumberFormat="1" applyBorder="1" applyAlignment="1">
      <alignment horizontal="center" vertical="center" wrapText="1"/>
    </xf>
    <xf numFmtId="171"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5" xfId="0" applyFont="1" applyFill="1" applyBorder="1"/>
    <xf numFmtId="4" fontId="4" fillId="0" borderId="1" xfId="0" applyNumberFormat="1" applyFont="1" applyFill="1" applyBorder="1" applyAlignment="1">
      <alignment horizontal="center" vertical="center" wrapText="1"/>
    </xf>
    <xf numFmtId="0" fontId="4" fillId="0" borderId="2" xfId="0" applyFont="1" applyFill="1" applyBorder="1"/>
    <xf numFmtId="0" fontId="4" fillId="0" borderId="2"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19" fillId="2" borderId="2" xfId="0" applyFont="1" applyFill="1" applyBorder="1" applyAlignment="1">
      <alignment horizontal="center" vertical="center" wrapText="1"/>
    </xf>
    <xf numFmtId="4" fontId="21" fillId="0" borderId="1" xfId="0" applyNumberFormat="1" applyFont="1" applyFill="1" applyBorder="1" applyAlignment="1">
      <alignment horizontal="center" vertical="center"/>
    </xf>
    <xf numFmtId="4" fontId="21" fillId="0" borderId="5"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5" xfId="0" applyFont="1" applyFill="1" applyBorder="1" applyAlignment="1">
      <alignment horizontal="left" vertical="center" wrapText="1"/>
    </xf>
    <xf numFmtId="17" fontId="21" fillId="0" borderId="1" xfId="0" applyNumberFormat="1" applyFont="1" applyFill="1" applyBorder="1" applyAlignment="1">
      <alignment horizontal="center" vertical="center" wrapText="1"/>
    </xf>
    <xf numFmtId="17" fontId="21" fillId="0" borderId="5" xfId="0" applyNumberFormat="1" applyFont="1" applyFill="1" applyBorder="1" applyAlignment="1">
      <alignment horizontal="center" vertical="center" wrapText="1"/>
    </xf>
    <xf numFmtId="0" fontId="0" fillId="0" borderId="9" xfId="0" applyBorder="1" applyAlignment="1">
      <alignment horizontal="right"/>
    </xf>
    <xf numFmtId="4" fontId="19" fillId="2" borderId="2" xfId="0"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0" fillId="0" borderId="4" xfId="0" applyFont="1" applyBorder="1" applyAlignment="1">
      <alignment horizontal="center"/>
    </xf>
    <xf numFmtId="0" fontId="21" fillId="0" borderId="1" xfId="0" applyNumberFormat="1" applyFont="1" applyFill="1" applyBorder="1" applyAlignment="1">
      <alignment horizontal="center" vertical="center"/>
    </xf>
    <xf numFmtId="0" fontId="21" fillId="0" borderId="5" xfId="0" applyNumberFormat="1" applyFont="1" applyFill="1" applyBorder="1" applyAlignment="1">
      <alignment horizontal="center" vertical="center"/>
    </xf>
    <xf numFmtId="0" fontId="21" fillId="0" borderId="7"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4" fontId="21" fillId="0" borderId="7"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7" xfId="0" applyFont="1" applyFill="1" applyBorder="1" applyAlignment="1">
      <alignment horizontal="left" vertical="center" wrapText="1"/>
    </xf>
    <xf numFmtId="0" fontId="0" fillId="9" borderId="2" xfId="0" applyFill="1" applyBorder="1" applyAlignment="1">
      <alignment horizontal="center" vertical="center"/>
    </xf>
    <xf numFmtId="0" fontId="0" fillId="9" borderId="2" xfId="0" applyFill="1" applyBorder="1" applyAlignment="1">
      <alignment horizontal="center" vertical="center" wrapText="1"/>
    </xf>
    <xf numFmtId="4" fontId="0" fillId="9" borderId="2" xfId="0" applyNumberFormat="1" applyFill="1" applyBorder="1" applyAlignment="1">
      <alignment horizontal="center" vertical="center" wrapText="1"/>
    </xf>
    <xf numFmtId="4"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4" fontId="4" fillId="0" borderId="1"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 xfId="0" applyFont="1" applyFill="1" applyBorder="1" applyAlignment="1">
      <alignment horizontal="left" vertical="center" wrapText="1"/>
    </xf>
    <xf numFmtId="4" fontId="26" fillId="0" borderId="1" xfId="0" applyNumberFormat="1" applyFont="1" applyFill="1" applyBorder="1" applyAlignment="1">
      <alignment horizontal="center" vertical="center" wrapText="1"/>
    </xf>
    <xf numFmtId="4" fontId="26" fillId="0" borderId="7" xfId="0"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4" borderId="1" xfId="0"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4" fillId="0" borderId="2" xfId="0" applyFont="1" applyFill="1" applyBorder="1" applyAlignment="1">
      <alignment vertical="center"/>
    </xf>
    <xf numFmtId="17" fontId="4" fillId="0" borderId="2"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16" fontId="4" fillId="0" borderId="2" xfId="0" quotePrefix="1" applyNumberFormat="1" applyFont="1" applyFill="1" applyBorder="1" applyAlignment="1">
      <alignment horizontal="center" vertical="center"/>
    </xf>
    <xf numFmtId="16" fontId="4" fillId="0" borderId="2" xfId="0" applyNumberFormat="1" applyFont="1" applyFill="1" applyBorder="1" applyAlignment="1">
      <alignment horizontal="center" vertical="center"/>
    </xf>
    <xf numFmtId="0" fontId="4" fillId="0" borderId="2" xfId="0" applyFont="1" applyFill="1" applyBorder="1" applyAlignment="1">
      <alignment horizontal="center"/>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49" fontId="4" fillId="0" borderId="2" xfId="0"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xf>
    <xf numFmtId="43" fontId="4" fillId="0" borderId="2" xfId="8" applyFont="1" applyFill="1" applyBorder="1" applyAlignment="1">
      <alignment vertical="center" wrapText="1"/>
    </xf>
    <xf numFmtId="43" fontId="4" fillId="0" borderId="2" xfId="8" applyFont="1" applyFill="1" applyBorder="1" applyAlignment="1">
      <alignment horizontal="right" vertical="center" wrapText="1"/>
    </xf>
    <xf numFmtId="43" fontId="4" fillId="0" borderId="2" xfId="8" applyFont="1" applyFill="1" applyBorder="1" applyAlignment="1">
      <alignment horizontal="center" vertical="center"/>
    </xf>
    <xf numFmtId="0" fontId="4" fillId="0" borderId="2" xfId="9" applyFont="1" applyFill="1" applyBorder="1" applyAlignment="1">
      <alignment horizontal="center" vertical="center" wrapText="1"/>
    </xf>
    <xf numFmtId="0" fontId="4" fillId="0" borderId="2" xfId="1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4" fontId="33" fillId="2" borderId="3" xfId="0" applyNumberFormat="1" applyFont="1" applyFill="1" applyBorder="1" applyAlignment="1">
      <alignment horizontal="center" vertical="center" wrapText="1"/>
    </xf>
    <xf numFmtId="4" fontId="33" fillId="2" borderId="4" xfId="0" applyNumberFormat="1"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44" fillId="2" borderId="2" xfId="0" applyFont="1" applyFill="1" applyBorder="1" applyAlignment="1">
      <alignment horizontal="center" vertical="center" wrapText="1"/>
    </xf>
    <xf numFmtId="4" fontId="44" fillId="2" borderId="2" xfId="0" applyNumberFormat="1" applyFont="1" applyFill="1" applyBorder="1" applyAlignment="1">
      <alignment horizontal="center" vertical="center" wrapText="1"/>
    </xf>
    <xf numFmtId="0" fontId="44" fillId="2"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0" borderId="2" xfId="0" applyFont="1" applyBorder="1" applyAlignment="1">
      <alignment horizontal="center" vertical="center"/>
    </xf>
    <xf numFmtId="0" fontId="6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shrinkToFit="1"/>
    </xf>
    <xf numFmtId="0" fontId="49" fillId="0" borderId="2" xfId="0" applyFont="1" applyFill="1" applyBorder="1" applyAlignment="1">
      <alignment horizontal="center" vertical="center"/>
    </xf>
    <xf numFmtId="0" fontId="0" fillId="4" borderId="2" xfId="0" applyFont="1" applyFill="1" applyBorder="1" applyAlignment="1">
      <alignment horizontal="center" vertical="center"/>
    </xf>
    <xf numFmtId="4" fontId="7" fillId="4"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xf>
    <xf numFmtId="4" fontId="68" fillId="0" borderId="2" xfId="0" applyNumberFormat="1" applyFont="1" applyFill="1" applyBorder="1" applyAlignment="1">
      <alignment horizontal="center" vertical="center" wrapText="1"/>
    </xf>
    <xf numFmtId="0" fontId="68" fillId="0" borderId="2" xfId="0" applyFont="1" applyFill="1" applyBorder="1" applyAlignment="1">
      <alignment horizontal="center" vertical="center"/>
    </xf>
    <xf numFmtId="0" fontId="68" fillId="0" borderId="2" xfId="10" applyFont="1" applyFill="1" applyBorder="1" applyAlignment="1">
      <alignment horizontal="center" vertical="center" wrapText="1"/>
    </xf>
    <xf numFmtId="0" fontId="51" fillId="0" borderId="2" xfId="0" applyFont="1" applyFill="1" applyBorder="1" applyAlignment="1">
      <alignment horizontal="center" vertical="center" wrapText="1"/>
    </xf>
    <xf numFmtId="172" fontId="68" fillId="0" borderId="2" xfId="0" applyNumberFormat="1" applyFont="1" applyFill="1" applyBorder="1" applyAlignment="1">
      <alignment horizontal="center" vertical="center" wrapText="1"/>
    </xf>
    <xf numFmtId="0" fontId="49" fillId="0" borderId="2" xfId="10" applyFont="1" applyFill="1" applyBorder="1" applyAlignment="1">
      <alignment horizontal="center" vertical="center" wrapText="1"/>
    </xf>
    <xf numFmtId="0" fontId="52" fillId="0" borderId="2" xfId="0" applyFont="1" applyFill="1" applyBorder="1" applyAlignment="1">
      <alignment horizontal="center" vertical="center" wrapText="1"/>
    </xf>
    <xf numFmtId="4" fontId="52" fillId="0" borderId="2" xfId="0" applyNumberFormat="1" applyFont="1" applyFill="1" applyBorder="1" applyAlignment="1">
      <alignment horizontal="center" vertical="center" wrapText="1"/>
    </xf>
    <xf numFmtId="4" fontId="52" fillId="0" borderId="1" xfId="0" applyNumberFormat="1" applyFont="1" applyFill="1" applyBorder="1" applyAlignment="1">
      <alignment horizontal="center" vertical="center" wrapText="1"/>
    </xf>
    <xf numFmtId="4" fontId="52" fillId="0" borderId="5"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49" fillId="0" borderId="1"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3"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2"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7" xfId="0" applyFont="1" applyFill="1" applyBorder="1" applyAlignment="1">
      <alignment horizontal="center" vertical="center" wrapText="1"/>
    </xf>
    <xf numFmtId="0" fontId="49" fillId="0" borderId="1" xfId="10" applyFont="1" applyFill="1" applyBorder="1" applyAlignment="1">
      <alignment horizontal="center" vertical="center" wrapText="1"/>
    </xf>
    <xf numFmtId="0" fontId="49" fillId="0" borderId="7" xfId="10" applyFont="1" applyFill="1" applyBorder="1" applyAlignment="1">
      <alignment horizontal="center" vertical="center" wrapText="1"/>
    </xf>
    <xf numFmtId="0" fontId="49" fillId="0" borderId="5" xfId="10" applyFont="1" applyFill="1" applyBorder="1" applyAlignment="1">
      <alignment horizontal="center" vertical="center" wrapText="1"/>
    </xf>
    <xf numFmtId="4" fontId="49" fillId="0" borderId="1" xfId="0" applyNumberFormat="1" applyFont="1" applyFill="1" applyBorder="1" applyAlignment="1">
      <alignment horizontal="center" vertical="center" wrapText="1"/>
    </xf>
    <xf numFmtId="4" fontId="49" fillId="0" borderId="7" xfId="0" applyNumberFormat="1" applyFont="1" applyFill="1" applyBorder="1" applyAlignment="1">
      <alignment horizontal="center" vertical="center" wrapText="1"/>
    </xf>
    <xf numFmtId="4" fontId="49" fillId="0" borderId="5"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171"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4" fontId="49" fillId="0" borderId="2" xfId="5" applyNumberFormat="1" applyFont="1" applyFill="1" applyBorder="1" applyAlignment="1">
      <alignment horizontal="center" vertical="center" wrapText="1"/>
    </xf>
    <xf numFmtId="0" fontId="49" fillId="0" borderId="2" xfId="0" applyFont="1" applyFill="1" applyBorder="1" applyAlignment="1">
      <alignment horizontal="left" vertical="center" wrapText="1"/>
    </xf>
    <xf numFmtId="0" fontId="49" fillId="0" borderId="2" xfId="0" applyFont="1" applyFill="1" applyBorder="1" applyAlignment="1">
      <alignment horizontal="center" wrapText="1"/>
    </xf>
    <xf numFmtId="0" fontId="49" fillId="0" borderId="1" xfId="11" applyFont="1" applyFill="1" applyBorder="1" applyAlignment="1">
      <alignment horizontal="center" vertical="center" wrapText="1"/>
    </xf>
    <xf numFmtId="0" fontId="49" fillId="0" borderId="7" xfId="11" applyFont="1" applyFill="1" applyBorder="1" applyAlignment="1">
      <alignment horizontal="center" vertical="center" wrapText="1"/>
    </xf>
    <xf numFmtId="0" fontId="49" fillId="0" borderId="5" xfId="11" applyFont="1" applyFill="1" applyBorder="1" applyAlignment="1">
      <alignment horizontal="center" vertical="center" wrapText="1"/>
    </xf>
    <xf numFmtId="4" fontId="49" fillId="0" borderId="1" xfId="11" applyNumberFormat="1" applyFont="1" applyFill="1" applyBorder="1" applyAlignment="1">
      <alignment horizontal="center" vertical="center" wrapText="1"/>
    </xf>
    <xf numFmtId="4" fontId="49" fillId="0" borderId="7" xfId="11" applyNumberFormat="1" applyFont="1" applyFill="1" applyBorder="1" applyAlignment="1">
      <alignment horizontal="center" vertical="center" wrapText="1"/>
    </xf>
    <xf numFmtId="4" fontId="49" fillId="0" borderId="5" xfId="11" applyNumberFormat="1" applyFont="1" applyFill="1" applyBorder="1" applyAlignment="1">
      <alignment horizontal="center" vertical="center" wrapText="1"/>
    </xf>
    <xf numFmtId="0" fontId="49" fillId="0" borderId="1" xfId="11" applyFont="1" applyFill="1" applyBorder="1" applyAlignment="1">
      <alignment horizontal="center" vertical="center"/>
    </xf>
    <xf numFmtId="0" fontId="49" fillId="0" borderId="7" xfId="11" applyFont="1" applyFill="1" applyBorder="1" applyAlignment="1">
      <alignment horizontal="center" vertical="center"/>
    </xf>
    <xf numFmtId="0" fontId="49" fillId="0" borderId="5" xfId="11" applyFont="1" applyFill="1" applyBorder="1" applyAlignment="1">
      <alignment horizontal="center" vertical="center"/>
    </xf>
    <xf numFmtId="49"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xf>
    <xf numFmtId="172" fontId="49" fillId="0" borderId="2" xfId="0" applyNumberFormat="1" applyFont="1" applyFill="1" applyBorder="1" applyAlignment="1">
      <alignment horizontal="center" vertical="center" wrapText="1"/>
    </xf>
    <xf numFmtId="17" fontId="49" fillId="0" borderId="2" xfId="0" applyNumberFormat="1" applyFont="1" applyFill="1" applyBorder="1" applyAlignment="1">
      <alignment horizontal="center" vertical="center"/>
    </xf>
    <xf numFmtId="0" fontId="53" fillId="2" borderId="2" xfId="0" applyFont="1" applyFill="1" applyBorder="1" applyAlignment="1">
      <alignment horizontal="center" vertical="center" wrapText="1"/>
    </xf>
    <xf numFmtId="0" fontId="53" fillId="2" borderId="2" xfId="0" applyFont="1" applyFill="1" applyBorder="1" applyAlignment="1">
      <alignment horizontal="center" vertical="center"/>
    </xf>
    <xf numFmtId="0" fontId="23" fillId="11" borderId="2" xfId="0" applyFont="1" applyFill="1" applyBorder="1" applyAlignment="1">
      <alignment horizontal="center" vertical="center" wrapText="1"/>
    </xf>
    <xf numFmtId="4" fontId="53" fillId="2" borderId="2" xfId="0" applyNumberFormat="1" applyFont="1" applyFill="1" applyBorder="1" applyAlignment="1">
      <alignment horizontal="center" vertical="center" wrapText="1"/>
    </xf>
    <xf numFmtId="0" fontId="54" fillId="2" borderId="2"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5" xfId="0" applyFont="1" applyFill="1" applyBorder="1" applyAlignment="1">
      <alignment horizontal="center" vertical="center" wrapText="1"/>
    </xf>
    <xf numFmtId="49" fontId="49" fillId="0"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4" fillId="4" borderId="2" xfId="0" applyFont="1" applyFill="1" applyBorder="1" applyAlignment="1">
      <alignment horizontal="center"/>
    </xf>
    <xf numFmtId="0" fontId="0" fillId="12" borderId="3" xfId="0" applyFont="1" applyFill="1" applyBorder="1" applyAlignment="1">
      <alignment horizontal="center" vertical="center"/>
    </xf>
    <xf numFmtId="0" fontId="0" fillId="12"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4" fontId="4" fillId="0" borderId="7" xfId="0" applyNumberFormat="1" applyFont="1" applyFill="1" applyBorder="1" applyAlignment="1">
      <alignment horizontal="center" vertical="center" wrapText="1" readingOrder="1"/>
    </xf>
    <xf numFmtId="4" fontId="4" fillId="0" borderId="5" xfId="0" applyNumberFormat="1" applyFont="1" applyFill="1" applyBorder="1" applyAlignment="1">
      <alignment horizontal="center" vertical="center" wrapText="1" readingOrder="1"/>
    </xf>
    <xf numFmtId="0" fontId="8" fillId="13" borderId="16" xfId="0" applyFont="1" applyFill="1" applyBorder="1" applyAlignment="1">
      <alignment horizontal="center" vertical="center"/>
    </xf>
    <xf numFmtId="0" fontId="26" fillId="0" borderId="17" xfId="0" applyFont="1" applyBorder="1"/>
    <xf numFmtId="0" fontId="8" fillId="13" borderId="20" xfId="0" applyFont="1" applyFill="1" applyBorder="1" applyAlignment="1">
      <alignment horizontal="center" vertical="center" wrapText="1"/>
    </xf>
    <xf numFmtId="0" fontId="26" fillId="0" borderId="19" xfId="0" applyFont="1" applyBorder="1"/>
    <xf numFmtId="4" fontId="8" fillId="13" borderId="20"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1" xfId="0" applyFont="1" applyFill="1" applyBorder="1"/>
    <xf numFmtId="0" fontId="4" fillId="0" borderId="16" xfId="0" applyFont="1" applyFill="1" applyBorder="1" applyAlignment="1">
      <alignment horizontal="center" vertical="center"/>
    </xf>
    <xf numFmtId="1" fontId="4" fillId="0" borderId="16" xfId="0" applyNumberFormat="1" applyFont="1" applyFill="1" applyBorder="1" applyAlignment="1">
      <alignment horizontal="left" vertical="center" wrapText="1"/>
    </xf>
    <xf numFmtId="0" fontId="4" fillId="0" borderId="21" xfId="0" applyFont="1" applyFill="1" applyBorder="1" applyAlignment="1">
      <alignment horizontal="left" vertical="center"/>
    </xf>
    <xf numFmtId="1" fontId="4" fillId="0" borderId="16" xfId="0" applyNumberFormat="1"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4" fontId="4" fillId="0" borderId="16" xfId="0" applyNumberFormat="1" applyFont="1" applyFill="1" applyBorder="1" applyAlignment="1">
      <alignment horizontal="center" vertical="center" wrapText="1"/>
    </xf>
    <xf numFmtId="0" fontId="8" fillId="13" borderId="16" xfId="0" applyFont="1" applyFill="1" applyBorder="1" applyAlignment="1">
      <alignment horizontal="center" vertical="center" wrapText="1"/>
    </xf>
    <xf numFmtId="0" fontId="26" fillId="0" borderId="17" xfId="0" applyFont="1" applyBorder="1" applyAlignment="1">
      <alignment horizontal="center"/>
    </xf>
    <xf numFmtId="0" fontId="26" fillId="0" borderId="17" xfId="0" applyFont="1" applyBorder="1" applyAlignment="1">
      <alignment wrapText="1"/>
    </xf>
    <xf numFmtId="1" fontId="4" fillId="0" borderId="16" xfId="0" applyNumberFormat="1" applyFont="1" applyFill="1" applyBorder="1" applyAlignment="1">
      <alignment horizontal="center" vertical="center" wrapText="1"/>
    </xf>
    <xf numFmtId="0" fontId="4" fillId="0" borderId="17" xfId="0" applyFont="1" applyFill="1" applyBorder="1"/>
    <xf numFmtId="0" fontId="4" fillId="0" borderId="21" xfId="0" applyFont="1" applyFill="1" applyBorder="1" applyAlignment="1">
      <alignment horizontal="center"/>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xf numFmtId="4" fontId="4" fillId="0" borderId="16"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0" fillId="4" borderId="2" xfId="0" applyFont="1" applyFill="1" applyBorder="1" applyAlignment="1">
      <alignment horizontal="center" wrapText="1"/>
    </xf>
    <xf numFmtId="0" fontId="0" fillId="0" borderId="2" xfId="0" applyBorder="1" applyAlignment="1">
      <alignment horizontal="center" wrapText="1"/>
    </xf>
    <xf numFmtId="170" fontId="4" fillId="0" borderId="2" xfId="0" applyNumberFormat="1" applyFont="1" applyFill="1" applyBorder="1" applyAlignment="1">
      <alignment horizontal="center" vertical="center"/>
    </xf>
    <xf numFmtId="170" fontId="4" fillId="0" borderId="1"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left" wrapText="1"/>
    </xf>
    <xf numFmtId="0" fontId="4" fillId="0" borderId="5" xfId="0" applyFont="1" applyFill="1" applyBorder="1" applyAlignment="1">
      <alignment horizontal="left" wrapText="1"/>
    </xf>
    <xf numFmtId="0" fontId="2" fillId="2" borderId="2" xfId="0" applyFont="1" applyFill="1" applyBorder="1" applyAlignment="1">
      <alignment horizontal="center" vertical="center"/>
    </xf>
    <xf numFmtId="0" fontId="0" fillId="0" borderId="2" xfId="0" applyBorder="1" applyAlignment="1">
      <alignment horizontal="center"/>
    </xf>
    <xf numFmtId="0" fontId="59" fillId="2" borderId="1" xfId="0" applyFont="1" applyFill="1" applyBorder="1" applyAlignment="1">
      <alignment horizontal="center" vertical="center"/>
    </xf>
    <xf numFmtId="0" fontId="59" fillId="2" borderId="5" xfId="0" applyFont="1" applyFill="1" applyBorder="1" applyAlignment="1">
      <alignment horizontal="center" vertical="center"/>
    </xf>
    <xf numFmtId="4" fontId="59" fillId="2" borderId="2" xfId="0" applyNumberFormat="1" applyFont="1" applyFill="1" applyBorder="1" applyAlignment="1">
      <alignment horizontal="center" vertical="center" wrapText="1"/>
    </xf>
    <xf numFmtId="0" fontId="59" fillId="2" borderId="2"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7" fillId="0" borderId="4" xfId="0" applyFont="1" applyBorder="1" applyAlignment="1">
      <alignment horizontal="center"/>
    </xf>
    <xf numFmtId="0" fontId="59" fillId="2" borderId="1" xfId="0" applyFont="1" applyFill="1" applyBorder="1" applyAlignment="1">
      <alignment horizontal="center" vertical="center" wrapText="1"/>
    </xf>
    <xf numFmtId="0" fontId="59" fillId="2" borderId="5"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5" xfId="3" applyFont="1" applyFill="1" applyBorder="1" applyAlignment="1">
      <alignment horizontal="center" vertical="center" wrapText="1"/>
    </xf>
    <xf numFmtId="173" fontId="4" fillId="0" borderId="2"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8" xfId="0" applyFont="1" applyFill="1" applyBorder="1"/>
    <xf numFmtId="173" fontId="4" fillId="0" borderId="2" xfId="0" applyNumberFormat="1" applyFont="1" applyFill="1" applyBorder="1" applyAlignment="1">
      <alignment horizontal="center" vertical="center" wrapText="1"/>
    </xf>
    <xf numFmtId="173" fontId="56" fillId="0" borderId="18" xfId="0" applyNumberFormat="1" applyFont="1" applyFill="1" applyBorder="1" applyAlignment="1">
      <alignment horizontal="center" vertical="center"/>
    </xf>
    <xf numFmtId="173" fontId="4" fillId="0" borderId="18"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173" fontId="4" fillId="0" borderId="16" xfId="0" applyNumberFormat="1" applyFont="1" applyFill="1" applyBorder="1" applyAlignment="1">
      <alignment horizontal="center" vertical="center" wrapText="1"/>
    </xf>
    <xf numFmtId="173" fontId="4" fillId="0" borderId="17" xfId="0" applyNumberFormat="1" applyFont="1" applyFill="1" applyBorder="1" applyAlignment="1">
      <alignment horizontal="center" vertical="center" wrapText="1"/>
    </xf>
    <xf numFmtId="173" fontId="56" fillId="0" borderId="16" xfId="0" applyNumberFormat="1" applyFont="1" applyFill="1" applyBorder="1" applyAlignment="1">
      <alignment horizontal="center" vertical="center" wrapText="1"/>
    </xf>
    <xf numFmtId="173" fontId="56" fillId="0" borderId="17" xfId="0" applyNumberFormat="1"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7" xfId="0" applyFont="1" applyFill="1" applyBorder="1" applyAlignment="1">
      <alignment horizontal="center" vertical="center" wrapText="1"/>
    </xf>
    <xf numFmtId="174" fontId="4" fillId="0" borderId="16" xfId="0" applyNumberFormat="1" applyFont="1" applyFill="1" applyBorder="1" applyAlignment="1">
      <alignment horizontal="center" vertical="center"/>
    </xf>
    <xf numFmtId="174" fontId="4" fillId="0" borderId="17" xfId="0" applyNumberFormat="1" applyFont="1" applyFill="1" applyBorder="1" applyAlignment="1">
      <alignment horizontal="center" vertical="center"/>
    </xf>
    <xf numFmtId="174" fontId="56" fillId="0" borderId="16" xfId="0" applyNumberFormat="1" applyFont="1" applyFill="1" applyBorder="1" applyAlignment="1">
      <alignment horizontal="center" vertical="center"/>
    </xf>
    <xf numFmtId="174" fontId="56" fillId="0" borderId="17" xfId="0" applyNumberFormat="1" applyFont="1" applyFill="1" applyBorder="1" applyAlignment="1">
      <alignment horizontal="center" vertical="center"/>
    </xf>
    <xf numFmtId="0" fontId="0" fillId="13" borderId="18" xfId="0" applyFill="1" applyBorder="1" applyAlignment="1">
      <alignment horizontal="center" vertical="center"/>
    </xf>
    <xf numFmtId="0" fontId="0" fillId="13" borderId="18" xfId="0" applyFill="1" applyBorder="1" applyAlignment="1">
      <alignment horizontal="center" vertical="center" wrapText="1"/>
    </xf>
    <xf numFmtId="167" fontId="4" fillId="0" borderId="18" xfId="0" applyNumberFormat="1" applyFont="1" applyFill="1" applyBorder="1" applyAlignment="1">
      <alignment horizontal="center" vertical="center" wrapText="1"/>
    </xf>
    <xf numFmtId="173" fontId="0" fillId="13" borderId="18" xfId="0" applyNumberFormat="1" applyFill="1" applyBorder="1" applyAlignment="1">
      <alignment horizontal="center" vertical="center" wrapText="1"/>
    </xf>
    <xf numFmtId="0" fontId="4" fillId="0" borderId="17" xfId="0" applyFont="1" applyFill="1" applyBorder="1" applyAlignment="1">
      <alignment horizontal="center" vertical="center"/>
    </xf>
    <xf numFmtId="167" fontId="4" fillId="0" borderId="16" xfId="0" applyNumberFormat="1" applyFont="1" applyFill="1" applyBorder="1" applyAlignment="1">
      <alignment horizontal="center" vertical="center" wrapText="1"/>
    </xf>
    <xf numFmtId="167" fontId="4" fillId="0" borderId="17" xfId="0" applyNumberFormat="1" applyFont="1" applyFill="1" applyBorder="1" applyAlignment="1">
      <alignment horizontal="center" vertical="center" wrapText="1"/>
    </xf>
    <xf numFmtId="173" fontId="4" fillId="0" borderId="18" xfId="0" applyNumberFormat="1" applyFont="1" applyFill="1" applyBorder="1" applyAlignment="1">
      <alignment horizontal="center" vertical="center" wrapText="1"/>
    </xf>
    <xf numFmtId="4" fontId="33" fillId="2" borderId="2"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0" fillId="0" borderId="4" xfId="0" applyFont="1" applyBorder="1" applyAlignment="1">
      <alignment horizont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4" fillId="0" borderId="2" xfId="3" applyFont="1" applyFill="1" applyBorder="1" applyAlignment="1">
      <alignment horizontal="center" vertical="center" wrapText="1"/>
    </xf>
    <xf numFmtId="0" fontId="0" fillId="0" borderId="2" xfId="0" applyBorder="1" applyAlignment="1">
      <alignment horizontal="center" vertical="center"/>
    </xf>
    <xf numFmtId="0" fontId="5" fillId="0" borderId="0" xfId="0" applyFont="1" applyAlignment="1">
      <alignment horizontal="left" vertical="top"/>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31" fillId="0" borderId="1" xfId="0" applyNumberFormat="1" applyFont="1" applyFill="1" applyBorder="1" applyAlignment="1">
      <alignment horizontal="center" vertical="center"/>
    </xf>
    <xf numFmtId="4" fontId="31" fillId="0" borderId="7" xfId="0" applyNumberFormat="1" applyFont="1" applyFill="1" applyBorder="1" applyAlignment="1">
      <alignment horizontal="center" vertical="center"/>
    </xf>
    <xf numFmtId="4" fontId="31" fillId="0" borderId="5" xfId="0" applyNumberFormat="1" applyFont="1" applyFill="1" applyBorder="1" applyAlignment="1">
      <alignment horizontal="center" vertical="center"/>
    </xf>
    <xf numFmtId="0" fontId="4" fillId="0" borderId="0" xfId="11" applyFont="1" applyFill="1"/>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4" fontId="26" fillId="0" borderId="1"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5" xfId="0" applyNumberFormat="1" applyFont="1" applyFill="1" applyBorder="1" applyAlignment="1">
      <alignment horizontal="center" vertical="center"/>
    </xf>
    <xf numFmtId="17" fontId="26" fillId="0" borderId="1" xfId="0" applyNumberFormat="1" applyFont="1" applyFill="1" applyBorder="1" applyAlignment="1">
      <alignment horizontal="center" vertical="center" wrapText="1"/>
    </xf>
    <xf numFmtId="17" fontId="26" fillId="0" borderId="7" xfId="0" applyNumberFormat="1" applyFont="1" applyFill="1" applyBorder="1" applyAlignment="1">
      <alignment horizontal="center" vertical="center" wrapText="1"/>
    </xf>
    <xf numFmtId="17" fontId="26" fillId="0" borderId="5"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2" xfId="0" applyFont="1" applyFill="1" applyBorder="1" applyAlignment="1">
      <alignment horizontal="center" vertical="center" wrapText="1"/>
    </xf>
    <xf numFmtId="0" fontId="59" fillId="2" borderId="2" xfId="0" applyFont="1" applyFill="1" applyBorder="1" applyAlignment="1">
      <alignment horizontal="center" vertical="center"/>
    </xf>
    <xf numFmtId="0" fontId="7" fillId="0" borderId="2" xfId="0" applyFont="1" applyBorder="1" applyAlignment="1">
      <alignment horizontal="center"/>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171" fontId="4" fillId="0" borderId="7" xfId="0" applyNumberFormat="1" applyFont="1" applyFill="1" applyBorder="1" applyAlignment="1">
      <alignment horizontal="center" vertical="center"/>
    </xf>
    <xf numFmtId="171" fontId="4" fillId="0" borderId="5" xfId="0" applyNumberFormat="1" applyFont="1" applyFill="1" applyBorder="1" applyAlignment="1">
      <alignment horizontal="center" vertical="center"/>
    </xf>
    <xf numFmtId="0" fontId="4" fillId="0" borderId="1" xfId="0" applyFont="1" applyFill="1" applyBorder="1" applyAlignment="1">
      <alignment horizontal="left" vertical="center"/>
    </xf>
    <xf numFmtId="171" fontId="4" fillId="0" borderId="2" xfId="0" applyNumberFormat="1" applyFont="1" applyFill="1" applyBorder="1" applyAlignment="1">
      <alignment horizontal="center" vertical="center" wrapText="1"/>
    </xf>
    <xf numFmtId="171" fontId="4" fillId="0" borderId="2"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xf>
    <xf numFmtId="17" fontId="4" fillId="0" borderId="7" xfId="0" applyNumberFormat="1" applyFont="1" applyFill="1" applyBorder="1" applyAlignment="1">
      <alignment horizontal="center" vertical="center"/>
    </xf>
    <xf numFmtId="0" fontId="4" fillId="0" borderId="5" xfId="0" applyFont="1" applyFill="1" applyBorder="1" applyAlignment="1">
      <alignment horizontal="left" vertical="center"/>
    </xf>
    <xf numFmtId="0" fontId="49" fillId="0" borderId="1"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5" xfId="0" applyFont="1" applyFill="1" applyBorder="1" applyAlignment="1">
      <alignment horizontal="left" vertical="center" wrapText="1"/>
    </xf>
    <xf numFmtId="4" fontId="49" fillId="0" borderId="1" xfId="0" applyNumberFormat="1" applyFont="1" applyFill="1" applyBorder="1" applyAlignment="1">
      <alignment horizontal="center" vertical="center"/>
    </xf>
    <xf numFmtId="4" fontId="49" fillId="0" borderId="5" xfId="0" applyNumberFormat="1" applyFont="1" applyFill="1" applyBorder="1" applyAlignment="1">
      <alignment horizontal="center" vertical="center"/>
    </xf>
    <xf numFmtId="0" fontId="49" fillId="0" borderId="1" xfId="0" applyFont="1" applyFill="1" applyBorder="1" applyAlignment="1">
      <alignment horizontal="center"/>
    </xf>
    <xf numFmtId="0" fontId="49" fillId="0" borderId="7" xfId="0" applyFont="1" applyFill="1" applyBorder="1" applyAlignment="1">
      <alignment horizontal="center"/>
    </xf>
    <xf numFmtId="0" fontId="49" fillId="0" borderId="5" xfId="0" applyFont="1" applyFill="1" applyBorder="1" applyAlignment="1">
      <alignment horizontal="center"/>
    </xf>
    <xf numFmtId="4" fontId="49" fillId="0" borderId="7" xfId="0" applyNumberFormat="1" applyFont="1" applyFill="1" applyBorder="1" applyAlignment="1">
      <alignment horizontal="center" vertical="center"/>
    </xf>
    <xf numFmtId="0" fontId="49" fillId="0" borderId="1" xfId="0" applyFont="1" applyFill="1" applyBorder="1" applyAlignment="1">
      <alignment vertical="center" wrapText="1"/>
    </xf>
    <xf numFmtId="0" fontId="49" fillId="0" borderId="7" xfId="0" applyFont="1" applyFill="1" applyBorder="1" applyAlignment="1">
      <alignment vertical="center"/>
    </xf>
    <xf numFmtId="0" fontId="49" fillId="0" borderId="5" xfId="0" applyFont="1" applyFill="1" applyBorder="1" applyAlignment="1">
      <alignment vertical="center"/>
    </xf>
    <xf numFmtId="1" fontId="52" fillId="0" borderId="1" xfId="0" applyNumberFormat="1" applyFont="1" applyFill="1" applyBorder="1" applyAlignment="1">
      <alignment horizontal="center" vertical="center" wrapText="1"/>
    </xf>
    <xf numFmtId="1" fontId="52" fillId="0" borderId="7" xfId="0" applyNumberFormat="1"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49" fillId="0" borderId="13" xfId="0" applyFont="1" applyFill="1" applyBorder="1" applyAlignment="1">
      <alignment horizontal="center" vertical="center" wrapText="1"/>
    </xf>
    <xf numFmtId="0" fontId="49" fillId="0" borderId="8" xfId="0" applyFont="1" applyFill="1" applyBorder="1" applyAlignment="1">
      <alignment horizontal="center" vertical="center" wrapText="1"/>
    </xf>
    <xf numFmtId="17" fontId="49" fillId="0" borderId="1" xfId="0" applyNumberFormat="1" applyFont="1" applyFill="1" applyBorder="1" applyAlignment="1">
      <alignment horizontal="center" vertical="center" wrapText="1"/>
    </xf>
    <xf numFmtId="17" fontId="49" fillId="0" borderId="5" xfId="0" applyNumberFormat="1" applyFont="1" applyFill="1" applyBorder="1" applyAlignment="1">
      <alignment horizontal="center" vertical="center" wrapText="1"/>
    </xf>
    <xf numFmtId="0" fontId="66" fillId="0" borderId="7" xfId="0" applyFont="1" applyFill="1" applyBorder="1" applyAlignment="1">
      <alignment horizontal="center" vertical="center" wrapText="1"/>
    </xf>
    <xf numFmtId="0" fontId="66" fillId="0" borderId="5" xfId="0" applyFont="1" applyFill="1" applyBorder="1" applyAlignment="1">
      <alignment horizontal="center" vertical="center" wrapText="1"/>
    </xf>
  </cellXfs>
  <cellStyles count="17">
    <cellStyle name="Dobry" xfId="9" builtinId="26"/>
    <cellStyle name="Dziesiętny" xfId="8" builtinId="3"/>
    <cellStyle name="Dziesiętny 2" xfId="13" xr:uid="{00000000-0005-0000-0000-000002000000}"/>
    <cellStyle name="Excel Built-in Bad" xfId="4" xr:uid="{00000000-0005-0000-0000-000003000000}"/>
    <cellStyle name="Excel Built-in Normal" xfId="2" xr:uid="{00000000-0005-0000-0000-000004000000}"/>
    <cellStyle name="Neutralny" xfId="11" builtinId="28"/>
    <cellStyle name="Normalny" xfId="0" builtinId="0"/>
    <cellStyle name="Normalny 2" xfId="3" xr:uid="{00000000-0005-0000-0000-000007000000}"/>
    <cellStyle name="Normalny 2 2" xfId="16" xr:uid="{00000000-0005-0000-0000-000008000000}"/>
    <cellStyle name="Normalny 2 3" xfId="15" xr:uid="{00000000-0005-0000-0000-000009000000}"/>
    <cellStyle name="Normalny 3" xfId="6" xr:uid="{00000000-0005-0000-0000-00000A000000}"/>
    <cellStyle name="Normalny 3 2" xfId="14" xr:uid="{00000000-0005-0000-0000-00000B000000}"/>
    <cellStyle name="Normalny 4" xfId="7" xr:uid="{00000000-0005-0000-0000-00000C000000}"/>
    <cellStyle name="Normalny 6" xfId="12" xr:uid="{00000000-0005-0000-0000-00000D000000}"/>
    <cellStyle name="Walutowy 2" xfId="1" xr:uid="{00000000-0005-0000-0000-00000E000000}"/>
    <cellStyle name="Zły" xfId="10" builtinId="27"/>
    <cellStyle name="Zły 2" xfId="5" xr:uid="{00000000-0005-0000-0000-000010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D7E27FE3-C98C-4136-BE42-3928C8E2A5F0}"/>
            </a:ext>
          </a:extLst>
        </xdr:cNvPr>
        <xdr:cNvCxnSpPr/>
      </xdr:nvCxnSpPr>
      <xdr:spPr>
        <a:xfrm>
          <a:off x="6734175" y="5905500"/>
          <a:ext cx="19376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DAC7B62C-A438-4ACD-9350-47D73D661DBE}"/>
            </a:ext>
          </a:extLst>
        </xdr:cNvPr>
        <xdr:cNvCxnSpPr/>
      </xdr:nvCxnSpPr>
      <xdr:spPr>
        <a:xfrm>
          <a:off x="6734175" y="6099175"/>
          <a:ext cx="1924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tabSelected="1" workbookViewId="0">
      <selection activeCell="I11" sqref="I11"/>
    </sheetView>
  </sheetViews>
  <sheetFormatPr defaultRowHeight="15" x14ac:dyDescent="0.25"/>
  <cols>
    <col min="1" max="1" width="9.140625" style="1"/>
    <col min="2" max="2" width="37.42578125" style="1" customWidth="1"/>
    <col min="3" max="3" width="9.140625" style="1"/>
    <col min="4" max="4" width="14" style="1" customWidth="1"/>
    <col min="5" max="16384" width="9.140625" style="1"/>
  </cols>
  <sheetData>
    <row r="1" spans="2:5" x14ac:dyDescent="0.25">
      <c r="B1" s="402" t="s">
        <v>2017</v>
      </c>
    </row>
    <row r="2" spans="2:5" x14ac:dyDescent="0.25">
      <c r="B2" s="1" t="s">
        <v>82</v>
      </c>
    </row>
    <row r="4" spans="2:5" x14ac:dyDescent="0.25">
      <c r="B4" s="507"/>
      <c r="C4" s="47" t="s">
        <v>63</v>
      </c>
      <c r="D4" s="18" t="s">
        <v>37</v>
      </c>
    </row>
    <row r="5" spans="2:5" x14ac:dyDescent="0.25">
      <c r="B5" s="19" t="s">
        <v>64</v>
      </c>
      <c r="C5" s="73">
        <v>3</v>
      </c>
      <c r="D5" s="74">
        <v>153000</v>
      </c>
    </row>
    <row r="6" spans="2:5" x14ac:dyDescent="0.25">
      <c r="B6" s="19" t="s">
        <v>65</v>
      </c>
      <c r="C6" s="73">
        <v>9</v>
      </c>
      <c r="D6" s="74">
        <v>202000</v>
      </c>
      <c r="E6" s="402"/>
    </row>
    <row r="7" spans="2:5" x14ac:dyDescent="0.25">
      <c r="B7" s="19" t="s">
        <v>66</v>
      </c>
      <c r="C7" s="73">
        <v>8</v>
      </c>
      <c r="D7" s="74">
        <v>540000</v>
      </c>
      <c r="E7" s="402"/>
    </row>
    <row r="8" spans="2:5" x14ac:dyDescent="0.25">
      <c r="B8" s="19" t="s">
        <v>67</v>
      </c>
      <c r="C8" s="73">
        <v>8</v>
      </c>
      <c r="D8" s="74">
        <v>207288.7</v>
      </c>
      <c r="E8" s="402"/>
    </row>
    <row r="9" spans="2:5" x14ac:dyDescent="0.25">
      <c r="B9" s="19" t="s">
        <v>68</v>
      </c>
      <c r="C9" s="73">
        <v>4</v>
      </c>
      <c r="D9" s="74">
        <v>385000</v>
      </c>
      <c r="E9" s="402"/>
    </row>
    <row r="10" spans="2:5" x14ac:dyDescent="0.25">
      <c r="B10" s="19" t="s">
        <v>69</v>
      </c>
      <c r="C10" s="70">
        <v>1</v>
      </c>
      <c r="D10" s="21">
        <v>40000</v>
      </c>
      <c r="E10" s="402"/>
    </row>
    <row r="11" spans="2:5" x14ac:dyDescent="0.25">
      <c r="B11" s="19" t="s">
        <v>70</v>
      </c>
      <c r="C11" s="73">
        <v>9</v>
      </c>
      <c r="D11" s="74">
        <v>800000</v>
      </c>
      <c r="E11" s="402"/>
    </row>
    <row r="12" spans="2:5" x14ac:dyDescent="0.25">
      <c r="B12" s="19" t="s">
        <v>71</v>
      </c>
      <c r="C12" s="75">
        <v>5</v>
      </c>
      <c r="D12" s="34">
        <v>252774</v>
      </c>
      <c r="E12" s="402"/>
    </row>
    <row r="13" spans="2:5" x14ac:dyDescent="0.25">
      <c r="B13" s="19" t="s">
        <v>72</v>
      </c>
      <c r="C13" s="76">
        <v>9</v>
      </c>
      <c r="D13" s="74">
        <v>435219</v>
      </c>
      <c r="E13" s="402"/>
    </row>
    <row r="14" spans="2:5" x14ac:dyDescent="0.25">
      <c r="B14" s="19" t="s">
        <v>73</v>
      </c>
      <c r="C14" s="73">
        <v>13</v>
      </c>
      <c r="D14" s="74">
        <v>377690</v>
      </c>
      <c r="E14" s="402"/>
    </row>
    <row r="15" spans="2:5" x14ac:dyDescent="0.25">
      <c r="B15" s="19" t="s">
        <v>74</v>
      </c>
      <c r="C15" s="70">
        <v>4</v>
      </c>
      <c r="D15" s="21">
        <v>398000</v>
      </c>
      <c r="E15" s="402"/>
    </row>
    <row r="16" spans="2:5" x14ac:dyDescent="0.25">
      <c r="B16" s="19" t="s">
        <v>75</v>
      </c>
      <c r="C16" s="73">
        <v>0</v>
      </c>
      <c r="D16" s="74">
        <v>0</v>
      </c>
      <c r="E16" s="402"/>
    </row>
    <row r="17" spans="2:8" x14ac:dyDescent="0.25">
      <c r="B17" s="19" t="s">
        <v>76</v>
      </c>
      <c r="C17" s="73">
        <v>1</v>
      </c>
      <c r="D17" s="74" t="s">
        <v>450</v>
      </c>
      <c r="E17" s="402"/>
    </row>
    <row r="18" spans="2:8" x14ac:dyDescent="0.25">
      <c r="B18" s="19" t="s">
        <v>77</v>
      </c>
      <c r="C18" s="70">
        <v>12</v>
      </c>
      <c r="D18" s="21">
        <v>505000</v>
      </c>
      <c r="E18" s="402"/>
    </row>
    <row r="19" spans="2:8" x14ac:dyDescent="0.25">
      <c r="B19" s="19" t="s">
        <v>78</v>
      </c>
      <c r="C19" s="73">
        <v>5</v>
      </c>
      <c r="D19" s="74">
        <v>190000</v>
      </c>
      <c r="E19" s="402"/>
    </row>
    <row r="20" spans="2:8" x14ac:dyDescent="0.25">
      <c r="B20" s="19" t="s">
        <v>79</v>
      </c>
      <c r="C20" s="75">
        <v>1</v>
      </c>
      <c r="D20" s="34">
        <v>26895</v>
      </c>
      <c r="E20" s="402"/>
    </row>
    <row r="21" spans="2:8" ht="30" x14ac:dyDescent="0.25">
      <c r="B21" s="22" t="s">
        <v>81</v>
      </c>
      <c r="C21" s="15">
        <v>22</v>
      </c>
      <c r="D21" s="77">
        <v>5950386</v>
      </c>
      <c r="E21" s="402"/>
      <c r="H21" s="402"/>
    </row>
    <row r="22" spans="2:8" s="72" customFormat="1" x14ac:dyDescent="0.25">
      <c r="B22" s="22" t="s">
        <v>868</v>
      </c>
      <c r="C22" s="15">
        <v>22</v>
      </c>
      <c r="D22" s="77">
        <v>9478989.9299999997</v>
      </c>
    </row>
    <row r="23" spans="2:8" s="72" customFormat="1" ht="30" x14ac:dyDescent="0.25">
      <c r="B23" s="22" t="s">
        <v>885</v>
      </c>
      <c r="C23" s="191">
        <v>27</v>
      </c>
      <c r="D23" s="20">
        <v>2685414</v>
      </c>
      <c r="E23" s="402"/>
    </row>
    <row r="24" spans="2:8" s="72" customFormat="1" x14ac:dyDescent="0.25">
      <c r="B24" s="19" t="s">
        <v>884</v>
      </c>
      <c r="C24" s="191">
        <v>10</v>
      </c>
      <c r="D24" s="20">
        <v>381051.67</v>
      </c>
      <c r="E24" s="402"/>
    </row>
    <row r="25" spans="2:8" s="72" customFormat="1" x14ac:dyDescent="0.25">
      <c r="B25" s="19" t="s">
        <v>883</v>
      </c>
      <c r="C25" s="191">
        <v>6</v>
      </c>
      <c r="D25" s="20">
        <v>467211.27</v>
      </c>
      <c r="E25" s="402"/>
    </row>
    <row r="26" spans="2:8" s="72" customFormat="1" x14ac:dyDescent="0.25">
      <c r="B26" s="19" t="s">
        <v>882</v>
      </c>
      <c r="C26" s="191">
        <v>17</v>
      </c>
      <c r="D26" s="20">
        <v>345128.17</v>
      </c>
      <c r="E26" s="402"/>
    </row>
    <row r="27" spans="2:8" s="72" customFormat="1" x14ac:dyDescent="0.25">
      <c r="B27" s="19" t="s">
        <v>881</v>
      </c>
      <c r="C27" s="191">
        <v>14</v>
      </c>
      <c r="D27" s="20">
        <v>529000</v>
      </c>
      <c r="E27" s="402"/>
    </row>
    <row r="28" spans="2:8" s="72" customFormat="1" x14ac:dyDescent="0.25">
      <c r="B28" s="19" t="s">
        <v>880</v>
      </c>
      <c r="C28" s="191">
        <v>10</v>
      </c>
      <c r="D28" s="20">
        <v>270100</v>
      </c>
      <c r="E28" s="402"/>
    </row>
    <row r="29" spans="2:8" s="72" customFormat="1" x14ac:dyDescent="0.25">
      <c r="B29" s="19" t="s">
        <v>879</v>
      </c>
      <c r="C29" s="191">
        <v>6</v>
      </c>
      <c r="D29" s="20">
        <v>329500</v>
      </c>
      <c r="E29" s="402"/>
    </row>
    <row r="30" spans="2:8" s="72" customFormat="1" x14ac:dyDescent="0.25">
      <c r="B30" s="19" t="s">
        <v>878</v>
      </c>
      <c r="C30" s="191">
        <v>26</v>
      </c>
      <c r="D30" s="20">
        <v>1515000</v>
      </c>
      <c r="E30" s="402"/>
    </row>
    <row r="31" spans="2:8" s="72" customFormat="1" x14ac:dyDescent="0.25">
      <c r="B31" s="19" t="s">
        <v>877</v>
      </c>
      <c r="C31" s="191">
        <v>24</v>
      </c>
      <c r="D31" s="20">
        <v>481408.19</v>
      </c>
      <c r="E31" s="402"/>
    </row>
    <row r="32" spans="2:8" s="72" customFormat="1" x14ac:dyDescent="0.25">
      <c r="B32" s="19" t="s">
        <v>876</v>
      </c>
      <c r="C32" s="191">
        <v>8</v>
      </c>
      <c r="D32" s="20">
        <v>649000</v>
      </c>
      <c r="E32" s="402"/>
    </row>
    <row r="33" spans="2:5" s="72" customFormat="1" x14ac:dyDescent="0.25">
      <c r="B33" s="19" t="s">
        <v>875</v>
      </c>
      <c r="C33" s="191">
        <v>12</v>
      </c>
      <c r="D33" s="20">
        <v>427013.58</v>
      </c>
      <c r="E33" s="402"/>
    </row>
    <row r="34" spans="2:5" s="72" customFormat="1" x14ac:dyDescent="0.25">
      <c r="B34" s="19" t="s">
        <v>874</v>
      </c>
      <c r="C34" s="191">
        <v>10</v>
      </c>
      <c r="D34" s="20">
        <v>556300</v>
      </c>
      <c r="E34" s="402"/>
    </row>
    <row r="35" spans="2:5" s="72" customFormat="1" x14ac:dyDescent="0.25">
      <c r="B35" s="19" t="s">
        <v>873</v>
      </c>
      <c r="C35" s="191">
        <v>16</v>
      </c>
      <c r="D35" s="20">
        <v>796395.85</v>
      </c>
      <c r="E35" s="402"/>
    </row>
    <row r="36" spans="2:5" s="72" customFormat="1" x14ac:dyDescent="0.25">
      <c r="B36" s="19" t="s">
        <v>872</v>
      </c>
      <c r="C36" s="191">
        <v>7</v>
      </c>
      <c r="D36" s="20">
        <v>227821.89</v>
      </c>
      <c r="E36" s="402"/>
    </row>
    <row r="37" spans="2:5" s="72" customFormat="1" x14ac:dyDescent="0.25">
      <c r="B37" s="19" t="s">
        <v>871</v>
      </c>
      <c r="C37" s="191">
        <v>7</v>
      </c>
      <c r="D37" s="20">
        <v>505688.75</v>
      </c>
      <c r="E37" s="402"/>
    </row>
    <row r="38" spans="2:5" s="72" customFormat="1" x14ac:dyDescent="0.25">
      <c r="B38" s="19" t="s">
        <v>870</v>
      </c>
      <c r="C38" s="191">
        <v>11</v>
      </c>
      <c r="D38" s="20">
        <v>473000</v>
      </c>
      <c r="E38" s="402"/>
    </row>
    <row r="39" spans="2:5" s="72" customFormat="1" x14ac:dyDescent="0.25">
      <c r="B39" s="19" t="s">
        <v>869</v>
      </c>
      <c r="C39" s="191">
        <v>12</v>
      </c>
      <c r="D39" s="20">
        <v>422160</v>
      </c>
      <c r="E39" s="402"/>
    </row>
    <row r="40" spans="2:5" x14ac:dyDescent="0.25">
      <c r="B40" s="24" t="s">
        <v>80</v>
      </c>
      <c r="C40" s="25">
        <f>SUM(C5:C39)</f>
        <v>359</v>
      </c>
      <c r="D40" s="26">
        <f>SUM(D5:D39)</f>
        <v>31003436.000000004</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0"/>
  <sheetViews>
    <sheetView topLeftCell="A10" zoomScale="70" zoomScaleNormal="70" workbookViewId="0">
      <selection activeCell="A3" sqref="A3"/>
    </sheetView>
  </sheetViews>
  <sheetFormatPr defaultRowHeight="15" x14ac:dyDescent="0.25"/>
  <cols>
    <col min="1" max="1" width="4.7109375" style="72" customWidth="1"/>
    <col min="2" max="2" width="8.85546875" style="72" customWidth="1"/>
    <col min="3" max="3" width="6.5703125" style="72" customWidth="1"/>
    <col min="4" max="4" width="9.7109375" style="72" customWidth="1"/>
    <col min="5" max="5" width="24.28515625" style="8" customWidth="1"/>
    <col min="6" max="6" width="108.28515625" style="72" customWidth="1"/>
    <col min="7" max="7" width="20.85546875" style="72" customWidth="1"/>
    <col min="8" max="8" width="16" style="72" customWidth="1"/>
    <col min="9" max="9" width="10.42578125" style="72" customWidth="1"/>
    <col min="10" max="10" width="31.7109375" style="9" customWidth="1"/>
    <col min="11" max="11" width="11.85546875" style="72" customWidth="1"/>
    <col min="12" max="12" width="11.28515625" style="72" customWidth="1"/>
    <col min="13" max="13" width="18.85546875" style="2" customWidth="1"/>
    <col min="14" max="14" width="16.5703125" style="2" customWidth="1"/>
    <col min="15" max="15" width="15" style="2" customWidth="1"/>
    <col min="16" max="16" width="12.5703125" style="2" customWidth="1"/>
    <col min="17" max="17" width="15.85546875" style="72" customWidth="1"/>
    <col min="18" max="18" width="17.42578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1" spans="1:19" x14ac:dyDescent="0.25">
      <c r="N1" s="91"/>
    </row>
    <row r="2" spans="1:19" ht="18.75" x14ac:dyDescent="0.3">
      <c r="A2" s="10" t="s">
        <v>1921</v>
      </c>
      <c r="N2" s="91"/>
    </row>
    <row r="3" spans="1:19" x14ac:dyDescent="0.25">
      <c r="A3" s="60"/>
      <c r="J3" s="596"/>
      <c r="K3" s="596"/>
      <c r="L3" s="596"/>
      <c r="M3" s="596"/>
      <c r="N3" s="596"/>
      <c r="O3" s="596"/>
      <c r="P3" s="596"/>
      <c r="Q3" s="596"/>
      <c r="R3" s="596"/>
    </row>
    <row r="4" spans="1:19" s="4" customFormat="1" ht="48.75" customHeight="1" x14ac:dyDescent="0.2">
      <c r="A4" s="583" t="s">
        <v>239</v>
      </c>
      <c r="B4" s="585" t="s">
        <v>1</v>
      </c>
      <c r="C4" s="585" t="s">
        <v>2</v>
      </c>
      <c r="D4" s="585" t="s">
        <v>3</v>
      </c>
      <c r="E4" s="587" t="s">
        <v>4</v>
      </c>
      <c r="F4" s="583" t="s">
        <v>5</v>
      </c>
      <c r="G4" s="583" t="s">
        <v>6</v>
      </c>
      <c r="H4" s="589" t="s">
        <v>7</v>
      </c>
      <c r="I4" s="589"/>
      <c r="J4" s="583" t="s">
        <v>8</v>
      </c>
      <c r="K4" s="598" t="s">
        <v>9</v>
      </c>
      <c r="L4" s="599"/>
      <c r="M4" s="597" t="s">
        <v>10</v>
      </c>
      <c r="N4" s="597"/>
      <c r="O4" s="597" t="s">
        <v>11</v>
      </c>
      <c r="P4" s="597"/>
      <c r="Q4" s="583" t="s">
        <v>12</v>
      </c>
      <c r="R4" s="585" t="s">
        <v>13</v>
      </c>
      <c r="S4" s="3"/>
    </row>
    <row r="5" spans="1:19" s="4" customFormat="1" ht="12.75" x14ac:dyDescent="0.2">
      <c r="A5" s="584"/>
      <c r="B5" s="586"/>
      <c r="C5" s="586"/>
      <c r="D5" s="586"/>
      <c r="E5" s="588"/>
      <c r="F5" s="584"/>
      <c r="G5" s="584"/>
      <c r="H5" s="64" t="s">
        <v>14</v>
      </c>
      <c r="I5" s="64" t="s">
        <v>15</v>
      </c>
      <c r="J5" s="584"/>
      <c r="K5" s="66">
        <v>2020</v>
      </c>
      <c r="L5" s="66">
        <v>2021</v>
      </c>
      <c r="M5" s="38">
        <v>2020</v>
      </c>
      <c r="N5" s="38">
        <v>2021</v>
      </c>
      <c r="O5" s="38">
        <v>2020</v>
      </c>
      <c r="P5" s="38">
        <v>2021</v>
      </c>
      <c r="Q5" s="584"/>
      <c r="R5" s="586"/>
      <c r="S5" s="3"/>
    </row>
    <row r="6" spans="1:19" s="4" customFormat="1" ht="12.75" x14ac:dyDescent="0.2">
      <c r="A6" s="63" t="s">
        <v>16</v>
      </c>
      <c r="B6" s="64" t="s">
        <v>17</v>
      </c>
      <c r="C6" s="64" t="s">
        <v>18</v>
      </c>
      <c r="D6" s="64" t="s">
        <v>19</v>
      </c>
      <c r="E6" s="65" t="s">
        <v>20</v>
      </c>
      <c r="F6" s="63" t="s">
        <v>21</v>
      </c>
      <c r="G6" s="63" t="s">
        <v>22</v>
      </c>
      <c r="H6" s="64" t="s">
        <v>23</v>
      </c>
      <c r="I6" s="64" t="s">
        <v>24</v>
      </c>
      <c r="J6" s="63" t="s">
        <v>25</v>
      </c>
      <c r="K6" s="66" t="s">
        <v>26</v>
      </c>
      <c r="L6" s="66" t="s">
        <v>27</v>
      </c>
      <c r="M6" s="62" t="s">
        <v>28</v>
      </c>
      <c r="N6" s="62" t="s">
        <v>29</v>
      </c>
      <c r="O6" s="62" t="s">
        <v>30</v>
      </c>
      <c r="P6" s="62" t="s">
        <v>31</v>
      </c>
      <c r="Q6" s="63" t="s">
        <v>32</v>
      </c>
      <c r="R6" s="64" t="s">
        <v>33</v>
      </c>
      <c r="S6" s="3"/>
    </row>
    <row r="7" spans="1:19" s="8" customFormat="1" ht="105" x14ac:dyDescent="0.25">
      <c r="A7" s="411">
        <v>1</v>
      </c>
      <c r="B7" s="407" t="s">
        <v>100</v>
      </c>
      <c r="C7" s="407">
        <v>1</v>
      </c>
      <c r="D7" s="407">
        <v>3</v>
      </c>
      <c r="E7" s="430" t="s">
        <v>317</v>
      </c>
      <c r="F7" s="407" t="s">
        <v>623</v>
      </c>
      <c r="G7" s="407" t="s">
        <v>318</v>
      </c>
      <c r="H7" s="407" t="s">
        <v>319</v>
      </c>
      <c r="I7" s="407" t="s">
        <v>624</v>
      </c>
      <c r="J7" s="407" t="s">
        <v>320</v>
      </c>
      <c r="K7" s="425" t="s">
        <v>34</v>
      </c>
      <c r="L7" s="425"/>
      <c r="M7" s="414">
        <v>30000</v>
      </c>
      <c r="N7" s="411"/>
      <c r="O7" s="414">
        <v>11907</v>
      </c>
      <c r="P7" s="414"/>
      <c r="Q7" s="407" t="s">
        <v>321</v>
      </c>
      <c r="R7" s="407" t="s">
        <v>625</v>
      </c>
      <c r="S7" s="13"/>
    </row>
    <row r="8" spans="1:19" ht="75" x14ac:dyDescent="0.25">
      <c r="A8" s="409">
        <v>2</v>
      </c>
      <c r="B8" s="403" t="s">
        <v>100</v>
      </c>
      <c r="C8" s="403">
        <v>1</v>
      </c>
      <c r="D8" s="403">
        <v>3</v>
      </c>
      <c r="E8" s="430" t="s">
        <v>626</v>
      </c>
      <c r="F8" s="403" t="s">
        <v>627</v>
      </c>
      <c r="G8" s="403" t="s">
        <v>322</v>
      </c>
      <c r="H8" s="403" t="s">
        <v>323</v>
      </c>
      <c r="I8" s="403" t="s">
        <v>624</v>
      </c>
      <c r="J8" s="403" t="s">
        <v>320</v>
      </c>
      <c r="K8" s="420" t="s">
        <v>46</v>
      </c>
      <c r="L8" s="420"/>
      <c r="M8" s="418">
        <v>20000</v>
      </c>
      <c r="N8" s="409"/>
      <c r="O8" s="418">
        <v>20000</v>
      </c>
      <c r="P8" s="418"/>
      <c r="Q8" s="403" t="s">
        <v>321</v>
      </c>
      <c r="R8" s="403" t="s">
        <v>625</v>
      </c>
    </row>
    <row r="9" spans="1:19" ht="60" x14ac:dyDescent="0.25">
      <c r="A9" s="411">
        <v>3</v>
      </c>
      <c r="B9" s="411" t="s">
        <v>100</v>
      </c>
      <c r="C9" s="411">
        <v>5</v>
      </c>
      <c r="D9" s="407">
        <v>4</v>
      </c>
      <c r="E9" s="423" t="s">
        <v>324</v>
      </c>
      <c r="F9" s="407" t="s">
        <v>325</v>
      </c>
      <c r="G9" s="407" t="s">
        <v>50</v>
      </c>
      <c r="H9" s="407" t="s">
        <v>326</v>
      </c>
      <c r="I9" s="426" t="s">
        <v>624</v>
      </c>
      <c r="J9" s="407" t="s">
        <v>628</v>
      </c>
      <c r="K9" s="425" t="s">
        <v>41</v>
      </c>
      <c r="L9" s="425"/>
      <c r="M9" s="414">
        <v>25000</v>
      </c>
      <c r="N9" s="414"/>
      <c r="O9" s="414">
        <v>15312</v>
      </c>
      <c r="P9" s="414"/>
      <c r="Q9" s="407" t="s">
        <v>321</v>
      </c>
      <c r="R9" s="407" t="s">
        <v>625</v>
      </c>
    </row>
    <row r="10" spans="1:19" ht="75" customHeight="1" x14ac:dyDescent="0.25">
      <c r="A10" s="411">
        <v>4</v>
      </c>
      <c r="B10" s="407" t="s">
        <v>100</v>
      </c>
      <c r="C10" s="407">
        <v>3</v>
      </c>
      <c r="D10" s="407">
        <v>10</v>
      </c>
      <c r="E10" s="407" t="s">
        <v>327</v>
      </c>
      <c r="F10" s="407" t="s">
        <v>328</v>
      </c>
      <c r="G10" s="407" t="s">
        <v>331</v>
      </c>
      <c r="H10" s="407" t="s">
        <v>329</v>
      </c>
      <c r="I10" s="407" t="s">
        <v>624</v>
      </c>
      <c r="J10" s="407" t="s">
        <v>330</v>
      </c>
      <c r="K10" s="425" t="s">
        <v>39</v>
      </c>
      <c r="L10" s="425"/>
      <c r="M10" s="414">
        <v>400000</v>
      </c>
      <c r="N10" s="411"/>
      <c r="O10" s="414">
        <v>50000</v>
      </c>
      <c r="P10" s="414"/>
      <c r="Q10" s="407" t="s">
        <v>321</v>
      </c>
      <c r="R10" s="407" t="s">
        <v>625</v>
      </c>
    </row>
    <row r="11" spans="1:19" ht="90.75" customHeight="1" x14ac:dyDescent="0.25">
      <c r="A11" s="411">
        <v>5</v>
      </c>
      <c r="B11" s="407" t="s">
        <v>100</v>
      </c>
      <c r="C11" s="407">
        <v>3</v>
      </c>
      <c r="D11" s="407">
        <v>10</v>
      </c>
      <c r="E11" s="469" t="s">
        <v>332</v>
      </c>
      <c r="F11" s="407" t="s">
        <v>629</v>
      </c>
      <c r="G11" s="407" t="s">
        <v>333</v>
      </c>
      <c r="H11" s="407" t="s">
        <v>334</v>
      </c>
      <c r="I11" s="407" t="s">
        <v>624</v>
      </c>
      <c r="J11" s="407" t="s">
        <v>330</v>
      </c>
      <c r="K11" s="425" t="s">
        <v>39</v>
      </c>
      <c r="L11" s="425"/>
      <c r="M11" s="414">
        <v>120000</v>
      </c>
      <c r="N11" s="411"/>
      <c r="O11" s="414">
        <v>120000</v>
      </c>
      <c r="P11" s="414"/>
      <c r="Q11" s="407" t="s">
        <v>321</v>
      </c>
      <c r="R11" s="407" t="s">
        <v>625</v>
      </c>
    </row>
    <row r="12" spans="1:19" ht="60" x14ac:dyDescent="0.25">
      <c r="A12" s="407">
        <v>6</v>
      </c>
      <c r="B12" s="407" t="s">
        <v>100</v>
      </c>
      <c r="C12" s="407">
        <v>1</v>
      </c>
      <c r="D12" s="407">
        <v>13</v>
      </c>
      <c r="E12" s="407" t="s">
        <v>338</v>
      </c>
      <c r="F12" s="407" t="s">
        <v>630</v>
      </c>
      <c r="G12" s="423" t="s">
        <v>337</v>
      </c>
      <c r="H12" s="407" t="s">
        <v>329</v>
      </c>
      <c r="I12" s="407" t="s">
        <v>624</v>
      </c>
      <c r="J12" s="407" t="s">
        <v>320</v>
      </c>
      <c r="K12" s="407" t="s">
        <v>46</v>
      </c>
      <c r="L12" s="407"/>
      <c r="M12" s="408">
        <v>40000</v>
      </c>
      <c r="N12" s="408"/>
      <c r="O12" s="408">
        <v>25000</v>
      </c>
      <c r="P12" s="408"/>
      <c r="Q12" s="407" t="s">
        <v>321</v>
      </c>
      <c r="R12" s="407" t="s">
        <v>625</v>
      </c>
    </row>
    <row r="13" spans="1:19" ht="75" x14ac:dyDescent="0.25">
      <c r="A13" s="407">
        <v>7</v>
      </c>
      <c r="B13" s="407" t="s">
        <v>100</v>
      </c>
      <c r="C13" s="407">
        <v>3</v>
      </c>
      <c r="D13" s="407">
        <v>13</v>
      </c>
      <c r="E13" s="407" t="s">
        <v>339</v>
      </c>
      <c r="F13" s="407" t="s">
        <v>335</v>
      </c>
      <c r="G13" s="423" t="s">
        <v>631</v>
      </c>
      <c r="H13" s="407" t="s">
        <v>62</v>
      </c>
      <c r="I13" s="407" t="s">
        <v>624</v>
      </c>
      <c r="J13" s="407" t="s">
        <v>632</v>
      </c>
      <c r="K13" s="407" t="s">
        <v>336</v>
      </c>
      <c r="L13" s="407"/>
      <c r="M13" s="408">
        <v>8000</v>
      </c>
      <c r="N13" s="408"/>
      <c r="O13" s="408">
        <v>8000</v>
      </c>
      <c r="P13" s="408"/>
      <c r="Q13" s="407" t="s">
        <v>321</v>
      </c>
      <c r="R13" s="407" t="s">
        <v>625</v>
      </c>
    </row>
    <row r="14" spans="1:19" ht="169.5" customHeight="1" x14ac:dyDescent="0.25">
      <c r="A14" s="407">
        <v>8</v>
      </c>
      <c r="B14" s="407" t="s">
        <v>100</v>
      </c>
      <c r="C14" s="407">
        <v>1</v>
      </c>
      <c r="D14" s="407">
        <v>13</v>
      </c>
      <c r="E14" s="470" t="s">
        <v>340</v>
      </c>
      <c r="F14" s="407" t="s">
        <v>347</v>
      </c>
      <c r="G14" s="407" t="s">
        <v>341</v>
      </c>
      <c r="H14" s="407" t="s">
        <v>342</v>
      </c>
      <c r="I14" s="407" t="s">
        <v>633</v>
      </c>
      <c r="J14" s="407" t="s">
        <v>343</v>
      </c>
      <c r="K14" s="407" t="s">
        <v>336</v>
      </c>
      <c r="L14" s="407"/>
      <c r="M14" s="408">
        <v>165000</v>
      </c>
      <c r="N14" s="408"/>
      <c r="O14" s="408">
        <v>165000</v>
      </c>
      <c r="P14" s="408"/>
      <c r="Q14" s="407" t="s">
        <v>321</v>
      </c>
      <c r="R14" s="407" t="s">
        <v>625</v>
      </c>
    </row>
    <row r="15" spans="1:19" ht="135" x14ac:dyDescent="0.25">
      <c r="A15" s="411">
        <v>9</v>
      </c>
      <c r="B15" s="411" t="s">
        <v>100</v>
      </c>
      <c r="C15" s="411">
        <v>1</v>
      </c>
      <c r="D15" s="411">
        <v>13</v>
      </c>
      <c r="E15" s="407" t="s">
        <v>344</v>
      </c>
      <c r="F15" s="407" t="s">
        <v>345</v>
      </c>
      <c r="G15" s="407" t="s">
        <v>346</v>
      </c>
      <c r="H15" s="407" t="s">
        <v>342</v>
      </c>
      <c r="I15" s="407" t="s">
        <v>624</v>
      </c>
      <c r="J15" s="411" t="s">
        <v>320</v>
      </c>
      <c r="K15" s="411" t="s">
        <v>56</v>
      </c>
      <c r="L15" s="411"/>
      <c r="M15" s="414">
        <v>20000</v>
      </c>
      <c r="N15" s="411"/>
      <c r="O15" s="414">
        <v>20000</v>
      </c>
      <c r="P15" s="411"/>
      <c r="Q15" s="407" t="s">
        <v>321</v>
      </c>
      <c r="R15" s="407" t="s">
        <v>625</v>
      </c>
    </row>
    <row r="16" spans="1:19" x14ac:dyDescent="0.25">
      <c r="E16" s="72"/>
      <c r="J16" s="72"/>
      <c r="M16" s="72"/>
      <c r="N16" s="72"/>
      <c r="O16" s="72"/>
      <c r="P16" s="72"/>
      <c r="Q16" s="96"/>
      <c r="R16" s="96"/>
    </row>
    <row r="17" spans="5:18" x14ac:dyDescent="0.25">
      <c r="E17" s="72"/>
      <c r="J17" s="72"/>
      <c r="M17" s="85"/>
      <c r="N17" s="561" t="s">
        <v>35</v>
      </c>
      <c r="O17" s="562"/>
      <c r="P17" s="72"/>
      <c r="Q17" s="96"/>
      <c r="R17" s="96"/>
    </row>
    <row r="18" spans="5:18" x14ac:dyDescent="0.25">
      <c r="E18" s="72"/>
      <c r="J18" s="72"/>
      <c r="M18" s="86"/>
      <c r="N18" s="83" t="s">
        <v>36</v>
      </c>
      <c r="O18" s="83" t="s">
        <v>37</v>
      </c>
      <c r="P18" s="72"/>
      <c r="Q18" s="96"/>
      <c r="R18" s="96"/>
    </row>
    <row r="19" spans="5:18" x14ac:dyDescent="0.25">
      <c r="E19" s="72"/>
      <c r="J19" s="72"/>
      <c r="M19" s="86" t="s">
        <v>688</v>
      </c>
      <c r="N19" s="82">
        <v>9</v>
      </c>
      <c r="O19" s="16">
        <f>O7+O8+O9+O10+O11+O12+O13+O14+O15</f>
        <v>435219</v>
      </c>
      <c r="P19" s="72"/>
      <c r="Q19" s="96"/>
      <c r="R19" s="96"/>
    </row>
    <row r="20" spans="5:18" x14ac:dyDescent="0.25">
      <c r="E20" s="72"/>
      <c r="J20" s="72"/>
      <c r="M20" s="72"/>
      <c r="N20" s="72"/>
      <c r="O20" s="72"/>
      <c r="P20" s="72"/>
      <c r="Q20" s="96"/>
      <c r="R20" s="96"/>
    </row>
  </sheetData>
  <mergeCells count="16">
    <mergeCell ref="J3:R3"/>
    <mergeCell ref="Q4:Q5"/>
    <mergeCell ref="R4:R5"/>
    <mergeCell ref="O4:P4"/>
    <mergeCell ref="M4:N4"/>
    <mergeCell ref="A4:A5"/>
    <mergeCell ref="B4:B5"/>
    <mergeCell ref="C4:C5"/>
    <mergeCell ref="D4:D5"/>
    <mergeCell ref="E4:E5"/>
    <mergeCell ref="N17:O17"/>
    <mergeCell ref="F4:F5"/>
    <mergeCell ref="G4:G5"/>
    <mergeCell ref="H4:I4"/>
    <mergeCell ref="J4:J5"/>
    <mergeCell ref="K4:L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3"/>
  <sheetViews>
    <sheetView topLeftCell="A16" zoomScale="70" zoomScaleNormal="70" workbookViewId="0">
      <selection activeCell="E18" sqref="E18"/>
    </sheetView>
  </sheetViews>
  <sheetFormatPr defaultColWidth="8.5703125" defaultRowHeight="15" x14ac:dyDescent="0.25"/>
  <cols>
    <col min="1" max="1" width="4.7109375" style="72" customWidth="1"/>
    <col min="2" max="2" width="8.85546875" style="72" customWidth="1"/>
    <col min="3" max="3" width="11.42578125" style="72" customWidth="1"/>
    <col min="4" max="4" width="11.2851562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8.5703125" style="72"/>
    <col min="259" max="259" width="4.7109375" style="72" customWidth="1"/>
    <col min="260" max="260" width="9.7109375" style="72" customWidth="1"/>
    <col min="261" max="261" width="10" style="72" customWidth="1"/>
    <col min="262" max="262" width="8.85546875" style="72" customWidth="1"/>
    <col min="263" max="263" width="22.85546875" style="72" customWidth="1"/>
    <col min="264" max="264" width="59.7109375" style="72" customWidth="1"/>
    <col min="265" max="265" width="57.85546875" style="72" customWidth="1"/>
    <col min="266" max="266" width="35.28515625" style="72" customWidth="1"/>
    <col min="267" max="267" width="28.140625" style="72" customWidth="1"/>
    <col min="268" max="268" width="33.140625" style="72" customWidth="1"/>
    <col min="269" max="269" width="26" style="72" customWidth="1"/>
    <col min="270" max="270" width="19.140625" style="72" customWidth="1"/>
    <col min="271" max="271" width="10.42578125" style="72" customWidth="1"/>
    <col min="272" max="272" width="11.85546875" style="72" customWidth="1"/>
    <col min="273" max="273" width="14.7109375" style="72" customWidth="1"/>
    <col min="274" max="274" width="9" style="72" customWidth="1"/>
    <col min="275" max="514" width="8.5703125" style="72"/>
    <col min="515" max="515" width="4.7109375" style="72" customWidth="1"/>
    <col min="516" max="516" width="9.7109375" style="72" customWidth="1"/>
    <col min="517" max="517" width="10" style="72" customWidth="1"/>
    <col min="518" max="518" width="8.85546875" style="72" customWidth="1"/>
    <col min="519" max="519" width="22.85546875" style="72" customWidth="1"/>
    <col min="520" max="520" width="59.7109375" style="72" customWidth="1"/>
    <col min="521" max="521" width="57.85546875" style="72" customWidth="1"/>
    <col min="522" max="522" width="35.28515625" style="72" customWidth="1"/>
    <col min="523" max="523" width="28.140625" style="72" customWidth="1"/>
    <col min="524" max="524" width="33.140625" style="72" customWidth="1"/>
    <col min="525" max="525" width="26" style="72" customWidth="1"/>
    <col min="526" max="526" width="19.140625" style="72" customWidth="1"/>
    <col min="527" max="527" width="10.42578125" style="72" customWidth="1"/>
    <col min="528" max="528" width="11.85546875" style="72" customWidth="1"/>
    <col min="529" max="529" width="14.7109375" style="72" customWidth="1"/>
    <col min="530" max="530" width="9" style="72" customWidth="1"/>
    <col min="531" max="770" width="8.5703125" style="72"/>
    <col min="771" max="771" width="4.7109375" style="72" customWidth="1"/>
    <col min="772" max="772" width="9.7109375" style="72" customWidth="1"/>
    <col min="773" max="773" width="10" style="72" customWidth="1"/>
    <col min="774" max="774" width="8.85546875" style="72" customWidth="1"/>
    <col min="775" max="775" width="22.85546875" style="72" customWidth="1"/>
    <col min="776" max="776" width="59.7109375" style="72" customWidth="1"/>
    <col min="777" max="777" width="57.85546875" style="72" customWidth="1"/>
    <col min="778" max="778" width="35.28515625" style="72" customWidth="1"/>
    <col min="779" max="779" width="28.140625" style="72" customWidth="1"/>
    <col min="780" max="780" width="33.140625" style="72" customWidth="1"/>
    <col min="781" max="781" width="26" style="72" customWidth="1"/>
    <col min="782" max="782" width="19.140625" style="72" customWidth="1"/>
    <col min="783" max="783" width="10.42578125" style="72" customWidth="1"/>
    <col min="784" max="784" width="11.85546875" style="72" customWidth="1"/>
    <col min="785" max="785" width="14.7109375" style="72" customWidth="1"/>
    <col min="786" max="786" width="9" style="72" customWidth="1"/>
    <col min="787" max="16384" width="8.5703125" style="72"/>
  </cols>
  <sheetData>
    <row r="2" spans="1:19" ht="18.75" x14ac:dyDescent="0.3">
      <c r="A2" s="10" t="s">
        <v>1922</v>
      </c>
      <c r="E2" s="8"/>
      <c r="J2" s="9"/>
      <c r="M2" s="2"/>
      <c r="N2" s="2"/>
      <c r="O2" s="2"/>
      <c r="P2" s="2"/>
    </row>
    <row r="3" spans="1:19" x14ac:dyDescent="0.25">
      <c r="M3" s="2"/>
      <c r="N3" s="2"/>
      <c r="O3" s="2"/>
      <c r="P3" s="2"/>
    </row>
    <row r="4" spans="1:19" s="4" customFormat="1" ht="57.75" customHeight="1" x14ac:dyDescent="0.2">
      <c r="A4" s="609" t="s">
        <v>0</v>
      </c>
      <c r="B4" s="610" t="s">
        <v>1</v>
      </c>
      <c r="C4" s="610" t="s">
        <v>2</v>
      </c>
      <c r="D4" s="610" t="s">
        <v>3</v>
      </c>
      <c r="E4" s="609" t="s">
        <v>4</v>
      </c>
      <c r="F4" s="609" t="s">
        <v>5</v>
      </c>
      <c r="G4" s="609" t="s">
        <v>6</v>
      </c>
      <c r="H4" s="610" t="s">
        <v>7</v>
      </c>
      <c r="I4" s="610"/>
      <c r="J4" s="609" t="s">
        <v>8</v>
      </c>
      <c r="K4" s="610" t="s">
        <v>9</v>
      </c>
      <c r="L4" s="610"/>
      <c r="M4" s="611" t="s">
        <v>10</v>
      </c>
      <c r="N4" s="611"/>
      <c r="O4" s="611" t="s">
        <v>11</v>
      </c>
      <c r="P4" s="611"/>
      <c r="Q4" s="609" t="s">
        <v>12</v>
      </c>
      <c r="R4" s="610" t="s">
        <v>13</v>
      </c>
      <c r="S4" s="3"/>
    </row>
    <row r="5" spans="1:19" s="4" customFormat="1" x14ac:dyDescent="0.2">
      <c r="A5" s="609"/>
      <c r="B5" s="610"/>
      <c r="C5" s="610"/>
      <c r="D5" s="610"/>
      <c r="E5" s="609"/>
      <c r="F5" s="609"/>
      <c r="G5" s="609"/>
      <c r="H5" s="97" t="s">
        <v>14</v>
      </c>
      <c r="I5" s="97" t="s">
        <v>15</v>
      </c>
      <c r="J5" s="609"/>
      <c r="K5" s="98">
        <v>2020</v>
      </c>
      <c r="L5" s="98">
        <v>2021</v>
      </c>
      <c r="M5" s="99">
        <v>2020</v>
      </c>
      <c r="N5" s="99">
        <v>2021</v>
      </c>
      <c r="O5" s="99">
        <v>2020</v>
      </c>
      <c r="P5" s="99">
        <v>2021</v>
      </c>
      <c r="Q5" s="609"/>
      <c r="R5" s="610"/>
      <c r="S5" s="3"/>
    </row>
    <row r="6" spans="1:19" s="4" customFormat="1" x14ac:dyDescent="0.2">
      <c r="A6" s="100" t="s">
        <v>16</v>
      </c>
      <c r="B6" s="97" t="s">
        <v>17</v>
      </c>
      <c r="C6" s="97" t="s">
        <v>18</v>
      </c>
      <c r="D6" s="97" t="s">
        <v>19</v>
      </c>
      <c r="E6" s="100" t="s">
        <v>20</v>
      </c>
      <c r="F6" s="100" t="s">
        <v>21</v>
      </c>
      <c r="G6" s="100" t="s">
        <v>22</v>
      </c>
      <c r="H6" s="97" t="s">
        <v>23</v>
      </c>
      <c r="I6" s="97" t="s">
        <v>24</v>
      </c>
      <c r="J6" s="100" t="s">
        <v>25</v>
      </c>
      <c r="K6" s="98" t="s">
        <v>26</v>
      </c>
      <c r="L6" s="98" t="s">
        <v>27</v>
      </c>
      <c r="M6" s="101" t="s">
        <v>28</v>
      </c>
      <c r="N6" s="101" t="s">
        <v>29</v>
      </c>
      <c r="O6" s="101" t="s">
        <v>30</v>
      </c>
      <c r="P6" s="101" t="s">
        <v>31</v>
      </c>
      <c r="Q6" s="100" t="s">
        <v>32</v>
      </c>
      <c r="R6" s="97" t="s">
        <v>33</v>
      </c>
      <c r="S6" s="3"/>
    </row>
    <row r="7" spans="1:19" ht="150" customHeight="1" x14ac:dyDescent="0.25">
      <c r="A7" s="407">
        <v>1</v>
      </c>
      <c r="B7" s="407">
        <v>2</v>
      </c>
      <c r="C7" s="407">
        <v>1</v>
      </c>
      <c r="D7" s="407">
        <v>6</v>
      </c>
      <c r="E7" s="407" t="s">
        <v>348</v>
      </c>
      <c r="F7" s="442" t="s">
        <v>398</v>
      </c>
      <c r="G7" s="407" t="s">
        <v>349</v>
      </c>
      <c r="H7" s="407" t="s">
        <v>350</v>
      </c>
      <c r="I7" s="411" t="s">
        <v>351</v>
      </c>
      <c r="J7" s="407" t="s">
        <v>352</v>
      </c>
      <c r="K7" s="411" t="s">
        <v>48</v>
      </c>
      <c r="L7" s="408" t="s">
        <v>38</v>
      </c>
      <c r="M7" s="408">
        <v>24800</v>
      </c>
      <c r="N7" s="408" t="s">
        <v>38</v>
      </c>
      <c r="O7" s="408">
        <v>24800</v>
      </c>
      <c r="P7" s="408" t="s">
        <v>38</v>
      </c>
      <c r="Q7" s="407" t="s">
        <v>353</v>
      </c>
      <c r="R7" s="407" t="s">
        <v>354</v>
      </c>
      <c r="S7" s="102"/>
    </row>
    <row r="8" spans="1:19" ht="183" customHeight="1" x14ac:dyDescent="0.25">
      <c r="A8" s="407">
        <v>2</v>
      </c>
      <c r="B8" s="407">
        <v>6</v>
      </c>
      <c r="C8" s="407">
        <v>1</v>
      </c>
      <c r="D8" s="407">
        <v>6</v>
      </c>
      <c r="E8" s="407" t="s">
        <v>355</v>
      </c>
      <c r="F8" s="442" t="s">
        <v>399</v>
      </c>
      <c r="G8" s="407" t="s">
        <v>356</v>
      </c>
      <c r="H8" s="407" t="s">
        <v>357</v>
      </c>
      <c r="I8" s="407" t="s">
        <v>359</v>
      </c>
      <c r="J8" s="407" t="s">
        <v>358</v>
      </c>
      <c r="K8" s="411" t="s">
        <v>39</v>
      </c>
      <c r="L8" s="408" t="s">
        <v>38</v>
      </c>
      <c r="M8" s="408">
        <v>8000</v>
      </c>
      <c r="N8" s="408" t="s">
        <v>38</v>
      </c>
      <c r="O8" s="408">
        <v>8000</v>
      </c>
      <c r="P8" s="408" t="s">
        <v>38</v>
      </c>
      <c r="Q8" s="407" t="s">
        <v>353</v>
      </c>
      <c r="R8" s="407" t="s">
        <v>354</v>
      </c>
      <c r="S8" s="102"/>
    </row>
    <row r="9" spans="1:19" s="7" customFormat="1" ht="105" x14ac:dyDescent="0.25">
      <c r="A9" s="407">
        <v>3</v>
      </c>
      <c r="B9" s="407">
        <v>6</v>
      </c>
      <c r="C9" s="407">
        <v>5</v>
      </c>
      <c r="D9" s="407">
        <v>11</v>
      </c>
      <c r="E9" s="407" t="s">
        <v>360</v>
      </c>
      <c r="F9" s="442" t="s">
        <v>400</v>
      </c>
      <c r="G9" s="407" t="s">
        <v>361</v>
      </c>
      <c r="H9" s="407" t="s">
        <v>362</v>
      </c>
      <c r="I9" s="411" t="s">
        <v>363</v>
      </c>
      <c r="J9" s="407" t="s">
        <v>364</v>
      </c>
      <c r="K9" s="411" t="s">
        <v>46</v>
      </c>
      <c r="L9" s="408" t="s">
        <v>38</v>
      </c>
      <c r="M9" s="414">
        <v>60000</v>
      </c>
      <c r="N9" s="408" t="s">
        <v>38</v>
      </c>
      <c r="O9" s="414">
        <v>60000</v>
      </c>
      <c r="P9" s="408" t="s">
        <v>38</v>
      </c>
      <c r="Q9" s="407" t="s">
        <v>353</v>
      </c>
      <c r="R9" s="407" t="s">
        <v>354</v>
      </c>
    </row>
    <row r="10" spans="1:19" ht="153.75" customHeight="1" x14ac:dyDescent="0.25">
      <c r="A10" s="407">
        <v>4</v>
      </c>
      <c r="B10" s="407">
        <v>6</v>
      </c>
      <c r="C10" s="407">
        <v>2</v>
      </c>
      <c r="D10" s="407">
        <v>12</v>
      </c>
      <c r="E10" s="407" t="s">
        <v>365</v>
      </c>
      <c r="F10" s="442" t="s">
        <v>401</v>
      </c>
      <c r="G10" s="407" t="s">
        <v>318</v>
      </c>
      <c r="H10" s="407" t="s">
        <v>366</v>
      </c>
      <c r="I10" s="426" t="s">
        <v>367</v>
      </c>
      <c r="J10" s="407" t="s">
        <v>320</v>
      </c>
      <c r="K10" s="407" t="s">
        <v>46</v>
      </c>
      <c r="L10" s="408" t="s">
        <v>38</v>
      </c>
      <c r="M10" s="414">
        <v>34000</v>
      </c>
      <c r="N10" s="408" t="s">
        <v>38</v>
      </c>
      <c r="O10" s="414">
        <v>34000</v>
      </c>
      <c r="P10" s="408" t="s">
        <v>38</v>
      </c>
      <c r="Q10" s="407" t="s">
        <v>353</v>
      </c>
      <c r="R10" s="407" t="s">
        <v>354</v>
      </c>
    </row>
    <row r="11" spans="1:19" ht="109.5" customHeight="1" x14ac:dyDescent="0.25">
      <c r="A11" s="407">
        <v>5</v>
      </c>
      <c r="B11" s="407">
        <v>3</v>
      </c>
      <c r="C11" s="407">
        <v>3</v>
      </c>
      <c r="D11" s="407">
        <v>10</v>
      </c>
      <c r="E11" s="407" t="s">
        <v>368</v>
      </c>
      <c r="F11" s="442" t="s">
        <v>402</v>
      </c>
      <c r="G11" s="407" t="s">
        <v>369</v>
      </c>
      <c r="H11" s="407" t="s">
        <v>370</v>
      </c>
      <c r="I11" s="426" t="s">
        <v>42</v>
      </c>
      <c r="J11" s="407" t="s">
        <v>371</v>
      </c>
      <c r="K11" s="103" t="s">
        <v>44</v>
      </c>
      <c r="L11" s="408" t="s">
        <v>38</v>
      </c>
      <c r="M11" s="414">
        <v>11890</v>
      </c>
      <c r="N11" s="408" t="s">
        <v>38</v>
      </c>
      <c r="O11" s="414">
        <v>11890</v>
      </c>
      <c r="P11" s="408" t="s">
        <v>38</v>
      </c>
      <c r="Q11" s="407" t="s">
        <v>353</v>
      </c>
      <c r="R11" s="407" t="s">
        <v>354</v>
      </c>
    </row>
    <row r="12" spans="1:19" ht="122.25" customHeight="1" x14ac:dyDescent="0.25">
      <c r="A12" s="407">
        <v>6</v>
      </c>
      <c r="B12" s="407">
        <v>2</v>
      </c>
      <c r="C12" s="407">
        <v>1</v>
      </c>
      <c r="D12" s="407">
        <v>6</v>
      </c>
      <c r="E12" s="407" t="s">
        <v>373</v>
      </c>
      <c r="F12" s="442" t="s">
        <v>403</v>
      </c>
      <c r="G12" s="407" t="s">
        <v>374</v>
      </c>
      <c r="H12" s="407" t="s">
        <v>375</v>
      </c>
      <c r="I12" s="426" t="s">
        <v>1923</v>
      </c>
      <c r="J12" s="407" t="s">
        <v>376</v>
      </c>
      <c r="K12" s="407" t="s">
        <v>39</v>
      </c>
      <c r="L12" s="408" t="s">
        <v>38</v>
      </c>
      <c r="M12" s="408">
        <v>3000</v>
      </c>
      <c r="N12" s="408" t="s">
        <v>38</v>
      </c>
      <c r="O12" s="408">
        <v>3000</v>
      </c>
      <c r="P12" s="408" t="s">
        <v>38</v>
      </c>
      <c r="Q12" s="407" t="s">
        <v>353</v>
      </c>
      <c r="R12" s="407" t="s">
        <v>354</v>
      </c>
    </row>
    <row r="13" spans="1:19" ht="195" customHeight="1" x14ac:dyDescent="0.25">
      <c r="A13" s="407">
        <v>7</v>
      </c>
      <c r="B13" s="407">
        <v>6</v>
      </c>
      <c r="C13" s="407">
        <v>1</v>
      </c>
      <c r="D13" s="407">
        <v>3</v>
      </c>
      <c r="E13" s="407" t="s">
        <v>377</v>
      </c>
      <c r="F13" s="442" t="s">
        <v>404</v>
      </c>
      <c r="G13" s="407" t="s">
        <v>378</v>
      </c>
      <c r="H13" s="407" t="s">
        <v>379</v>
      </c>
      <c r="I13" s="426" t="s">
        <v>380</v>
      </c>
      <c r="J13" s="407" t="s">
        <v>381</v>
      </c>
      <c r="K13" s="407" t="s">
        <v>39</v>
      </c>
      <c r="L13" s="408" t="s">
        <v>38</v>
      </c>
      <c r="M13" s="408">
        <v>50000</v>
      </c>
      <c r="N13" s="408" t="s">
        <v>38</v>
      </c>
      <c r="O13" s="408">
        <v>50000</v>
      </c>
      <c r="P13" s="408" t="s">
        <v>38</v>
      </c>
      <c r="Q13" s="407" t="s">
        <v>353</v>
      </c>
      <c r="R13" s="407" t="s">
        <v>354</v>
      </c>
    </row>
    <row r="14" spans="1:19" ht="120" x14ac:dyDescent="0.25">
      <c r="A14" s="407">
        <v>8</v>
      </c>
      <c r="B14" s="411">
        <v>3</v>
      </c>
      <c r="C14" s="411">
        <v>1</v>
      </c>
      <c r="D14" s="407">
        <v>9</v>
      </c>
      <c r="E14" s="407" t="s">
        <v>382</v>
      </c>
      <c r="F14" s="442" t="s">
        <v>405</v>
      </c>
      <c r="G14" s="407" t="s">
        <v>383</v>
      </c>
      <c r="H14" s="407" t="s">
        <v>396</v>
      </c>
      <c r="I14" s="426" t="s">
        <v>397</v>
      </c>
      <c r="J14" s="407" t="s">
        <v>384</v>
      </c>
      <c r="K14" s="104" t="s">
        <v>46</v>
      </c>
      <c r="L14" s="104"/>
      <c r="M14" s="414">
        <v>78000</v>
      </c>
      <c r="N14" s="411" t="s">
        <v>38</v>
      </c>
      <c r="O14" s="414">
        <f>M14</f>
        <v>78000</v>
      </c>
      <c r="P14" s="408" t="s">
        <v>38</v>
      </c>
      <c r="Q14" s="407" t="s">
        <v>353</v>
      </c>
      <c r="R14" s="407" t="s">
        <v>354</v>
      </c>
    </row>
    <row r="15" spans="1:19" ht="104.25" customHeight="1" x14ac:dyDescent="0.25">
      <c r="A15" s="407">
        <v>9</v>
      </c>
      <c r="B15" s="407">
        <v>6</v>
      </c>
      <c r="C15" s="407">
        <v>5</v>
      </c>
      <c r="D15" s="407">
        <v>11</v>
      </c>
      <c r="E15" s="407" t="s">
        <v>386</v>
      </c>
      <c r="F15" s="442" t="s">
        <v>406</v>
      </c>
      <c r="G15" s="407" t="s">
        <v>361</v>
      </c>
      <c r="H15" s="407" t="s">
        <v>362</v>
      </c>
      <c r="I15" s="411" t="s">
        <v>389</v>
      </c>
      <c r="J15" s="407" t="s">
        <v>387</v>
      </c>
      <c r="K15" s="411" t="s">
        <v>56</v>
      </c>
      <c r="L15" s="408" t="s">
        <v>38</v>
      </c>
      <c r="M15" s="414">
        <v>8000</v>
      </c>
      <c r="N15" s="408" t="s">
        <v>38</v>
      </c>
      <c r="O15" s="414">
        <v>8000</v>
      </c>
      <c r="P15" s="408" t="s">
        <v>38</v>
      </c>
      <c r="Q15" s="407" t="s">
        <v>353</v>
      </c>
      <c r="R15" s="407" t="s">
        <v>354</v>
      </c>
    </row>
    <row r="16" spans="1:19" ht="195" customHeight="1" x14ac:dyDescent="0.25">
      <c r="A16" s="407">
        <v>10</v>
      </c>
      <c r="B16" s="407">
        <v>2</v>
      </c>
      <c r="C16" s="407">
        <v>1</v>
      </c>
      <c r="D16" s="407">
        <v>6</v>
      </c>
      <c r="E16" s="407" t="s">
        <v>388</v>
      </c>
      <c r="F16" s="442" t="s">
        <v>407</v>
      </c>
      <c r="G16" s="407" t="s">
        <v>361</v>
      </c>
      <c r="H16" s="407" t="s">
        <v>362</v>
      </c>
      <c r="I16" s="411" t="s">
        <v>389</v>
      </c>
      <c r="J16" s="407" t="s">
        <v>390</v>
      </c>
      <c r="K16" s="411" t="s">
        <v>56</v>
      </c>
      <c r="L16" s="408" t="s">
        <v>38</v>
      </c>
      <c r="M16" s="414">
        <v>5000</v>
      </c>
      <c r="N16" s="408" t="s">
        <v>38</v>
      </c>
      <c r="O16" s="414">
        <v>5000</v>
      </c>
      <c r="P16" s="408" t="s">
        <v>38</v>
      </c>
      <c r="Q16" s="407" t="s">
        <v>353</v>
      </c>
      <c r="R16" s="407" t="s">
        <v>354</v>
      </c>
    </row>
    <row r="17" spans="1:18" ht="181.5" customHeight="1" x14ac:dyDescent="0.25">
      <c r="A17" s="407">
        <v>11</v>
      </c>
      <c r="B17" s="407">
        <v>2</v>
      </c>
      <c r="C17" s="407">
        <v>1</v>
      </c>
      <c r="D17" s="407">
        <v>6</v>
      </c>
      <c r="E17" s="407" t="s">
        <v>391</v>
      </c>
      <c r="F17" s="442" t="s">
        <v>408</v>
      </c>
      <c r="G17" s="407" t="s">
        <v>378</v>
      </c>
      <c r="H17" s="407" t="s">
        <v>392</v>
      </c>
      <c r="I17" s="426" t="s">
        <v>244</v>
      </c>
      <c r="J17" s="407" t="s">
        <v>385</v>
      </c>
      <c r="K17" s="407" t="s">
        <v>56</v>
      </c>
      <c r="L17" s="408" t="s">
        <v>38</v>
      </c>
      <c r="M17" s="408">
        <v>15000</v>
      </c>
      <c r="N17" s="408" t="s">
        <v>38</v>
      </c>
      <c r="O17" s="408">
        <v>15000</v>
      </c>
      <c r="P17" s="408" t="s">
        <v>38</v>
      </c>
      <c r="Q17" s="407" t="s">
        <v>353</v>
      </c>
      <c r="R17" s="407" t="s">
        <v>354</v>
      </c>
    </row>
    <row r="18" spans="1:18" ht="95.25" customHeight="1" x14ac:dyDescent="0.25">
      <c r="A18" s="407">
        <v>12</v>
      </c>
      <c r="B18" s="407">
        <v>6</v>
      </c>
      <c r="C18" s="407">
        <v>5</v>
      </c>
      <c r="D18" s="407">
        <v>11</v>
      </c>
      <c r="E18" s="407" t="s">
        <v>360</v>
      </c>
      <c r="F18" s="442" t="s">
        <v>400</v>
      </c>
      <c r="G18" s="407" t="s">
        <v>361</v>
      </c>
      <c r="H18" s="407" t="s">
        <v>362</v>
      </c>
      <c r="I18" s="411" t="s">
        <v>363</v>
      </c>
      <c r="J18" s="407" t="s">
        <v>364</v>
      </c>
      <c r="K18" s="408" t="s">
        <v>38</v>
      </c>
      <c r="L18" s="407" t="s">
        <v>46</v>
      </c>
      <c r="M18" s="408" t="s">
        <v>38</v>
      </c>
      <c r="N18" s="414">
        <v>40000</v>
      </c>
      <c r="O18" s="408" t="s">
        <v>38</v>
      </c>
      <c r="P18" s="414">
        <v>40000</v>
      </c>
      <c r="Q18" s="407" t="s">
        <v>353</v>
      </c>
      <c r="R18" s="407" t="s">
        <v>354</v>
      </c>
    </row>
    <row r="19" spans="1:18" ht="110.25" customHeight="1" x14ac:dyDescent="0.25">
      <c r="A19" s="471">
        <v>13</v>
      </c>
      <c r="B19" s="407">
        <v>1</v>
      </c>
      <c r="C19" s="407">
        <v>1</v>
      </c>
      <c r="D19" s="407">
        <v>6</v>
      </c>
      <c r="E19" s="407" t="s">
        <v>393</v>
      </c>
      <c r="F19" s="407" t="s">
        <v>409</v>
      </c>
      <c r="G19" s="407" t="s">
        <v>318</v>
      </c>
      <c r="H19" s="407" t="s">
        <v>366</v>
      </c>
      <c r="I19" s="426" t="s">
        <v>394</v>
      </c>
      <c r="J19" s="407" t="s">
        <v>395</v>
      </c>
      <c r="K19" s="407" t="s">
        <v>38</v>
      </c>
      <c r="L19" s="407" t="s">
        <v>34</v>
      </c>
      <c r="M19" s="408" t="s">
        <v>38</v>
      </c>
      <c r="N19" s="414">
        <v>40000</v>
      </c>
      <c r="O19" s="408" t="s">
        <v>38</v>
      </c>
      <c r="P19" s="414">
        <v>40000</v>
      </c>
      <c r="Q19" s="407" t="s">
        <v>353</v>
      </c>
      <c r="R19" s="407" t="s">
        <v>354</v>
      </c>
    </row>
    <row r="20" spans="1:18" x14ac:dyDescent="0.25">
      <c r="B20" s="105"/>
      <c r="C20" s="105"/>
      <c r="D20" s="105"/>
      <c r="E20" s="105"/>
      <c r="F20" s="105"/>
      <c r="G20" s="105"/>
      <c r="H20" s="105"/>
      <c r="I20" s="105"/>
      <c r="J20" s="105"/>
      <c r="K20" s="105"/>
      <c r="L20" s="105"/>
      <c r="M20" s="105"/>
      <c r="N20" s="106"/>
      <c r="O20" s="106"/>
      <c r="P20" s="105"/>
      <c r="Q20" s="105"/>
      <c r="R20" s="105"/>
    </row>
    <row r="21" spans="1:18" x14ac:dyDescent="0.25">
      <c r="M21" s="107"/>
      <c r="N21" s="85"/>
      <c r="O21" s="561" t="s">
        <v>35</v>
      </c>
      <c r="P21" s="562"/>
    </row>
    <row r="22" spans="1:18" x14ac:dyDescent="0.25">
      <c r="N22" s="86"/>
      <c r="O22" s="83" t="s">
        <v>36</v>
      </c>
      <c r="P22" s="83" t="s">
        <v>37</v>
      </c>
    </row>
    <row r="23" spans="1:18" x14ac:dyDescent="0.25">
      <c r="N23" s="86" t="s">
        <v>688</v>
      </c>
      <c r="O23" s="82">
        <v>13</v>
      </c>
      <c r="P23" s="16">
        <f>O7+O8+O9+O10+O11+O12+O13+O14+O15+O16+O17+P18+P19</f>
        <v>377690</v>
      </c>
    </row>
  </sheetData>
  <mergeCells count="15">
    <mergeCell ref="F4:F5"/>
    <mergeCell ref="Q4:Q5"/>
    <mergeCell ref="R4:R5"/>
    <mergeCell ref="A4:A5"/>
    <mergeCell ref="B4:B5"/>
    <mergeCell ref="C4:C5"/>
    <mergeCell ref="D4:D5"/>
    <mergeCell ref="E4:E5"/>
    <mergeCell ref="O21:P21"/>
    <mergeCell ref="G4:G5"/>
    <mergeCell ref="H4:I4"/>
    <mergeCell ref="J4:J5"/>
    <mergeCell ref="K4:L4"/>
    <mergeCell ref="M4:N4"/>
    <mergeCell ref="O4: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34"/>
  <sheetViews>
    <sheetView topLeftCell="A19" zoomScale="60" zoomScaleNormal="60" workbookViewId="0">
      <selection activeCell="A3" sqref="A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3.5703125" style="72" customWidth="1"/>
    <col min="9" max="9" width="21"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1.710937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108" t="s">
        <v>1924</v>
      </c>
    </row>
    <row r="3" spans="1:19" x14ac:dyDescent="0.25">
      <c r="M3" s="2"/>
      <c r="N3" s="2"/>
      <c r="O3" s="2"/>
      <c r="P3" s="2"/>
    </row>
    <row r="4" spans="1:19" s="4" customFormat="1" ht="50.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79" t="s">
        <v>14</v>
      </c>
      <c r="I5" s="79" t="s">
        <v>15</v>
      </c>
      <c r="J5" s="509"/>
      <c r="K5" s="80">
        <v>2020</v>
      </c>
      <c r="L5" s="80">
        <v>2021</v>
      </c>
      <c r="M5" s="5">
        <v>2020</v>
      </c>
      <c r="N5" s="5">
        <v>2021</v>
      </c>
      <c r="O5" s="5">
        <v>2020</v>
      </c>
      <c r="P5" s="5">
        <v>2021</v>
      </c>
      <c r="Q5" s="509"/>
      <c r="R5" s="523"/>
      <c r="S5" s="3"/>
    </row>
    <row r="6" spans="1:19" s="4" customFormat="1" x14ac:dyDescent="0.2">
      <c r="A6" s="78" t="s">
        <v>16</v>
      </c>
      <c r="B6" s="79" t="s">
        <v>17</v>
      </c>
      <c r="C6" s="79" t="s">
        <v>18</v>
      </c>
      <c r="D6" s="79" t="s">
        <v>19</v>
      </c>
      <c r="E6" s="78" t="s">
        <v>20</v>
      </c>
      <c r="F6" s="78" t="s">
        <v>21</v>
      </c>
      <c r="G6" s="78" t="s">
        <v>22</v>
      </c>
      <c r="H6" s="79" t="s">
        <v>23</v>
      </c>
      <c r="I6" s="79" t="s">
        <v>24</v>
      </c>
      <c r="J6" s="78" t="s">
        <v>25</v>
      </c>
      <c r="K6" s="80" t="s">
        <v>26</v>
      </c>
      <c r="L6" s="80" t="s">
        <v>27</v>
      </c>
      <c r="M6" s="81" t="s">
        <v>28</v>
      </c>
      <c r="N6" s="81" t="s">
        <v>29</v>
      </c>
      <c r="O6" s="81" t="s">
        <v>30</v>
      </c>
      <c r="P6" s="81" t="s">
        <v>31</v>
      </c>
      <c r="Q6" s="78" t="s">
        <v>32</v>
      </c>
      <c r="R6" s="79" t="s">
        <v>33</v>
      </c>
      <c r="S6" s="3"/>
    </row>
    <row r="7" spans="1:19" ht="50.25" customHeight="1" x14ac:dyDescent="0.25">
      <c r="A7" s="544">
        <v>1</v>
      </c>
      <c r="B7" s="514" t="s">
        <v>41</v>
      </c>
      <c r="C7" s="544">
        <v>1.2</v>
      </c>
      <c r="D7" s="627">
        <v>3</v>
      </c>
      <c r="E7" s="514" t="s">
        <v>410</v>
      </c>
      <c r="F7" s="630" t="s">
        <v>416</v>
      </c>
      <c r="G7" s="544" t="s">
        <v>61</v>
      </c>
      <c r="H7" s="514" t="s">
        <v>62</v>
      </c>
      <c r="I7" s="637" t="s">
        <v>411</v>
      </c>
      <c r="J7" s="514" t="s">
        <v>414</v>
      </c>
      <c r="K7" s="640" t="s">
        <v>34</v>
      </c>
      <c r="L7" s="643"/>
      <c r="M7" s="624">
        <v>36000</v>
      </c>
      <c r="N7" s="634"/>
      <c r="O7" s="624">
        <v>36000</v>
      </c>
      <c r="P7" s="634"/>
      <c r="Q7" s="514" t="s">
        <v>412</v>
      </c>
      <c r="R7" s="514" t="s">
        <v>413</v>
      </c>
      <c r="S7" s="14"/>
    </row>
    <row r="8" spans="1:19" ht="19.5" customHeight="1" x14ac:dyDescent="0.25">
      <c r="A8" s="545"/>
      <c r="B8" s="515"/>
      <c r="C8" s="545"/>
      <c r="D8" s="628"/>
      <c r="E8" s="515"/>
      <c r="F8" s="630"/>
      <c r="G8" s="545"/>
      <c r="H8" s="515"/>
      <c r="I8" s="638"/>
      <c r="J8" s="515"/>
      <c r="K8" s="641"/>
      <c r="L8" s="644"/>
      <c r="M8" s="625"/>
      <c r="N8" s="635"/>
      <c r="O8" s="625"/>
      <c r="P8" s="635"/>
      <c r="Q8" s="515"/>
      <c r="R8" s="515"/>
    </row>
    <row r="9" spans="1:19" ht="18" customHeight="1" x14ac:dyDescent="0.25">
      <c r="A9" s="545"/>
      <c r="B9" s="515"/>
      <c r="C9" s="545"/>
      <c r="D9" s="628"/>
      <c r="E9" s="515"/>
      <c r="F9" s="630"/>
      <c r="G9" s="545"/>
      <c r="H9" s="515"/>
      <c r="I9" s="638"/>
      <c r="J9" s="515"/>
      <c r="K9" s="641"/>
      <c r="L9" s="644"/>
      <c r="M9" s="625"/>
      <c r="N9" s="635"/>
      <c r="O9" s="625"/>
      <c r="P9" s="635"/>
      <c r="Q9" s="515"/>
      <c r="R9" s="515"/>
    </row>
    <row r="10" spans="1:19" ht="20.25" customHeight="1" x14ac:dyDescent="0.25">
      <c r="A10" s="545"/>
      <c r="B10" s="515"/>
      <c r="C10" s="545"/>
      <c r="D10" s="628"/>
      <c r="E10" s="515"/>
      <c r="F10" s="630"/>
      <c r="G10" s="545"/>
      <c r="H10" s="515"/>
      <c r="I10" s="638"/>
      <c r="J10" s="515"/>
      <c r="K10" s="641"/>
      <c r="L10" s="644"/>
      <c r="M10" s="625"/>
      <c r="N10" s="635"/>
      <c r="O10" s="625"/>
      <c r="P10" s="635"/>
      <c r="Q10" s="515"/>
      <c r="R10" s="515"/>
    </row>
    <row r="11" spans="1:19" ht="23.25" customHeight="1" x14ac:dyDescent="0.25">
      <c r="A11" s="545"/>
      <c r="B11" s="515"/>
      <c r="C11" s="545"/>
      <c r="D11" s="628"/>
      <c r="E11" s="515"/>
      <c r="F11" s="630"/>
      <c r="G11" s="545"/>
      <c r="H11" s="515"/>
      <c r="I11" s="638"/>
      <c r="J11" s="515"/>
      <c r="K11" s="641"/>
      <c r="L11" s="644"/>
      <c r="M11" s="625"/>
      <c r="N11" s="635"/>
      <c r="O11" s="625"/>
      <c r="P11" s="635"/>
      <c r="Q11" s="515"/>
      <c r="R11" s="515"/>
    </row>
    <row r="12" spans="1:19" ht="25.5" customHeight="1" x14ac:dyDescent="0.25">
      <c r="A12" s="545"/>
      <c r="B12" s="515"/>
      <c r="C12" s="545"/>
      <c r="D12" s="628"/>
      <c r="E12" s="515"/>
      <c r="F12" s="630"/>
      <c r="G12" s="545"/>
      <c r="H12" s="515"/>
      <c r="I12" s="638"/>
      <c r="J12" s="515"/>
      <c r="K12" s="641"/>
      <c r="L12" s="644"/>
      <c r="M12" s="625"/>
      <c r="N12" s="635"/>
      <c r="O12" s="625"/>
      <c r="P12" s="635"/>
      <c r="Q12" s="515"/>
      <c r="R12" s="515"/>
    </row>
    <row r="13" spans="1:19" ht="18" customHeight="1" x14ac:dyDescent="0.25">
      <c r="A13" s="545"/>
      <c r="B13" s="515"/>
      <c r="C13" s="545"/>
      <c r="D13" s="628"/>
      <c r="E13" s="515"/>
      <c r="F13" s="630"/>
      <c r="G13" s="545"/>
      <c r="H13" s="515"/>
      <c r="I13" s="638"/>
      <c r="J13" s="515"/>
      <c r="K13" s="641"/>
      <c r="L13" s="644"/>
      <c r="M13" s="625"/>
      <c r="N13" s="635"/>
      <c r="O13" s="625"/>
      <c r="P13" s="635"/>
      <c r="Q13" s="515"/>
      <c r="R13" s="515"/>
    </row>
    <row r="14" spans="1:19" ht="25.5" customHeight="1" x14ac:dyDescent="0.25">
      <c r="A14" s="545"/>
      <c r="B14" s="515"/>
      <c r="C14" s="545"/>
      <c r="D14" s="628"/>
      <c r="E14" s="515"/>
      <c r="F14" s="630"/>
      <c r="G14" s="545"/>
      <c r="H14" s="516"/>
      <c r="I14" s="639"/>
      <c r="J14" s="515"/>
      <c r="K14" s="641"/>
      <c r="L14" s="644"/>
      <c r="M14" s="625"/>
      <c r="N14" s="635"/>
      <c r="O14" s="625"/>
      <c r="P14" s="635"/>
      <c r="Q14" s="515"/>
      <c r="R14" s="515"/>
    </row>
    <row r="15" spans="1:19" ht="86.45" customHeight="1" x14ac:dyDescent="0.25">
      <c r="A15" s="546"/>
      <c r="B15" s="516"/>
      <c r="C15" s="546"/>
      <c r="D15" s="629"/>
      <c r="E15" s="516"/>
      <c r="F15" s="630"/>
      <c r="G15" s="546"/>
      <c r="H15" s="407" t="s">
        <v>208</v>
      </c>
      <c r="I15" s="426" t="s">
        <v>415</v>
      </c>
      <c r="J15" s="516"/>
      <c r="K15" s="642"/>
      <c r="L15" s="645"/>
      <c r="M15" s="626"/>
      <c r="N15" s="636"/>
      <c r="O15" s="626"/>
      <c r="P15" s="636"/>
      <c r="Q15" s="516"/>
      <c r="R15" s="516"/>
    </row>
    <row r="16" spans="1:19" ht="61.5" customHeight="1" x14ac:dyDescent="0.25">
      <c r="A16" s="582">
        <v>2</v>
      </c>
      <c r="B16" s="582" t="s">
        <v>41</v>
      </c>
      <c r="C16" s="582">
        <v>1</v>
      </c>
      <c r="D16" s="582">
        <v>6</v>
      </c>
      <c r="E16" s="577" t="s">
        <v>417</v>
      </c>
      <c r="F16" s="631" t="s">
        <v>419</v>
      </c>
      <c r="G16" s="544" t="s">
        <v>418</v>
      </c>
      <c r="H16" s="618" t="s">
        <v>53</v>
      </c>
      <c r="I16" s="544" t="s">
        <v>411</v>
      </c>
      <c r="J16" s="577" t="s">
        <v>635</v>
      </c>
      <c r="K16" s="582" t="s">
        <v>34</v>
      </c>
      <c r="L16" s="582"/>
      <c r="M16" s="612">
        <v>105000</v>
      </c>
      <c r="N16" s="582"/>
      <c r="O16" s="612">
        <v>105000</v>
      </c>
      <c r="P16" s="582"/>
      <c r="Q16" s="577" t="s">
        <v>412</v>
      </c>
      <c r="R16" s="577" t="s">
        <v>413</v>
      </c>
    </row>
    <row r="17" spans="1:18" ht="74.25" customHeight="1" x14ac:dyDescent="0.25">
      <c r="A17" s="582"/>
      <c r="B17" s="582"/>
      <c r="C17" s="582"/>
      <c r="D17" s="582"/>
      <c r="E17" s="577"/>
      <c r="F17" s="632"/>
      <c r="G17" s="545"/>
      <c r="H17" s="619"/>
      <c r="I17" s="545"/>
      <c r="J17" s="577"/>
      <c r="K17" s="582"/>
      <c r="L17" s="582"/>
      <c r="M17" s="612"/>
      <c r="N17" s="582"/>
      <c r="O17" s="612"/>
      <c r="P17" s="582"/>
      <c r="Q17" s="577"/>
      <c r="R17" s="577"/>
    </row>
    <row r="18" spans="1:18" ht="32.450000000000003" customHeight="1" x14ac:dyDescent="0.25">
      <c r="A18" s="582"/>
      <c r="B18" s="582"/>
      <c r="C18" s="582"/>
      <c r="D18" s="582"/>
      <c r="E18" s="577"/>
      <c r="F18" s="632"/>
      <c r="G18" s="545"/>
      <c r="H18" s="620"/>
      <c r="I18" s="546"/>
      <c r="J18" s="577"/>
      <c r="K18" s="582"/>
      <c r="L18" s="582"/>
      <c r="M18" s="612"/>
      <c r="N18" s="582"/>
      <c r="O18" s="612"/>
      <c r="P18" s="582"/>
      <c r="Q18" s="577"/>
      <c r="R18" s="577"/>
    </row>
    <row r="19" spans="1:18" ht="69" customHeight="1" x14ac:dyDescent="0.25">
      <c r="A19" s="582"/>
      <c r="B19" s="582"/>
      <c r="C19" s="582"/>
      <c r="D19" s="582"/>
      <c r="E19" s="577"/>
      <c r="F19" s="632"/>
      <c r="G19" s="546"/>
      <c r="H19" s="423" t="s">
        <v>54</v>
      </c>
      <c r="I19" s="426" t="s">
        <v>415</v>
      </c>
      <c r="J19" s="577"/>
      <c r="K19" s="582"/>
      <c r="L19" s="582"/>
      <c r="M19" s="612"/>
      <c r="N19" s="582"/>
      <c r="O19" s="612"/>
      <c r="P19" s="582"/>
      <c r="Q19" s="577"/>
      <c r="R19" s="577"/>
    </row>
    <row r="20" spans="1:18" ht="24.75" customHeight="1" x14ac:dyDescent="0.25">
      <c r="A20" s="582"/>
      <c r="B20" s="582"/>
      <c r="C20" s="582"/>
      <c r="D20" s="582"/>
      <c r="E20" s="577"/>
      <c r="F20" s="632"/>
      <c r="G20" s="544" t="s">
        <v>61</v>
      </c>
      <c r="H20" s="423" t="s">
        <v>62</v>
      </c>
      <c r="I20" s="411" t="s">
        <v>420</v>
      </c>
      <c r="J20" s="577" t="s">
        <v>421</v>
      </c>
      <c r="K20" s="582"/>
      <c r="L20" s="582"/>
      <c r="M20" s="612"/>
      <c r="N20" s="582"/>
      <c r="O20" s="612"/>
      <c r="P20" s="582"/>
      <c r="Q20" s="577"/>
      <c r="R20" s="577"/>
    </row>
    <row r="21" spans="1:18" ht="30" x14ac:dyDescent="0.25">
      <c r="A21" s="582"/>
      <c r="B21" s="582"/>
      <c r="C21" s="582"/>
      <c r="D21" s="582"/>
      <c r="E21" s="577"/>
      <c r="F21" s="633"/>
      <c r="G21" s="546"/>
      <c r="H21" s="417" t="s">
        <v>208</v>
      </c>
      <c r="I21" s="409" t="s">
        <v>422</v>
      </c>
      <c r="J21" s="577"/>
      <c r="K21" s="582"/>
      <c r="L21" s="582"/>
      <c r="M21" s="612"/>
      <c r="N21" s="582"/>
      <c r="O21" s="612"/>
      <c r="P21" s="582"/>
      <c r="Q21" s="577"/>
      <c r="R21" s="577"/>
    </row>
    <row r="22" spans="1:18" ht="42.75" customHeight="1" x14ac:dyDescent="0.25">
      <c r="A22" s="544">
        <v>3</v>
      </c>
      <c r="B22" s="544" t="s">
        <v>44</v>
      </c>
      <c r="C22" s="615" t="s">
        <v>423</v>
      </c>
      <c r="D22" s="544">
        <v>10</v>
      </c>
      <c r="E22" s="544" t="s">
        <v>424</v>
      </c>
      <c r="F22" s="618" t="s">
        <v>433</v>
      </c>
      <c r="G22" s="544" t="s">
        <v>425</v>
      </c>
      <c r="H22" s="109" t="s">
        <v>92</v>
      </c>
      <c r="I22" s="411" t="s">
        <v>426</v>
      </c>
      <c r="J22" s="514" t="s">
        <v>434</v>
      </c>
      <c r="K22" s="544" t="s">
        <v>34</v>
      </c>
      <c r="L22" s="544"/>
      <c r="M22" s="624">
        <v>202000</v>
      </c>
      <c r="N22" s="544"/>
      <c r="O22" s="624">
        <v>202000</v>
      </c>
      <c r="P22" s="544"/>
      <c r="Q22" s="514" t="s">
        <v>412</v>
      </c>
      <c r="R22" s="514" t="s">
        <v>413</v>
      </c>
    </row>
    <row r="23" spans="1:18" ht="105.6" customHeight="1" x14ac:dyDescent="0.25">
      <c r="A23" s="545"/>
      <c r="B23" s="545"/>
      <c r="C23" s="616"/>
      <c r="D23" s="545"/>
      <c r="E23" s="545"/>
      <c r="F23" s="619"/>
      <c r="G23" s="545"/>
      <c r="H23" s="109" t="s">
        <v>427</v>
      </c>
      <c r="I23" s="411" t="s">
        <v>428</v>
      </c>
      <c r="J23" s="515"/>
      <c r="K23" s="545"/>
      <c r="L23" s="545"/>
      <c r="M23" s="625"/>
      <c r="N23" s="545"/>
      <c r="O23" s="625"/>
      <c r="P23" s="545"/>
      <c r="Q23" s="515"/>
      <c r="R23" s="515"/>
    </row>
    <row r="24" spans="1:18" ht="32.450000000000003" customHeight="1" x14ac:dyDescent="0.25">
      <c r="A24" s="545"/>
      <c r="B24" s="545"/>
      <c r="C24" s="616"/>
      <c r="D24" s="545"/>
      <c r="E24" s="545"/>
      <c r="F24" s="619"/>
      <c r="G24" s="546"/>
      <c r="H24" s="423" t="s">
        <v>429</v>
      </c>
      <c r="I24" s="411" t="s">
        <v>430</v>
      </c>
      <c r="J24" s="515"/>
      <c r="K24" s="545"/>
      <c r="L24" s="545"/>
      <c r="M24" s="625"/>
      <c r="N24" s="545"/>
      <c r="O24" s="625"/>
      <c r="P24" s="545"/>
      <c r="Q24" s="515"/>
      <c r="R24" s="515"/>
    </row>
    <row r="25" spans="1:18" ht="14.45" customHeight="1" x14ac:dyDescent="0.25">
      <c r="A25" s="545"/>
      <c r="B25" s="545"/>
      <c r="C25" s="616"/>
      <c r="D25" s="545"/>
      <c r="E25" s="545"/>
      <c r="F25" s="619"/>
      <c r="G25" s="544" t="s">
        <v>435</v>
      </c>
      <c r="H25" s="618" t="s">
        <v>436</v>
      </c>
      <c r="I25" s="621" t="s">
        <v>411</v>
      </c>
      <c r="J25" s="515"/>
      <c r="K25" s="545"/>
      <c r="L25" s="545"/>
      <c r="M25" s="625"/>
      <c r="N25" s="545"/>
      <c r="O25" s="625"/>
      <c r="P25" s="545"/>
      <c r="Q25" s="515"/>
      <c r="R25" s="515"/>
    </row>
    <row r="26" spans="1:18" x14ac:dyDescent="0.25">
      <c r="A26" s="545"/>
      <c r="B26" s="545"/>
      <c r="C26" s="616"/>
      <c r="D26" s="545"/>
      <c r="E26" s="545"/>
      <c r="F26" s="619"/>
      <c r="G26" s="545"/>
      <c r="H26" s="619"/>
      <c r="I26" s="622"/>
      <c r="J26" s="515"/>
      <c r="K26" s="545"/>
      <c r="L26" s="545"/>
      <c r="M26" s="625"/>
      <c r="N26" s="545"/>
      <c r="O26" s="625"/>
      <c r="P26" s="545"/>
      <c r="Q26" s="515"/>
      <c r="R26" s="515"/>
    </row>
    <row r="27" spans="1:18" x14ac:dyDescent="0.25">
      <c r="A27" s="545"/>
      <c r="B27" s="545"/>
      <c r="C27" s="616"/>
      <c r="D27" s="545"/>
      <c r="E27" s="545"/>
      <c r="F27" s="619"/>
      <c r="G27" s="545"/>
      <c r="H27" s="619"/>
      <c r="I27" s="622"/>
      <c r="J27" s="515"/>
      <c r="K27" s="545"/>
      <c r="L27" s="545"/>
      <c r="M27" s="625"/>
      <c r="N27" s="545"/>
      <c r="O27" s="625"/>
      <c r="P27" s="545"/>
      <c r="Q27" s="515"/>
      <c r="R27" s="515"/>
    </row>
    <row r="28" spans="1:18" ht="90.75" customHeight="1" x14ac:dyDescent="0.25">
      <c r="A28" s="546"/>
      <c r="B28" s="546"/>
      <c r="C28" s="617"/>
      <c r="D28" s="546"/>
      <c r="E28" s="546"/>
      <c r="F28" s="620"/>
      <c r="G28" s="546"/>
      <c r="H28" s="620"/>
      <c r="I28" s="623"/>
      <c r="J28" s="516"/>
      <c r="K28" s="546"/>
      <c r="L28" s="546"/>
      <c r="M28" s="626"/>
      <c r="N28" s="546"/>
      <c r="O28" s="626"/>
      <c r="P28" s="546"/>
      <c r="Q28" s="516"/>
      <c r="R28" s="516"/>
    </row>
    <row r="29" spans="1:18" ht="39.75" customHeight="1" x14ac:dyDescent="0.25">
      <c r="A29" s="577">
        <v>4</v>
      </c>
      <c r="B29" s="582" t="s">
        <v>44</v>
      </c>
      <c r="C29" s="613" t="s">
        <v>42</v>
      </c>
      <c r="D29" s="582">
        <v>9</v>
      </c>
      <c r="E29" s="577" t="s">
        <v>636</v>
      </c>
      <c r="F29" s="614" t="s">
        <v>437</v>
      </c>
      <c r="G29" s="582" t="s">
        <v>61</v>
      </c>
      <c r="H29" s="423" t="s">
        <v>206</v>
      </c>
      <c r="I29" s="90" t="s">
        <v>420</v>
      </c>
      <c r="J29" s="577" t="s">
        <v>438</v>
      </c>
      <c r="K29" s="582" t="s">
        <v>39</v>
      </c>
      <c r="L29" s="582"/>
      <c r="M29" s="612">
        <v>55000</v>
      </c>
      <c r="N29" s="582"/>
      <c r="O29" s="612">
        <v>55000</v>
      </c>
      <c r="P29" s="582"/>
      <c r="Q29" s="577" t="s">
        <v>412</v>
      </c>
      <c r="R29" s="577" t="s">
        <v>413</v>
      </c>
    </row>
    <row r="30" spans="1:18" ht="65.25" customHeight="1" x14ac:dyDescent="0.25">
      <c r="A30" s="577"/>
      <c r="B30" s="582"/>
      <c r="C30" s="613"/>
      <c r="D30" s="582"/>
      <c r="E30" s="577"/>
      <c r="F30" s="614"/>
      <c r="G30" s="582"/>
      <c r="H30" s="423" t="s">
        <v>208</v>
      </c>
      <c r="I30" s="90" t="s">
        <v>415</v>
      </c>
      <c r="J30" s="577"/>
      <c r="K30" s="582"/>
      <c r="L30" s="582"/>
      <c r="M30" s="612"/>
      <c r="N30" s="582"/>
      <c r="O30" s="612"/>
      <c r="P30" s="582"/>
      <c r="Q30" s="577"/>
      <c r="R30" s="577"/>
    </row>
    <row r="32" spans="1:18" x14ac:dyDescent="0.25">
      <c r="M32" s="85"/>
      <c r="N32" s="561" t="s">
        <v>35</v>
      </c>
      <c r="O32" s="562"/>
    </row>
    <row r="33" spans="6:16" x14ac:dyDescent="0.25">
      <c r="M33" s="86"/>
      <c r="N33" s="52" t="s">
        <v>36</v>
      </c>
      <c r="O33" s="52" t="s">
        <v>37</v>
      </c>
    </row>
    <row r="34" spans="6:16" x14ac:dyDescent="0.25">
      <c r="F34" s="110"/>
      <c r="M34" s="86" t="s">
        <v>275</v>
      </c>
      <c r="N34" s="82">
        <v>4</v>
      </c>
      <c r="O34" s="16">
        <f>O7+O16+O22+O29</f>
        <v>398000</v>
      </c>
      <c r="P34" s="2"/>
    </row>
  </sheetData>
  <mergeCells count="88">
    <mergeCell ref="F4:F5"/>
    <mergeCell ref="A4:A5"/>
    <mergeCell ref="B4:B5"/>
    <mergeCell ref="C4:C5"/>
    <mergeCell ref="D4:D5"/>
    <mergeCell ref="E4:E5"/>
    <mergeCell ref="Q4:Q5"/>
    <mergeCell ref="R4:R5"/>
    <mergeCell ref="G4:G5"/>
    <mergeCell ref="H4:I4"/>
    <mergeCell ref="J4:J5"/>
    <mergeCell ref="K4:L4"/>
    <mergeCell ref="M4:N4"/>
    <mergeCell ref="O4:P4"/>
    <mergeCell ref="P7:P15"/>
    <mergeCell ref="Q7:Q15"/>
    <mergeCell ref="R7:R15"/>
    <mergeCell ref="G7:G15"/>
    <mergeCell ref="H7:H14"/>
    <mergeCell ref="I7:I14"/>
    <mergeCell ref="J7:J15"/>
    <mergeCell ref="K7:K15"/>
    <mergeCell ref="L7:L15"/>
    <mergeCell ref="F16:F21"/>
    <mergeCell ref="B7:B15"/>
    <mergeCell ref="M7:M15"/>
    <mergeCell ref="N7:N15"/>
    <mergeCell ref="O7:O15"/>
    <mergeCell ref="A16:A21"/>
    <mergeCell ref="B16:B21"/>
    <mergeCell ref="C16:C21"/>
    <mergeCell ref="D16:D21"/>
    <mergeCell ref="E16:E21"/>
    <mergeCell ref="A7:A15"/>
    <mergeCell ref="C7:C15"/>
    <mergeCell ref="D7:D15"/>
    <mergeCell ref="E7:E15"/>
    <mergeCell ref="F7:F15"/>
    <mergeCell ref="R16:R21"/>
    <mergeCell ref="G20:G21"/>
    <mergeCell ref="J20:J21"/>
    <mergeCell ref="H16:H18"/>
    <mergeCell ref="I16:I18"/>
    <mergeCell ref="J16:J19"/>
    <mergeCell ref="K16:K21"/>
    <mergeCell ref="L16:L21"/>
    <mergeCell ref="M16:M21"/>
    <mergeCell ref="G16:G19"/>
    <mergeCell ref="N16:N21"/>
    <mergeCell ref="O16:O21"/>
    <mergeCell ref="P16:P21"/>
    <mergeCell ref="Q16:Q21"/>
    <mergeCell ref="F22:F28"/>
    <mergeCell ref="G22:G24"/>
    <mergeCell ref="J22:J28"/>
    <mergeCell ref="Q22:Q28"/>
    <mergeCell ref="R22:R28"/>
    <mergeCell ref="G25:G28"/>
    <mergeCell ref="H25:H28"/>
    <mergeCell ref="I25:I28"/>
    <mergeCell ref="K22:K28"/>
    <mergeCell ref="L22:L28"/>
    <mergeCell ref="M22:M28"/>
    <mergeCell ref="N22:N28"/>
    <mergeCell ref="O22:O28"/>
    <mergeCell ref="P22:P28"/>
    <mergeCell ref="A22:A28"/>
    <mergeCell ref="B22:B28"/>
    <mergeCell ref="C22:C28"/>
    <mergeCell ref="D22:D28"/>
    <mergeCell ref="E22:E28"/>
    <mergeCell ref="F29:F30"/>
    <mergeCell ref="O29:O30"/>
    <mergeCell ref="P29:P30"/>
    <mergeCell ref="Q29:Q30"/>
    <mergeCell ref="R29:R30"/>
    <mergeCell ref="A29:A30"/>
    <mergeCell ref="B29:B30"/>
    <mergeCell ref="C29:C30"/>
    <mergeCell ref="D29:D30"/>
    <mergeCell ref="E29:E30"/>
    <mergeCell ref="N32:O32"/>
    <mergeCell ref="G29:G30"/>
    <mergeCell ref="J29:J30"/>
    <mergeCell ref="K29:K30"/>
    <mergeCell ref="L29:L30"/>
    <mergeCell ref="M29:M30"/>
    <mergeCell ref="N29:N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10"/>
  <sheetViews>
    <sheetView zoomScale="80" zoomScaleNormal="80" workbookViewId="0">
      <selection activeCell="G13" sqref="G1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20.71093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ht="18.75" x14ac:dyDescent="0.25">
      <c r="A2" s="111" t="s">
        <v>1925</v>
      </c>
      <c r="B2" s="112"/>
      <c r="C2" s="112"/>
      <c r="D2" s="112"/>
      <c r="E2" s="112"/>
      <c r="F2" s="112"/>
    </row>
    <row r="3" spans="1:19" x14ac:dyDescent="0.25">
      <c r="M3" s="2"/>
      <c r="N3" s="2"/>
      <c r="O3" s="2"/>
      <c r="P3" s="2"/>
    </row>
    <row r="4" spans="1:19" s="4" customFormat="1" ht="5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79" t="s">
        <v>14</v>
      </c>
      <c r="I5" s="79" t="s">
        <v>15</v>
      </c>
      <c r="J5" s="509"/>
      <c r="K5" s="80">
        <v>2020</v>
      </c>
      <c r="L5" s="80">
        <v>2021</v>
      </c>
      <c r="M5" s="5">
        <v>2020</v>
      </c>
      <c r="N5" s="5">
        <v>2021</v>
      </c>
      <c r="O5" s="5">
        <v>2020</v>
      </c>
      <c r="P5" s="5">
        <v>2021</v>
      </c>
      <c r="Q5" s="509"/>
      <c r="R5" s="523"/>
      <c r="S5" s="3"/>
    </row>
    <row r="6" spans="1:19" s="4" customFormat="1" x14ac:dyDescent="0.2">
      <c r="A6" s="78" t="s">
        <v>16</v>
      </c>
      <c r="B6" s="79" t="s">
        <v>17</v>
      </c>
      <c r="C6" s="79" t="s">
        <v>18</v>
      </c>
      <c r="D6" s="79" t="s">
        <v>19</v>
      </c>
      <c r="E6" s="78" t="s">
        <v>20</v>
      </c>
      <c r="F6" s="78" t="s">
        <v>21</v>
      </c>
      <c r="G6" s="78" t="s">
        <v>22</v>
      </c>
      <c r="H6" s="79" t="s">
        <v>23</v>
      </c>
      <c r="I6" s="79" t="s">
        <v>24</v>
      </c>
      <c r="J6" s="78" t="s">
        <v>25</v>
      </c>
      <c r="K6" s="80" t="s">
        <v>26</v>
      </c>
      <c r="L6" s="80" t="s">
        <v>27</v>
      </c>
      <c r="M6" s="81" t="s">
        <v>28</v>
      </c>
      <c r="N6" s="81" t="s">
        <v>29</v>
      </c>
      <c r="O6" s="81" t="s">
        <v>30</v>
      </c>
      <c r="P6" s="81" t="s">
        <v>31</v>
      </c>
      <c r="Q6" s="78" t="s">
        <v>32</v>
      </c>
      <c r="R6" s="79" t="s">
        <v>33</v>
      </c>
      <c r="S6" s="3"/>
    </row>
    <row r="8" spans="1:19" x14ac:dyDescent="0.25">
      <c r="M8" s="547"/>
      <c r="N8" s="647" t="s">
        <v>35</v>
      </c>
      <c r="O8" s="648"/>
    </row>
    <row r="9" spans="1:19" x14ac:dyDescent="0.25">
      <c r="M9" s="646"/>
      <c r="N9" s="113" t="s">
        <v>36</v>
      </c>
      <c r="O9" s="113" t="s">
        <v>37</v>
      </c>
    </row>
    <row r="10" spans="1:19" x14ac:dyDescent="0.25">
      <c r="M10" s="114" t="s">
        <v>688</v>
      </c>
      <c r="N10" s="70">
        <v>0</v>
      </c>
      <c r="O10" s="23">
        <v>0</v>
      </c>
    </row>
  </sheetData>
  <mergeCells count="16">
    <mergeCell ref="M8:M9"/>
    <mergeCell ref="N8:O8"/>
    <mergeCell ref="G4:G5"/>
    <mergeCell ref="H4:I4"/>
    <mergeCell ref="J4:J5"/>
    <mergeCell ref="K4:L4"/>
    <mergeCell ref="M4:N4"/>
    <mergeCell ref="O4:P4"/>
    <mergeCell ref="E4:E5"/>
    <mergeCell ref="F4:F5"/>
    <mergeCell ref="Q4:Q5"/>
    <mergeCell ref="R4:R5"/>
    <mergeCell ref="A4:A5"/>
    <mergeCell ref="B4:B5"/>
    <mergeCell ref="C4:C5"/>
    <mergeCell ref="D4:D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1"/>
  <sheetViews>
    <sheetView zoomScale="70" zoomScaleNormal="70" workbookViewId="0">
      <selection activeCell="A3" sqref="A3"/>
    </sheetView>
  </sheetViews>
  <sheetFormatPr defaultRowHeight="15.75" x14ac:dyDescent="0.25"/>
  <cols>
    <col min="1" max="1" width="4.7109375" style="40" customWidth="1"/>
    <col min="2" max="2" width="10.42578125" style="40" customWidth="1"/>
    <col min="3" max="3" width="11.42578125" style="40" customWidth="1"/>
    <col min="4" max="4" width="10.7109375" style="40" customWidth="1"/>
    <col min="5" max="5" width="45.7109375" style="40" customWidth="1"/>
    <col min="6" max="6" width="57.85546875" style="40" customWidth="1"/>
    <col min="7" max="7" width="35.7109375" style="40" customWidth="1"/>
    <col min="8" max="8" width="19.28515625" style="40" customWidth="1"/>
    <col min="9" max="9" width="14.42578125" style="40" customWidth="1"/>
    <col min="10" max="10" width="29.7109375" style="40" customWidth="1"/>
    <col min="11" max="11" width="10.7109375" style="40" customWidth="1"/>
    <col min="12" max="12" width="12.7109375" style="40" customWidth="1"/>
    <col min="13" max="13" width="16.28515625" style="41" customWidth="1"/>
    <col min="14" max="16" width="14.7109375" style="41" customWidth="1"/>
    <col min="17" max="17" width="18.140625" style="40" customWidth="1"/>
    <col min="18" max="18" width="18.42578125" style="40" customWidth="1"/>
    <col min="19" max="19" width="19.5703125" style="43" customWidth="1"/>
    <col min="20" max="258" width="9.140625" style="40"/>
    <col min="259" max="259" width="4.7109375" style="40" bestFit="1" customWidth="1"/>
    <col min="260" max="260" width="9.7109375" style="40" bestFit="1" customWidth="1"/>
    <col min="261" max="261" width="10" style="40" bestFit="1" customWidth="1"/>
    <col min="262" max="262" width="8.85546875" style="40" bestFit="1" customWidth="1"/>
    <col min="263" max="263" width="22.85546875" style="40" customWidth="1"/>
    <col min="264" max="264" width="59.7109375" style="40" bestFit="1" customWidth="1"/>
    <col min="265" max="265" width="57.85546875" style="40" bestFit="1" customWidth="1"/>
    <col min="266" max="266" width="35.28515625" style="40" bestFit="1" customWidth="1"/>
    <col min="267" max="267" width="28.140625" style="40" bestFit="1" customWidth="1"/>
    <col min="268" max="268" width="33.140625" style="40" bestFit="1" customWidth="1"/>
    <col min="269" max="269" width="26" style="40" bestFit="1" customWidth="1"/>
    <col min="270" max="270" width="19.140625" style="40" bestFit="1" customWidth="1"/>
    <col min="271" max="271" width="10.42578125" style="40" customWidth="1"/>
    <col min="272" max="272" width="11.85546875" style="40" customWidth="1"/>
    <col min="273" max="273" width="14.7109375" style="40" customWidth="1"/>
    <col min="274" max="274" width="9" style="40" bestFit="1" customWidth="1"/>
    <col min="275" max="514" width="9.140625" style="40"/>
    <col min="515" max="515" width="4.7109375" style="40" bestFit="1" customWidth="1"/>
    <col min="516" max="516" width="9.7109375" style="40" bestFit="1" customWidth="1"/>
    <col min="517" max="517" width="10" style="40" bestFit="1" customWidth="1"/>
    <col min="518" max="518" width="8.85546875" style="40" bestFit="1" customWidth="1"/>
    <col min="519" max="519" width="22.85546875" style="40" customWidth="1"/>
    <col min="520" max="520" width="59.7109375" style="40" bestFit="1" customWidth="1"/>
    <col min="521" max="521" width="57.85546875" style="40" bestFit="1" customWidth="1"/>
    <col min="522" max="522" width="35.28515625" style="40" bestFit="1" customWidth="1"/>
    <col min="523" max="523" width="28.140625" style="40" bestFit="1" customWidth="1"/>
    <col min="524" max="524" width="33.140625" style="40" bestFit="1" customWidth="1"/>
    <col min="525" max="525" width="26" style="40" bestFit="1" customWidth="1"/>
    <col min="526" max="526" width="19.140625" style="40" bestFit="1" customWidth="1"/>
    <col min="527" max="527" width="10.42578125" style="40" customWidth="1"/>
    <col min="528" max="528" width="11.85546875" style="40" customWidth="1"/>
    <col min="529" max="529" width="14.7109375" style="40" customWidth="1"/>
    <col min="530" max="530" width="9" style="40" bestFit="1" customWidth="1"/>
    <col min="531" max="770" width="9.140625" style="40"/>
    <col min="771" max="771" width="4.7109375" style="40" bestFit="1" customWidth="1"/>
    <col min="772" max="772" width="9.7109375" style="40" bestFit="1" customWidth="1"/>
    <col min="773" max="773" width="10" style="40" bestFit="1" customWidth="1"/>
    <col min="774" max="774" width="8.85546875" style="40" bestFit="1" customWidth="1"/>
    <col min="775" max="775" width="22.85546875" style="40" customWidth="1"/>
    <col min="776" max="776" width="59.7109375" style="40" bestFit="1" customWidth="1"/>
    <col min="777" max="777" width="57.85546875" style="40" bestFit="1" customWidth="1"/>
    <col min="778" max="778" width="35.28515625" style="40" bestFit="1" customWidth="1"/>
    <col min="779" max="779" width="28.140625" style="40" bestFit="1" customWidth="1"/>
    <col min="780" max="780" width="33.140625" style="40" bestFit="1" customWidth="1"/>
    <col min="781" max="781" width="26" style="40" bestFit="1" customWidth="1"/>
    <col min="782" max="782" width="19.140625" style="40" bestFit="1" customWidth="1"/>
    <col min="783" max="783" width="10.42578125" style="40" customWidth="1"/>
    <col min="784" max="784" width="11.85546875" style="40" customWidth="1"/>
    <col min="785" max="785" width="14.7109375" style="40" customWidth="1"/>
    <col min="786" max="786" width="9" style="40" bestFit="1" customWidth="1"/>
    <col min="787" max="1026" width="9.140625" style="40"/>
    <col min="1027" max="1027" width="4.7109375" style="40" bestFit="1" customWidth="1"/>
    <col min="1028" max="1028" width="9.7109375" style="40" bestFit="1" customWidth="1"/>
    <col min="1029" max="1029" width="10" style="40" bestFit="1" customWidth="1"/>
    <col min="1030" max="1030" width="8.85546875" style="40" bestFit="1" customWidth="1"/>
    <col min="1031" max="1031" width="22.85546875" style="40" customWidth="1"/>
    <col min="1032" max="1032" width="59.7109375" style="40" bestFit="1" customWidth="1"/>
    <col min="1033" max="1033" width="57.85546875" style="40" bestFit="1" customWidth="1"/>
    <col min="1034" max="1034" width="35.28515625" style="40" bestFit="1" customWidth="1"/>
    <col min="1035" max="1035" width="28.140625" style="40" bestFit="1" customWidth="1"/>
    <col min="1036" max="1036" width="33.140625" style="40" bestFit="1" customWidth="1"/>
    <col min="1037" max="1037" width="26" style="40" bestFit="1" customWidth="1"/>
    <col min="1038" max="1038" width="19.140625" style="40" bestFit="1" customWidth="1"/>
    <col min="1039" max="1039" width="10.42578125" style="40" customWidth="1"/>
    <col min="1040" max="1040" width="11.85546875" style="40" customWidth="1"/>
    <col min="1041" max="1041" width="14.7109375" style="40" customWidth="1"/>
    <col min="1042" max="1042" width="9" style="40" bestFit="1" customWidth="1"/>
    <col min="1043" max="1282" width="9.140625" style="40"/>
    <col min="1283" max="1283" width="4.7109375" style="40" bestFit="1" customWidth="1"/>
    <col min="1284" max="1284" width="9.7109375" style="40" bestFit="1" customWidth="1"/>
    <col min="1285" max="1285" width="10" style="40" bestFit="1" customWidth="1"/>
    <col min="1286" max="1286" width="8.85546875" style="40" bestFit="1" customWidth="1"/>
    <col min="1287" max="1287" width="22.85546875" style="40" customWidth="1"/>
    <col min="1288" max="1288" width="59.7109375" style="40" bestFit="1" customWidth="1"/>
    <col min="1289" max="1289" width="57.85546875" style="40" bestFit="1" customWidth="1"/>
    <col min="1290" max="1290" width="35.28515625" style="40" bestFit="1" customWidth="1"/>
    <col min="1291" max="1291" width="28.140625" style="40" bestFit="1" customWidth="1"/>
    <col min="1292" max="1292" width="33.140625" style="40" bestFit="1" customWidth="1"/>
    <col min="1293" max="1293" width="26" style="40" bestFit="1" customWidth="1"/>
    <col min="1294" max="1294" width="19.140625" style="40" bestFit="1" customWidth="1"/>
    <col min="1295" max="1295" width="10.42578125" style="40" customWidth="1"/>
    <col min="1296" max="1296" width="11.85546875" style="40" customWidth="1"/>
    <col min="1297" max="1297" width="14.7109375" style="40" customWidth="1"/>
    <col min="1298" max="1298" width="9" style="40" bestFit="1" customWidth="1"/>
    <col min="1299" max="1538" width="9.140625" style="40"/>
    <col min="1539" max="1539" width="4.7109375" style="40" bestFit="1" customWidth="1"/>
    <col min="1540" max="1540" width="9.7109375" style="40" bestFit="1" customWidth="1"/>
    <col min="1541" max="1541" width="10" style="40" bestFit="1" customWidth="1"/>
    <col min="1542" max="1542" width="8.85546875" style="40" bestFit="1" customWidth="1"/>
    <col min="1543" max="1543" width="22.85546875" style="40" customWidth="1"/>
    <col min="1544" max="1544" width="59.7109375" style="40" bestFit="1" customWidth="1"/>
    <col min="1545" max="1545" width="57.85546875" style="40" bestFit="1" customWidth="1"/>
    <col min="1546" max="1546" width="35.28515625" style="40" bestFit="1" customWidth="1"/>
    <col min="1547" max="1547" width="28.140625" style="40" bestFit="1" customWidth="1"/>
    <col min="1548" max="1548" width="33.140625" style="40" bestFit="1" customWidth="1"/>
    <col min="1549" max="1549" width="26" style="40" bestFit="1" customWidth="1"/>
    <col min="1550" max="1550" width="19.140625" style="40" bestFit="1" customWidth="1"/>
    <col min="1551" max="1551" width="10.42578125" style="40" customWidth="1"/>
    <col min="1552" max="1552" width="11.85546875" style="40" customWidth="1"/>
    <col min="1553" max="1553" width="14.7109375" style="40" customWidth="1"/>
    <col min="1554" max="1554" width="9" style="40" bestFit="1" customWidth="1"/>
    <col min="1555" max="1794" width="9.140625" style="40"/>
    <col min="1795" max="1795" width="4.7109375" style="40" bestFit="1" customWidth="1"/>
    <col min="1796" max="1796" width="9.7109375" style="40" bestFit="1" customWidth="1"/>
    <col min="1797" max="1797" width="10" style="40" bestFit="1" customWidth="1"/>
    <col min="1798" max="1798" width="8.85546875" style="40" bestFit="1" customWidth="1"/>
    <col min="1799" max="1799" width="22.85546875" style="40" customWidth="1"/>
    <col min="1800" max="1800" width="59.7109375" style="40" bestFit="1" customWidth="1"/>
    <col min="1801" max="1801" width="57.85546875" style="40" bestFit="1" customWidth="1"/>
    <col min="1802" max="1802" width="35.28515625" style="40" bestFit="1" customWidth="1"/>
    <col min="1803" max="1803" width="28.140625" style="40" bestFit="1" customWidth="1"/>
    <col min="1804" max="1804" width="33.140625" style="40" bestFit="1" customWidth="1"/>
    <col min="1805" max="1805" width="26" style="40" bestFit="1" customWidth="1"/>
    <col min="1806" max="1806" width="19.140625" style="40" bestFit="1" customWidth="1"/>
    <col min="1807" max="1807" width="10.42578125" style="40" customWidth="1"/>
    <col min="1808" max="1808" width="11.85546875" style="40" customWidth="1"/>
    <col min="1809" max="1809" width="14.7109375" style="40" customWidth="1"/>
    <col min="1810" max="1810" width="9" style="40" bestFit="1" customWidth="1"/>
    <col min="1811" max="2050" width="9.140625" style="40"/>
    <col min="2051" max="2051" width="4.7109375" style="40" bestFit="1" customWidth="1"/>
    <col min="2052" max="2052" width="9.7109375" style="40" bestFit="1" customWidth="1"/>
    <col min="2053" max="2053" width="10" style="40" bestFit="1" customWidth="1"/>
    <col min="2054" max="2054" width="8.85546875" style="40" bestFit="1" customWidth="1"/>
    <col min="2055" max="2055" width="22.85546875" style="40" customWidth="1"/>
    <col min="2056" max="2056" width="59.7109375" style="40" bestFit="1" customWidth="1"/>
    <col min="2057" max="2057" width="57.85546875" style="40" bestFit="1" customWidth="1"/>
    <col min="2058" max="2058" width="35.28515625" style="40" bestFit="1" customWidth="1"/>
    <col min="2059" max="2059" width="28.140625" style="40" bestFit="1" customWidth="1"/>
    <col min="2060" max="2060" width="33.140625" style="40" bestFit="1" customWidth="1"/>
    <col min="2061" max="2061" width="26" style="40" bestFit="1" customWidth="1"/>
    <col min="2062" max="2062" width="19.140625" style="40" bestFit="1" customWidth="1"/>
    <col min="2063" max="2063" width="10.42578125" style="40" customWidth="1"/>
    <col min="2064" max="2064" width="11.85546875" style="40" customWidth="1"/>
    <col min="2065" max="2065" width="14.7109375" style="40" customWidth="1"/>
    <col min="2066" max="2066" width="9" style="40" bestFit="1" customWidth="1"/>
    <col min="2067" max="2306" width="9.140625" style="40"/>
    <col min="2307" max="2307" width="4.7109375" style="40" bestFit="1" customWidth="1"/>
    <col min="2308" max="2308" width="9.7109375" style="40" bestFit="1" customWidth="1"/>
    <col min="2309" max="2309" width="10" style="40" bestFit="1" customWidth="1"/>
    <col min="2310" max="2310" width="8.85546875" style="40" bestFit="1" customWidth="1"/>
    <col min="2311" max="2311" width="22.85546875" style="40" customWidth="1"/>
    <col min="2312" max="2312" width="59.7109375" style="40" bestFit="1" customWidth="1"/>
    <col min="2313" max="2313" width="57.85546875" style="40" bestFit="1" customWidth="1"/>
    <col min="2314" max="2314" width="35.28515625" style="40" bestFit="1" customWidth="1"/>
    <col min="2315" max="2315" width="28.140625" style="40" bestFit="1" customWidth="1"/>
    <col min="2316" max="2316" width="33.140625" style="40" bestFit="1" customWidth="1"/>
    <col min="2317" max="2317" width="26" style="40" bestFit="1" customWidth="1"/>
    <col min="2318" max="2318" width="19.140625" style="40" bestFit="1" customWidth="1"/>
    <col min="2319" max="2319" width="10.42578125" style="40" customWidth="1"/>
    <col min="2320" max="2320" width="11.85546875" style="40" customWidth="1"/>
    <col min="2321" max="2321" width="14.7109375" style="40" customWidth="1"/>
    <col min="2322" max="2322" width="9" style="40" bestFit="1" customWidth="1"/>
    <col min="2323" max="2562" width="9.140625" style="40"/>
    <col min="2563" max="2563" width="4.7109375" style="40" bestFit="1" customWidth="1"/>
    <col min="2564" max="2564" width="9.7109375" style="40" bestFit="1" customWidth="1"/>
    <col min="2565" max="2565" width="10" style="40" bestFit="1" customWidth="1"/>
    <col min="2566" max="2566" width="8.85546875" style="40" bestFit="1" customWidth="1"/>
    <col min="2567" max="2567" width="22.85546875" style="40" customWidth="1"/>
    <col min="2568" max="2568" width="59.7109375" style="40" bestFit="1" customWidth="1"/>
    <col min="2569" max="2569" width="57.85546875" style="40" bestFit="1" customWidth="1"/>
    <col min="2570" max="2570" width="35.28515625" style="40" bestFit="1" customWidth="1"/>
    <col min="2571" max="2571" width="28.140625" style="40" bestFit="1" customWidth="1"/>
    <col min="2572" max="2572" width="33.140625" style="40" bestFit="1" customWidth="1"/>
    <col min="2573" max="2573" width="26" style="40" bestFit="1" customWidth="1"/>
    <col min="2574" max="2574" width="19.140625" style="40" bestFit="1" customWidth="1"/>
    <col min="2575" max="2575" width="10.42578125" style="40" customWidth="1"/>
    <col min="2576" max="2576" width="11.85546875" style="40" customWidth="1"/>
    <col min="2577" max="2577" width="14.7109375" style="40" customWidth="1"/>
    <col min="2578" max="2578" width="9" style="40" bestFit="1" customWidth="1"/>
    <col min="2579" max="2818" width="9.140625" style="40"/>
    <col min="2819" max="2819" width="4.7109375" style="40" bestFit="1" customWidth="1"/>
    <col min="2820" max="2820" width="9.7109375" style="40" bestFit="1" customWidth="1"/>
    <col min="2821" max="2821" width="10" style="40" bestFit="1" customWidth="1"/>
    <col min="2822" max="2822" width="8.85546875" style="40" bestFit="1" customWidth="1"/>
    <col min="2823" max="2823" width="22.85546875" style="40" customWidth="1"/>
    <col min="2824" max="2824" width="59.7109375" style="40" bestFit="1" customWidth="1"/>
    <col min="2825" max="2825" width="57.85546875" style="40" bestFit="1" customWidth="1"/>
    <col min="2826" max="2826" width="35.28515625" style="40" bestFit="1" customWidth="1"/>
    <col min="2827" max="2827" width="28.140625" style="40" bestFit="1" customWidth="1"/>
    <col min="2828" max="2828" width="33.140625" style="40" bestFit="1" customWidth="1"/>
    <col min="2829" max="2829" width="26" style="40" bestFit="1" customWidth="1"/>
    <col min="2830" max="2830" width="19.140625" style="40" bestFit="1" customWidth="1"/>
    <col min="2831" max="2831" width="10.42578125" style="40" customWidth="1"/>
    <col min="2832" max="2832" width="11.85546875" style="40" customWidth="1"/>
    <col min="2833" max="2833" width="14.7109375" style="40" customWidth="1"/>
    <col min="2834" max="2834" width="9" style="40" bestFit="1" customWidth="1"/>
    <col min="2835" max="3074" width="9.140625" style="40"/>
    <col min="3075" max="3075" width="4.7109375" style="40" bestFit="1" customWidth="1"/>
    <col min="3076" max="3076" width="9.7109375" style="40" bestFit="1" customWidth="1"/>
    <col min="3077" max="3077" width="10" style="40" bestFit="1" customWidth="1"/>
    <col min="3078" max="3078" width="8.85546875" style="40" bestFit="1" customWidth="1"/>
    <col min="3079" max="3079" width="22.85546875" style="40" customWidth="1"/>
    <col min="3080" max="3080" width="59.7109375" style="40" bestFit="1" customWidth="1"/>
    <col min="3081" max="3081" width="57.85546875" style="40" bestFit="1" customWidth="1"/>
    <col min="3082" max="3082" width="35.28515625" style="40" bestFit="1" customWidth="1"/>
    <col min="3083" max="3083" width="28.140625" style="40" bestFit="1" customWidth="1"/>
    <col min="3084" max="3084" width="33.140625" style="40" bestFit="1" customWidth="1"/>
    <col min="3085" max="3085" width="26" style="40" bestFit="1" customWidth="1"/>
    <col min="3086" max="3086" width="19.140625" style="40" bestFit="1" customWidth="1"/>
    <col min="3087" max="3087" width="10.42578125" style="40" customWidth="1"/>
    <col min="3088" max="3088" width="11.85546875" style="40" customWidth="1"/>
    <col min="3089" max="3089" width="14.7109375" style="40" customWidth="1"/>
    <col min="3090" max="3090" width="9" style="40" bestFit="1" customWidth="1"/>
    <col min="3091" max="3330" width="9.140625" style="40"/>
    <col min="3331" max="3331" width="4.7109375" style="40" bestFit="1" customWidth="1"/>
    <col min="3332" max="3332" width="9.7109375" style="40" bestFit="1" customWidth="1"/>
    <col min="3333" max="3333" width="10" style="40" bestFit="1" customWidth="1"/>
    <col min="3334" max="3334" width="8.85546875" style="40" bestFit="1" customWidth="1"/>
    <col min="3335" max="3335" width="22.85546875" style="40" customWidth="1"/>
    <col min="3336" max="3336" width="59.7109375" style="40" bestFit="1" customWidth="1"/>
    <col min="3337" max="3337" width="57.85546875" style="40" bestFit="1" customWidth="1"/>
    <col min="3338" max="3338" width="35.28515625" style="40" bestFit="1" customWidth="1"/>
    <col min="3339" max="3339" width="28.140625" style="40" bestFit="1" customWidth="1"/>
    <col min="3340" max="3340" width="33.140625" style="40" bestFit="1" customWidth="1"/>
    <col min="3341" max="3341" width="26" style="40" bestFit="1" customWidth="1"/>
    <col min="3342" max="3342" width="19.140625" style="40" bestFit="1" customWidth="1"/>
    <col min="3343" max="3343" width="10.42578125" style="40" customWidth="1"/>
    <col min="3344" max="3344" width="11.85546875" style="40" customWidth="1"/>
    <col min="3345" max="3345" width="14.7109375" style="40" customWidth="1"/>
    <col min="3346" max="3346" width="9" style="40" bestFit="1" customWidth="1"/>
    <col min="3347" max="3586" width="9.140625" style="40"/>
    <col min="3587" max="3587" width="4.7109375" style="40" bestFit="1" customWidth="1"/>
    <col min="3588" max="3588" width="9.7109375" style="40" bestFit="1" customWidth="1"/>
    <col min="3589" max="3589" width="10" style="40" bestFit="1" customWidth="1"/>
    <col min="3590" max="3590" width="8.85546875" style="40" bestFit="1" customWidth="1"/>
    <col min="3591" max="3591" width="22.85546875" style="40" customWidth="1"/>
    <col min="3592" max="3592" width="59.7109375" style="40" bestFit="1" customWidth="1"/>
    <col min="3593" max="3593" width="57.85546875" style="40" bestFit="1" customWidth="1"/>
    <col min="3594" max="3594" width="35.28515625" style="40" bestFit="1" customWidth="1"/>
    <col min="3595" max="3595" width="28.140625" style="40" bestFit="1" customWidth="1"/>
    <col min="3596" max="3596" width="33.140625" style="40" bestFit="1" customWidth="1"/>
    <col min="3597" max="3597" width="26" style="40" bestFit="1" customWidth="1"/>
    <col min="3598" max="3598" width="19.140625" style="40" bestFit="1" customWidth="1"/>
    <col min="3599" max="3599" width="10.42578125" style="40" customWidth="1"/>
    <col min="3600" max="3600" width="11.85546875" style="40" customWidth="1"/>
    <col min="3601" max="3601" width="14.7109375" style="40" customWidth="1"/>
    <col min="3602" max="3602" width="9" style="40" bestFit="1" customWidth="1"/>
    <col min="3603" max="3842" width="9.140625" style="40"/>
    <col min="3843" max="3843" width="4.7109375" style="40" bestFit="1" customWidth="1"/>
    <col min="3844" max="3844" width="9.7109375" style="40" bestFit="1" customWidth="1"/>
    <col min="3845" max="3845" width="10" style="40" bestFit="1" customWidth="1"/>
    <col min="3846" max="3846" width="8.85546875" style="40" bestFit="1" customWidth="1"/>
    <col min="3847" max="3847" width="22.85546875" style="40" customWidth="1"/>
    <col min="3848" max="3848" width="59.7109375" style="40" bestFit="1" customWidth="1"/>
    <col min="3849" max="3849" width="57.85546875" style="40" bestFit="1" customWidth="1"/>
    <col min="3850" max="3850" width="35.28515625" style="40" bestFit="1" customWidth="1"/>
    <col min="3851" max="3851" width="28.140625" style="40" bestFit="1" customWidth="1"/>
    <col min="3852" max="3852" width="33.140625" style="40" bestFit="1" customWidth="1"/>
    <col min="3853" max="3853" width="26" style="40" bestFit="1" customWidth="1"/>
    <col min="3854" max="3854" width="19.140625" style="40" bestFit="1" customWidth="1"/>
    <col min="3855" max="3855" width="10.42578125" style="40" customWidth="1"/>
    <col min="3856" max="3856" width="11.85546875" style="40" customWidth="1"/>
    <col min="3857" max="3857" width="14.7109375" style="40" customWidth="1"/>
    <col min="3858" max="3858" width="9" style="40" bestFit="1" customWidth="1"/>
    <col min="3859" max="4098" width="9.140625" style="40"/>
    <col min="4099" max="4099" width="4.7109375" style="40" bestFit="1" customWidth="1"/>
    <col min="4100" max="4100" width="9.7109375" style="40" bestFit="1" customWidth="1"/>
    <col min="4101" max="4101" width="10" style="40" bestFit="1" customWidth="1"/>
    <col min="4102" max="4102" width="8.85546875" style="40" bestFit="1" customWidth="1"/>
    <col min="4103" max="4103" width="22.85546875" style="40" customWidth="1"/>
    <col min="4104" max="4104" width="59.7109375" style="40" bestFit="1" customWidth="1"/>
    <col min="4105" max="4105" width="57.85546875" style="40" bestFit="1" customWidth="1"/>
    <col min="4106" max="4106" width="35.28515625" style="40" bestFit="1" customWidth="1"/>
    <col min="4107" max="4107" width="28.140625" style="40" bestFit="1" customWidth="1"/>
    <col min="4108" max="4108" width="33.140625" style="40" bestFit="1" customWidth="1"/>
    <col min="4109" max="4109" width="26" style="40" bestFit="1" customWidth="1"/>
    <col min="4110" max="4110" width="19.140625" style="40" bestFit="1" customWidth="1"/>
    <col min="4111" max="4111" width="10.42578125" style="40" customWidth="1"/>
    <col min="4112" max="4112" width="11.85546875" style="40" customWidth="1"/>
    <col min="4113" max="4113" width="14.7109375" style="40" customWidth="1"/>
    <col min="4114" max="4114" width="9" style="40" bestFit="1" customWidth="1"/>
    <col min="4115" max="4354" width="9.140625" style="40"/>
    <col min="4355" max="4355" width="4.7109375" style="40" bestFit="1" customWidth="1"/>
    <col min="4356" max="4356" width="9.7109375" style="40" bestFit="1" customWidth="1"/>
    <col min="4357" max="4357" width="10" style="40" bestFit="1" customWidth="1"/>
    <col min="4358" max="4358" width="8.85546875" style="40" bestFit="1" customWidth="1"/>
    <col min="4359" max="4359" width="22.85546875" style="40" customWidth="1"/>
    <col min="4360" max="4360" width="59.7109375" style="40" bestFit="1" customWidth="1"/>
    <col min="4361" max="4361" width="57.85546875" style="40" bestFit="1" customWidth="1"/>
    <col min="4362" max="4362" width="35.28515625" style="40" bestFit="1" customWidth="1"/>
    <col min="4363" max="4363" width="28.140625" style="40" bestFit="1" customWidth="1"/>
    <col min="4364" max="4364" width="33.140625" style="40" bestFit="1" customWidth="1"/>
    <col min="4365" max="4365" width="26" style="40" bestFit="1" customWidth="1"/>
    <col min="4366" max="4366" width="19.140625" style="40" bestFit="1" customWidth="1"/>
    <col min="4367" max="4367" width="10.42578125" style="40" customWidth="1"/>
    <col min="4368" max="4368" width="11.85546875" style="40" customWidth="1"/>
    <col min="4369" max="4369" width="14.7109375" style="40" customWidth="1"/>
    <col min="4370" max="4370" width="9" style="40" bestFit="1" customWidth="1"/>
    <col min="4371" max="4610" width="9.140625" style="40"/>
    <col min="4611" max="4611" width="4.7109375" style="40" bestFit="1" customWidth="1"/>
    <col min="4612" max="4612" width="9.7109375" style="40" bestFit="1" customWidth="1"/>
    <col min="4613" max="4613" width="10" style="40" bestFit="1" customWidth="1"/>
    <col min="4614" max="4614" width="8.85546875" style="40" bestFit="1" customWidth="1"/>
    <col min="4615" max="4615" width="22.85546875" style="40" customWidth="1"/>
    <col min="4616" max="4616" width="59.7109375" style="40" bestFit="1" customWidth="1"/>
    <col min="4617" max="4617" width="57.85546875" style="40" bestFit="1" customWidth="1"/>
    <col min="4618" max="4618" width="35.28515625" style="40" bestFit="1" customWidth="1"/>
    <col min="4619" max="4619" width="28.140625" style="40" bestFit="1" customWidth="1"/>
    <col min="4620" max="4620" width="33.140625" style="40" bestFit="1" customWidth="1"/>
    <col min="4621" max="4621" width="26" style="40" bestFit="1" customWidth="1"/>
    <col min="4622" max="4622" width="19.140625" style="40" bestFit="1" customWidth="1"/>
    <col min="4623" max="4623" width="10.42578125" style="40" customWidth="1"/>
    <col min="4624" max="4624" width="11.85546875" style="40" customWidth="1"/>
    <col min="4625" max="4625" width="14.7109375" style="40" customWidth="1"/>
    <col min="4626" max="4626" width="9" style="40" bestFit="1" customWidth="1"/>
    <col min="4627" max="4866" width="9.140625" style="40"/>
    <col min="4867" max="4867" width="4.7109375" style="40" bestFit="1" customWidth="1"/>
    <col min="4868" max="4868" width="9.7109375" style="40" bestFit="1" customWidth="1"/>
    <col min="4869" max="4869" width="10" style="40" bestFit="1" customWidth="1"/>
    <col min="4870" max="4870" width="8.85546875" style="40" bestFit="1" customWidth="1"/>
    <col min="4871" max="4871" width="22.85546875" style="40" customWidth="1"/>
    <col min="4872" max="4872" width="59.7109375" style="40" bestFit="1" customWidth="1"/>
    <col min="4873" max="4873" width="57.85546875" style="40" bestFit="1" customWidth="1"/>
    <col min="4874" max="4874" width="35.28515625" style="40" bestFit="1" customWidth="1"/>
    <col min="4875" max="4875" width="28.140625" style="40" bestFit="1" customWidth="1"/>
    <col min="4876" max="4876" width="33.140625" style="40" bestFit="1" customWidth="1"/>
    <col min="4877" max="4877" width="26" style="40" bestFit="1" customWidth="1"/>
    <col min="4878" max="4878" width="19.140625" style="40" bestFit="1" customWidth="1"/>
    <col min="4879" max="4879" width="10.42578125" style="40" customWidth="1"/>
    <col min="4880" max="4880" width="11.85546875" style="40" customWidth="1"/>
    <col min="4881" max="4881" width="14.7109375" style="40" customWidth="1"/>
    <col min="4882" max="4882" width="9" style="40" bestFit="1" customWidth="1"/>
    <col min="4883" max="5122" width="9.140625" style="40"/>
    <col min="5123" max="5123" width="4.7109375" style="40" bestFit="1" customWidth="1"/>
    <col min="5124" max="5124" width="9.7109375" style="40" bestFit="1" customWidth="1"/>
    <col min="5125" max="5125" width="10" style="40" bestFit="1" customWidth="1"/>
    <col min="5126" max="5126" width="8.85546875" style="40" bestFit="1" customWidth="1"/>
    <col min="5127" max="5127" width="22.85546875" style="40" customWidth="1"/>
    <col min="5128" max="5128" width="59.7109375" style="40" bestFit="1" customWidth="1"/>
    <col min="5129" max="5129" width="57.85546875" style="40" bestFit="1" customWidth="1"/>
    <col min="5130" max="5130" width="35.28515625" style="40" bestFit="1" customWidth="1"/>
    <col min="5131" max="5131" width="28.140625" style="40" bestFit="1" customWidth="1"/>
    <col min="5132" max="5132" width="33.140625" style="40" bestFit="1" customWidth="1"/>
    <col min="5133" max="5133" width="26" style="40" bestFit="1" customWidth="1"/>
    <col min="5134" max="5134" width="19.140625" style="40" bestFit="1" customWidth="1"/>
    <col min="5135" max="5135" width="10.42578125" style="40" customWidth="1"/>
    <col min="5136" max="5136" width="11.85546875" style="40" customWidth="1"/>
    <col min="5137" max="5137" width="14.7109375" style="40" customWidth="1"/>
    <col min="5138" max="5138" width="9" style="40" bestFit="1" customWidth="1"/>
    <col min="5139" max="5378" width="9.140625" style="40"/>
    <col min="5379" max="5379" width="4.7109375" style="40" bestFit="1" customWidth="1"/>
    <col min="5380" max="5380" width="9.7109375" style="40" bestFit="1" customWidth="1"/>
    <col min="5381" max="5381" width="10" style="40" bestFit="1" customWidth="1"/>
    <col min="5382" max="5382" width="8.85546875" style="40" bestFit="1" customWidth="1"/>
    <col min="5383" max="5383" width="22.85546875" style="40" customWidth="1"/>
    <col min="5384" max="5384" width="59.7109375" style="40" bestFit="1" customWidth="1"/>
    <col min="5385" max="5385" width="57.85546875" style="40" bestFit="1" customWidth="1"/>
    <col min="5386" max="5386" width="35.28515625" style="40" bestFit="1" customWidth="1"/>
    <col min="5387" max="5387" width="28.140625" style="40" bestFit="1" customWidth="1"/>
    <col min="5388" max="5388" width="33.140625" style="40" bestFit="1" customWidth="1"/>
    <col min="5389" max="5389" width="26" style="40" bestFit="1" customWidth="1"/>
    <col min="5390" max="5390" width="19.140625" style="40" bestFit="1" customWidth="1"/>
    <col min="5391" max="5391" width="10.42578125" style="40" customWidth="1"/>
    <col min="5392" max="5392" width="11.85546875" style="40" customWidth="1"/>
    <col min="5393" max="5393" width="14.7109375" style="40" customWidth="1"/>
    <col min="5394" max="5394" width="9" style="40" bestFit="1" customWidth="1"/>
    <col min="5395" max="5634" width="9.140625" style="40"/>
    <col min="5635" max="5635" width="4.7109375" style="40" bestFit="1" customWidth="1"/>
    <col min="5636" max="5636" width="9.7109375" style="40" bestFit="1" customWidth="1"/>
    <col min="5637" max="5637" width="10" style="40" bestFit="1" customWidth="1"/>
    <col min="5638" max="5638" width="8.85546875" style="40" bestFit="1" customWidth="1"/>
    <col min="5639" max="5639" width="22.85546875" style="40" customWidth="1"/>
    <col min="5640" max="5640" width="59.7109375" style="40" bestFit="1" customWidth="1"/>
    <col min="5641" max="5641" width="57.85546875" style="40" bestFit="1" customWidth="1"/>
    <col min="5642" max="5642" width="35.28515625" style="40" bestFit="1" customWidth="1"/>
    <col min="5643" max="5643" width="28.140625" style="40" bestFit="1" customWidth="1"/>
    <col min="5644" max="5644" width="33.140625" style="40" bestFit="1" customWidth="1"/>
    <col min="5645" max="5645" width="26" style="40" bestFit="1" customWidth="1"/>
    <col min="5646" max="5646" width="19.140625" style="40" bestFit="1" customWidth="1"/>
    <col min="5647" max="5647" width="10.42578125" style="40" customWidth="1"/>
    <col min="5648" max="5648" width="11.85546875" style="40" customWidth="1"/>
    <col min="5649" max="5649" width="14.7109375" style="40" customWidth="1"/>
    <col min="5650" max="5650" width="9" style="40" bestFit="1" customWidth="1"/>
    <col min="5651" max="5890" width="9.140625" style="40"/>
    <col min="5891" max="5891" width="4.7109375" style="40" bestFit="1" customWidth="1"/>
    <col min="5892" max="5892" width="9.7109375" style="40" bestFit="1" customWidth="1"/>
    <col min="5893" max="5893" width="10" style="40" bestFit="1" customWidth="1"/>
    <col min="5894" max="5894" width="8.85546875" style="40" bestFit="1" customWidth="1"/>
    <col min="5895" max="5895" width="22.85546875" style="40" customWidth="1"/>
    <col min="5896" max="5896" width="59.7109375" style="40" bestFit="1" customWidth="1"/>
    <col min="5897" max="5897" width="57.85546875" style="40" bestFit="1" customWidth="1"/>
    <col min="5898" max="5898" width="35.28515625" style="40" bestFit="1" customWidth="1"/>
    <col min="5899" max="5899" width="28.140625" style="40" bestFit="1" customWidth="1"/>
    <col min="5900" max="5900" width="33.140625" style="40" bestFit="1" customWidth="1"/>
    <col min="5901" max="5901" width="26" style="40" bestFit="1" customWidth="1"/>
    <col min="5902" max="5902" width="19.140625" style="40" bestFit="1" customWidth="1"/>
    <col min="5903" max="5903" width="10.42578125" style="40" customWidth="1"/>
    <col min="5904" max="5904" width="11.85546875" style="40" customWidth="1"/>
    <col min="5905" max="5905" width="14.7109375" style="40" customWidth="1"/>
    <col min="5906" max="5906" width="9" style="40" bestFit="1" customWidth="1"/>
    <col min="5907" max="6146" width="9.140625" style="40"/>
    <col min="6147" max="6147" width="4.7109375" style="40" bestFit="1" customWidth="1"/>
    <col min="6148" max="6148" width="9.7109375" style="40" bestFit="1" customWidth="1"/>
    <col min="6149" max="6149" width="10" style="40" bestFit="1" customWidth="1"/>
    <col min="6150" max="6150" width="8.85546875" style="40" bestFit="1" customWidth="1"/>
    <col min="6151" max="6151" width="22.85546875" style="40" customWidth="1"/>
    <col min="6152" max="6152" width="59.7109375" style="40" bestFit="1" customWidth="1"/>
    <col min="6153" max="6153" width="57.85546875" style="40" bestFit="1" customWidth="1"/>
    <col min="6154" max="6154" width="35.28515625" style="40" bestFit="1" customWidth="1"/>
    <col min="6155" max="6155" width="28.140625" style="40" bestFit="1" customWidth="1"/>
    <col min="6156" max="6156" width="33.140625" style="40" bestFit="1" customWidth="1"/>
    <col min="6157" max="6157" width="26" style="40" bestFit="1" customWidth="1"/>
    <col min="6158" max="6158" width="19.140625" style="40" bestFit="1" customWidth="1"/>
    <col min="6159" max="6159" width="10.42578125" style="40" customWidth="1"/>
    <col min="6160" max="6160" width="11.85546875" style="40" customWidth="1"/>
    <col min="6161" max="6161" width="14.7109375" style="40" customWidth="1"/>
    <col min="6162" max="6162" width="9" style="40" bestFit="1" customWidth="1"/>
    <col min="6163" max="6402" width="9.140625" style="40"/>
    <col min="6403" max="6403" width="4.7109375" style="40" bestFit="1" customWidth="1"/>
    <col min="6404" max="6404" width="9.7109375" style="40" bestFit="1" customWidth="1"/>
    <col min="6405" max="6405" width="10" style="40" bestFit="1" customWidth="1"/>
    <col min="6406" max="6406" width="8.85546875" style="40" bestFit="1" customWidth="1"/>
    <col min="6407" max="6407" width="22.85546875" style="40" customWidth="1"/>
    <col min="6408" max="6408" width="59.7109375" style="40" bestFit="1" customWidth="1"/>
    <col min="6409" max="6409" width="57.85546875" style="40" bestFit="1" customWidth="1"/>
    <col min="6410" max="6410" width="35.28515625" style="40" bestFit="1" customWidth="1"/>
    <col min="6411" max="6411" width="28.140625" style="40" bestFit="1" customWidth="1"/>
    <col min="6412" max="6412" width="33.140625" style="40" bestFit="1" customWidth="1"/>
    <col min="6413" max="6413" width="26" style="40" bestFit="1" customWidth="1"/>
    <col min="6414" max="6414" width="19.140625" style="40" bestFit="1" customWidth="1"/>
    <col min="6415" max="6415" width="10.42578125" style="40" customWidth="1"/>
    <col min="6416" max="6416" width="11.85546875" style="40" customWidth="1"/>
    <col min="6417" max="6417" width="14.7109375" style="40" customWidth="1"/>
    <col min="6418" max="6418" width="9" style="40" bestFit="1" customWidth="1"/>
    <col min="6419" max="6658" width="9.140625" style="40"/>
    <col min="6659" max="6659" width="4.7109375" style="40" bestFit="1" customWidth="1"/>
    <col min="6660" max="6660" width="9.7109375" style="40" bestFit="1" customWidth="1"/>
    <col min="6661" max="6661" width="10" style="40" bestFit="1" customWidth="1"/>
    <col min="6662" max="6662" width="8.85546875" style="40" bestFit="1" customWidth="1"/>
    <col min="6663" max="6663" width="22.85546875" style="40" customWidth="1"/>
    <col min="6664" max="6664" width="59.7109375" style="40" bestFit="1" customWidth="1"/>
    <col min="6665" max="6665" width="57.85546875" style="40" bestFit="1" customWidth="1"/>
    <col min="6666" max="6666" width="35.28515625" style="40" bestFit="1" customWidth="1"/>
    <col min="6667" max="6667" width="28.140625" style="40" bestFit="1" customWidth="1"/>
    <col min="6668" max="6668" width="33.140625" style="40" bestFit="1" customWidth="1"/>
    <col min="6669" max="6669" width="26" style="40" bestFit="1" customWidth="1"/>
    <col min="6670" max="6670" width="19.140625" style="40" bestFit="1" customWidth="1"/>
    <col min="6671" max="6671" width="10.42578125" style="40" customWidth="1"/>
    <col min="6672" max="6672" width="11.85546875" style="40" customWidth="1"/>
    <col min="6673" max="6673" width="14.7109375" style="40" customWidth="1"/>
    <col min="6674" max="6674" width="9" style="40" bestFit="1" customWidth="1"/>
    <col min="6675" max="6914" width="9.140625" style="40"/>
    <col min="6915" max="6915" width="4.7109375" style="40" bestFit="1" customWidth="1"/>
    <col min="6916" max="6916" width="9.7109375" style="40" bestFit="1" customWidth="1"/>
    <col min="6917" max="6917" width="10" style="40" bestFit="1" customWidth="1"/>
    <col min="6918" max="6918" width="8.85546875" style="40" bestFit="1" customWidth="1"/>
    <col min="6919" max="6919" width="22.85546875" style="40" customWidth="1"/>
    <col min="6920" max="6920" width="59.7109375" style="40" bestFit="1" customWidth="1"/>
    <col min="6921" max="6921" width="57.85546875" style="40" bestFit="1" customWidth="1"/>
    <col min="6922" max="6922" width="35.28515625" style="40" bestFit="1" customWidth="1"/>
    <col min="6923" max="6923" width="28.140625" style="40" bestFit="1" customWidth="1"/>
    <col min="6924" max="6924" width="33.140625" style="40" bestFit="1" customWidth="1"/>
    <col min="6925" max="6925" width="26" style="40" bestFit="1" customWidth="1"/>
    <col min="6926" max="6926" width="19.140625" style="40" bestFit="1" customWidth="1"/>
    <col min="6927" max="6927" width="10.42578125" style="40" customWidth="1"/>
    <col min="6928" max="6928" width="11.85546875" style="40" customWidth="1"/>
    <col min="6929" max="6929" width="14.7109375" style="40" customWidth="1"/>
    <col min="6930" max="6930" width="9" style="40" bestFit="1" customWidth="1"/>
    <col min="6931" max="7170" width="9.140625" style="40"/>
    <col min="7171" max="7171" width="4.7109375" style="40" bestFit="1" customWidth="1"/>
    <col min="7172" max="7172" width="9.7109375" style="40" bestFit="1" customWidth="1"/>
    <col min="7173" max="7173" width="10" style="40" bestFit="1" customWidth="1"/>
    <col min="7174" max="7174" width="8.85546875" style="40" bestFit="1" customWidth="1"/>
    <col min="7175" max="7175" width="22.85546875" style="40" customWidth="1"/>
    <col min="7176" max="7176" width="59.7109375" style="40" bestFit="1" customWidth="1"/>
    <col min="7177" max="7177" width="57.85546875" style="40" bestFit="1" customWidth="1"/>
    <col min="7178" max="7178" width="35.28515625" style="40" bestFit="1" customWidth="1"/>
    <col min="7179" max="7179" width="28.140625" style="40" bestFit="1" customWidth="1"/>
    <col min="7180" max="7180" width="33.140625" style="40" bestFit="1" customWidth="1"/>
    <col min="7181" max="7181" width="26" style="40" bestFit="1" customWidth="1"/>
    <col min="7182" max="7182" width="19.140625" style="40" bestFit="1" customWidth="1"/>
    <col min="7183" max="7183" width="10.42578125" style="40" customWidth="1"/>
    <col min="7184" max="7184" width="11.85546875" style="40" customWidth="1"/>
    <col min="7185" max="7185" width="14.7109375" style="40" customWidth="1"/>
    <col min="7186" max="7186" width="9" style="40" bestFit="1" customWidth="1"/>
    <col min="7187" max="7426" width="9.140625" style="40"/>
    <col min="7427" max="7427" width="4.7109375" style="40" bestFit="1" customWidth="1"/>
    <col min="7428" max="7428" width="9.7109375" style="40" bestFit="1" customWidth="1"/>
    <col min="7429" max="7429" width="10" style="40" bestFit="1" customWidth="1"/>
    <col min="7430" max="7430" width="8.85546875" style="40" bestFit="1" customWidth="1"/>
    <col min="7431" max="7431" width="22.85546875" style="40" customWidth="1"/>
    <col min="7432" max="7432" width="59.7109375" style="40" bestFit="1" customWidth="1"/>
    <col min="7433" max="7433" width="57.85546875" style="40" bestFit="1" customWidth="1"/>
    <col min="7434" max="7434" width="35.28515625" style="40" bestFit="1" customWidth="1"/>
    <col min="7435" max="7435" width="28.140625" style="40" bestFit="1" customWidth="1"/>
    <col min="7436" max="7436" width="33.140625" style="40" bestFit="1" customWidth="1"/>
    <col min="7437" max="7437" width="26" style="40" bestFit="1" customWidth="1"/>
    <col min="7438" max="7438" width="19.140625" style="40" bestFit="1" customWidth="1"/>
    <col min="7439" max="7439" width="10.42578125" style="40" customWidth="1"/>
    <col min="7440" max="7440" width="11.85546875" style="40" customWidth="1"/>
    <col min="7441" max="7441" width="14.7109375" style="40" customWidth="1"/>
    <col min="7442" max="7442" width="9" style="40" bestFit="1" customWidth="1"/>
    <col min="7443" max="7682" width="9.140625" style="40"/>
    <col min="7683" max="7683" width="4.7109375" style="40" bestFit="1" customWidth="1"/>
    <col min="7684" max="7684" width="9.7109375" style="40" bestFit="1" customWidth="1"/>
    <col min="7685" max="7685" width="10" style="40" bestFit="1" customWidth="1"/>
    <col min="7686" max="7686" width="8.85546875" style="40" bestFit="1" customWidth="1"/>
    <col min="7687" max="7687" width="22.85546875" style="40" customWidth="1"/>
    <col min="7688" max="7688" width="59.7109375" style="40" bestFit="1" customWidth="1"/>
    <col min="7689" max="7689" width="57.85546875" style="40" bestFit="1" customWidth="1"/>
    <col min="7690" max="7690" width="35.28515625" style="40" bestFit="1" customWidth="1"/>
    <col min="7691" max="7691" width="28.140625" style="40" bestFit="1" customWidth="1"/>
    <col min="7692" max="7692" width="33.140625" style="40" bestFit="1" customWidth="1"/>
    <col min="7693" max="7693" width="26" style="40" bestFit="1" customWidth="1"/>
    <col min="7694" max="7694" width="19.140625" style="40" bestFit="1" customWidth="1"/>
    <col min="7695" max="7695" width="10.42578125" style="40" customWidth="1"/>
    <col min="7696" max="7696" width="11.85546875" style="40" customWidth="1"/>
    <col min="7697" max="7697" width="14.7109375" style="40" customWidth="1"/>
    <col min="7698" max="7698" width="9" style="40" bestFit="1" customWidth="1"/>
    <col min="7699" max="7938" width="9.140625" style="40"/>
    <col min="7939" max="7939" width="4.7109375" style="40" bestFit="1" customWidth="1"/>
    <col min="7940" max="7940" width="9.7109375" style="40" bestFit="1" customWidth="1"/>
    <col min="7941" max="7941" width="10" style="40" bestFit="1" customWidth="1"/>
    <col min="7942" max="7942" width="8.85546875" style="40" bestFit="1" customWidth="1"/>
    <col min="7943" max="7943" width="22.85546875" style="40" customWidth="1"/>
    <col min="7944" max="7944" width="59.7109375" style="40" bestFit="1" customWidth="1"/>
    <col min="7945" max="7945" width="57.85546875" style="40" bestFit="1" customWidth="1"/>
    <col min="7946" max="7946" width="35.28515625" style="40" bestFit="1" customWidth="1"/>
    <col min="7947" max="7947" width="28.140625" style="40" bestFit="1" customWidth="1"/>
    <col min="7948" max="7948" width="33.140625" style="40" bestFit="1" customWidth="1"/>
    <col min="7949" max="7949" width="26" style="40" bestFit="1" customWidth="1"/>
    <col min="7950" max="7950" width="19.140625" style="40" bestFit="1" customWidth="1"/>
    <col min="7951" max="7951" width="10.42578125" style="40" customWidth="1"/>
    <col min="7952" max="7952" width="11.85546875" style="40" customWidth="1"/>
    <col min="7953" max="7953" width="14.7109375" style="40" customWidth="1"/>
    <col min="7954" max="7954" width="9" style="40" bestFit="1" customWidth="1"/>
    <col min="7955" max="8194" width="9.140625" style="40"/>
    <col min="8195" max="8195" width="4.7109375" style="40" bestFit="1" customWidth="1"/>
    <col min="8196" max="8196" width="9.7109375" style="40" bestFit="1" customWidth="1"/>
    <col min="8197" max="8197" width="10" style="40" bestFit="1" customWidth="1"/>
    <col min="8198" max="8198" width="8.85546875" style="40" bestFit="1" customWidth="1"/>
    <col min="8199" max="8199" width="22.85546875" style="40" customWidth="1"/>
    <col min="8200" max="8200" width="59.7109375" style="40" bestFit="1" customWidth="1"/>
    <col min="8201" max="8201" width="57.85546875" style="40" bestFit="1" customWidth="1"/>
    <col min="8202" max="8202" width="35.28515625" style="40" bestFit="1" customWidth="1"/>
    <col min="8203" max="8203" width="28.140625" style="40" bestFit="1" customWidth="1"/>
    <col min="8204" max="8204" width="33.140625" style="40" bestFit="1" customWidth="1"/>
    <col min="8205" max="8205" width="26" style="40" bestFit="1" customWidth="1"/>
    <col min="8206" max="8206" width="19.140625" style="40" bestFit="1" customWidth="1"/>
    <col min="8207" max="8207" width="10.42578125" style="40" customWidth="1"/>
    <col min="8208" max="8208" width="11.85546875" style="40" customWidth="1"/>
    <col min="8209" max="8209" width="14.7109375" style="40" customWidth="1"/>
    <col min="8210" max="8210" width="9" style="40" bestFit="1" customWidth="1"/>
    <col min="8211" max="8450" width="9.140625" style="40"/>
    <col min="8451" max="8451" width="4.7109375" style="40" bestFit="1" customWidth="1"/>
    <col min="8452" max="8452" width="9.7109375" style="40" bestFit="1" customWidth="1"/>
    <col min="8453" max="8453" width="10" style="40" bestFit="1" customWidth="1"/>
    <col min="8454" max="8454" width="8.85546875" style="40" bestFit="1" customWidth="1"/>
    <col min="8455" max="8455" width="22.85546875" style="40" customWidth="1"/>
    <col min="8456" max="8456" width="59.7109375" style="40" bestFit="1" customWidth="1"/>
    <col min="8457" max="8457" width="57.85546875" style="40" bestFit="1" customWidth="1"/>
    <col min="8458" max="8458" width="35.28515625" style="40" bestFit="1" customWidth="1"/>
    <col min="8459" max="8459" width="28.140625" style="40" bestFit="1" customWidth="1"/>
    <col min="8460" max="8460" width="33.140625" style="40" bestFit="1" customWidth="1"/>
    <col min="8461" max="8461" width="26" style="40" bestFit="1" customWidth="1"/>
    <col min="8462" max="8462" width="19.140625" style="40" bestFit="1" customWidth="1"/>
    <col min="8463" max="8463" width="10.42578125" style="40" customWidth="1"/>
    <col min="8464" max="8464" width="11.85546875" style="40" customWidth="1"/>
    <col min="8465" max="8465" width="14.7109375" style="40" customWidth="1"/>
    <col min="8466" max="8466" width="9" style="40" bestFit="1" customWidth="1"/>
    <col min="8467" max="8706" width="9.140625" style="40"/>
    <col min="8707" max="8707" width="4.7109375" style="40" bestFit="1" customWidth="1"/>
    <col min="8708" max="8708" width="9.7109375" style="40" bestFit="1" customWidth="1"/>
    <col min="8709" max="8709" width="10" style="40" bestFit="1" customWidth="1"/>
    <col min="8710" max="8710" width="8.85546875" style="40" bestFit="1" customWidth="1"/>
    <col min="8711" max="8711" width="22.85546875" style="40" customWidth="1"/>
    <col min="8712" max="8712" width="59.7109375" style="40" bestFit="1" customWidth="1"/>
    <col min="8713" max="8713" width="57.85546875" style="40" bestFit="1" customWidth="1"/>
    <col min="8714" max="8714" width="35.28515625" style="40" bestFit="1" customWidth="1"/>
    <col min="8715" max="8715" width="28.140625" style="40" bestFit="1" customWidth="1"/>
    <col min="8716" max="8716" width="33.140625" style="40" bestFit="1" customWidth="1"/>
    <col min="8717" max="8717" width="26" style="40" bestFit="1" customWidth="1"/>
    <col min="8718" max="8718" width="19.140625" style="40" bestFit="1" customWidth="1"/>
    <col min="8719" max="8719" width="10.42578125" style="40" customWidth="1"/>
    <col min="8720" max="8720" width="11.85546875" style="40" customWidth="1"/>
    <col min="8721" max="8721" width="14.7109375" style="40" customWidth="1"/>
    <col min="8722" max="8722" width="9" style="40" bestFit="1" customWidth="1"/>
    <col min="8723" max="8962" width="9.140625" style="40"/>
    <col min="8963" max="8963" width="4.7109375" style="40" bestFit="1" customWidth="1"/>
    <col min="8964" max="8964" width="9.7109375" style="40" bestFit="1" customWidth="1"/>
    <col min="8965" max="8965" width="10" style="40" bestFit="1" customWidth="1"/>
    <col min="8966" max="8966" width="8.85546875" style="40" bestFit="1" customWidth="1"/>
    <col min="8967" max="8967" width="22.85546875" style="40" customWidth="1"/>
    <col min="8968" max="8968" width="59.7109375" style="40" bestFit="1" customWidth="1"/>
    <col min="8969" max="8969" width="57.85546875" style="40" bestFit="1" customWidth="1"/>
    <col min="8970" max="8970" width="35.28515625" style="40" bestFit="1" customWidth="1"/>
    <col min="8971" max="8971" width="28.140625" style="40" bestFit="1" customWidth="1"/>
    <col min="8972" max="8972" width="33.140625" style="40" bestFit="1" customWidth="1"/>
    <col min="8973" max="8973" width="26" style="40" bestFit="1" customWidth="1"/>
    <col min="8974" max="8974" width="19.140625" style="40" bestFit="1" customWidth="1"/>
    <col min="8975" max="8975" width="10.42578125" style="40" customWidth="1"/>
    <col min="8976" max="8976" width="11.85546875" style="40" customWidth="1"/>
    <col min="8977" max="8977" width="14.7109375" style="40" customWidth="1"/>
    <col min="8978" max="8978" width="9" style="40" bestFit="1" customWidth="1"/>
    <col min="8979" max="9218" width="9.140625" style="40"/>
    <col min="9219" max="9219" width="4.7109375" style="40" bestFit="1" customWidth="1"/>
    <col min="9220" max="9220" width="9.7109375" style="40" bestFit="1" customWidth="1"/>
    <col min="9221" max="9221" width="10" style="40" bestFit="1" customWidth="1"/>
    <col min="9222" max="9222" width="8.85546875" style="40" bestFit="1" customWidth="1"/>
    <col min="9223" max="9223" width="22.85546875" style="40" customWidth="1"/>
    <col min="9224" max="9224" width="59.7109375" style="40" bestFit="1" customWidth="1"/>
    <col min="9225" max="9225" width="57.85546875" style="40" bestFit="1" customWidth="1"/>
    <col min="9226" max="9226" width="35.28515625" style="40" bestFit="1" customWidth="1"/>
    <col min="9227" max="9227" width="28.140625" style="40" bestFit="1" customWidth="1"/>
    <col min="9228" max="9228" width="33.140625" style="40" bestFit="1" customWidth="1"/>
    <col min="9229" max="9229" width="26" style="40" bestFit="1" customWidth="1"/>
    <col min="9230" max="9230" width="19.140625" style="40" bestFit="1" customWidth="1"/>
    <col min="9231" max="9231" width="10.42578125" style="40" customWidth="1"/>
    <col min="9232" max="9232" width="11.85546875" style="40" customWidth="1"/>
    <col min="9233" max="9233" width="14.7109375" style="40" customWidth="1"/>
    <col min="9234" max="9234" width="9" style="40" bestFit="1" customWidth="1"/>
    <col min="9235" max="9474" width="9.140625" style="40"/>
    <col min="9475" max="9475" width="4.7109375" style="40" bestFit="1" customWidth="1"/>
    <col min="9476" max="9476" width="9.7109375" style="40" bestFit="1" customWidth="1"/>
    <col min="9477" max="9477" width="10" style="40" bestFit="1" customWidth="1"/>
    <col min="9478" max="9478" width="8.85546875" style="40" bestFit="1" customWidth="1"/>
    <col min="9479" max="9479" width="22.85546875" style="40" customWidth="1"/>
    <col min="9480" max="9480" width="59.7109375" style="40" bestFit="1" customWidth="1"/>
    <col min="9481" max="9481" width="57.85546875" style="40" bestFit="1" customWidth="1"/>
    <col min="9482" max="9482" width="35.28515625" style="40" bestFit="1" customWidth="1"/>
    <col min="9483" max="9483" width="28.140625" style="40" bestFit="1" customWidth="1"/>
    <col min="9484" max="9484" width="33.140625" style="40" bestFit="1" customWidth="1"/>
    <col min="9485" max="9485" width="26" style="40" bestFit="1" customWidth="1"/>
    <col min="9486" max="9486" width="19.140625" style="40" bestFit="1" customWidth="1"/>
    <col min="9487" max="9487" width="10.42578125" style="40" customWidth="1"/>
    <col min="9488" max="9488" width="11.85546875" style="40" customWidth="1"/>
    <col min="9489" max="9489" width="14.7109375" style="40" customWidth="1"/>
    <col min="9490" max="9490" width="9" style="40" bestFit="1" customWidth="1"/>
    <col min="9491" max="9730" width="9.140625" style="40"/>
    <col min="9731" max="9731" width="4.7109375" style="40" bestFit="1" customWidth="1"/>
    <col min="9732" max="9732" width="9.7109375" style="40" bestFit="1" customWidth="1"/>
    <col min="9733" max="9733" width="10" style="40" bestFit="1" customWidth="1"/>
    <col min="9734" max="9734" width="8.85546875" style="40" bestFit="1" customWidth="1"/>
    <col min="9735" max="9735" width="22.85546875" style="40" customWidth="1"/>
    <col min="9736" max="9736" width="59.7109375" style="40" bestFit="1" customWidth="1"/>
    <col min="9737" max="9737" width="57.85546875" style="40" bestFit="1" customWidth="1"/>
    <col min="9738" max="9738" width="35.28515625" style="40" bestFit="1" customWidth="1"/>
    <col min="9739" max="9739" width="28.140625" style="40" bestFit="1" customWidth="1"/>
    <col min="9740" max="9740" width="33.140625" style="40" bestFit="1" customWidth="1"/>
    <col min="9741" max="9741" width="26" style="40" bestFit="1" customWidth="1"/>
    <col min="9742" max="9742" width="19.140625" style="40" bestFit="1" customWidth="1"/>
    <col min="9743" max="9743" width="10.42578125" style="40" customWidth="1"/>
    <col min="9744" max="9744" width="11.85546875" style="40" customWidth="1"/>
    <col min="9745" max="9745" width="14.7109375" style="40" customWidth="1"/>
    <col min="9746" max="9746" width="9" style="40" bestFit="1" customWidth="1"/>
    <col min="9747" max="9986" width="9.140625" style="40"/>
    <col min="9987" max="9987" width="4.7109375" style="40" bestFit="1" customWidth="1"/>
    <col min="9988" max="9988" width="9.7109375" style="40" bestFit="1" customWidth="1"/>
    <col min="9989" max="9989" width="10" style="40" bestFit="1" customWidth="1"/>
    <col min="9990" max="9990" width="8.85546875" style="40" bestFit="1" customWidth="1"/>
    <col min="9991" max="9991" width="22.85546875" style="40" customWidth="1"/>
    <col min="9992" max="9992" width="59.7109375" style="40" bestFit="1" customWidth="1"/>
    <col min="9993" max="9993" width="57.85546875" style="40" bestFit="1" customWidth="1"/>
    <col min="9994" max="9994" width="35.28515625" style="40" bestFit="1" customWidth="1"/>
    <col min="9995" max="9995" width="28.140625" style="40" bestFit="1" customWidth="1"/>
    <col min="9996" max="9996" width="33.140625" style="40" bestFit="1" customWidth="1"/>
    <col min="9997" max="9997" width="26" style="40" bestFit="1" customWidth="1"/>
    <col min="9998" max="9998" width="19.140625" style="40" bestFit="1" customWidth="1"/>
    <col min="9999" max="9999" width="10.42578125" style="40" customWidth="1"/>
    <col min="10000" max="10000" width="11.85546875" style="40" customWidth="1"/>
    <col min="10001" max="10001" width="14.7109375" style="40" customWidth="1"/>
    <col min="10002" max="10002" width="9" style="40" bestFit="1" customWidth="1"/>
    <col min="10003" max="10242" width="9.140625" style="40"/>
    <col min="10243" max="10243" width="4.7109375" style="40" bestFit="1" customWidth="1"/>
    <col min="10244" max="10244" width="9.7109375" style="40" bestFit="1" customWidth="1"/>
    <col min="10245" max="10245" width="10" style="40" bestFit="1" customWidth="1"/>
    <col min="10246" max="10246" width="8.85546875" style="40" bestFit="1" customWidth="1"/>
    <col min="10247" max="10247" width="22.85546875" style="40" customWidth="1"/>
    <col min="10248" max="10248" width="59.7109375" style="40" bestFit="1" customWidth="1"/>
    <col min="10249" max="10249" width="57.85546875" style="40" bestFit="1" customWidth="1"/>
    <col min="10250" max="10250" width="35.28515625" style="40" bestFit="1" customWidth="1"/>
    <col min="10251" max="10251" width="28.140625" style="40" bestFit="1" customWidth="1"/>
    <col min="10252" max="10252" width="33.140625" style="40" bestFit="1" customWidth="1"/>
    <col min="10253" max="10253" width="26" style="40" bestFit="1" customWidth="1"/>
    <col min="10254" max="10254" width="19.140625" style="40" bestFit="1" customWidth="1"/>
    <col min="10255" max="10255" width="10.42578125" style="40" customWidth="1"/>
    <col min="10256" max="10256" width="11.85546875" style="40" customWidth="1"/>
    <col min="10257" max="10257" width="14.7109375" style="40" customWidth="1"/>
    <col min="10258" max="10258" width="9" style="40" bestFit="1" customWidth="1"/>
    <col min="10259" max="10498" width="9.140625" style="40"/>
    <col min="10499" max="10499" width="4.7109375" style="40" bestFit="1" customWidth="1"/>
    <col min="10500" max="10500" width="9.7109375" style="40" bestFit="1" customWidth="1"/>
    <col min="10501" max="10501" width="10" style="40" bestFit="1" customWidth="1"/>
    <col min="10502" max="10502" width="8.85546875" style="40" bestFit="1" customWidth="1"/>
    <col min="10503" max="10503" width="22.85546875" style="40" customWidth="1"/>
    <col min="10504" max="10504" width="59.7109375" style="40" bestFit="1" customWidth="1"/>
    <col min="10505" max="10505" width="57.85546875" style="40" bestFit="1" customWidth="1"/>
    <col min="10506" max="10506" width="35.28515625" style="40" bestFit="1" customWidth="1"/>
    <col min="10507" max="10507" width="28.140625" style="40" bestFit="1" customWidth="1"/>
    <col min="10508" max="10508" width="33.140625" style="40" bestFit="1" customWidth="1"/>
    <col min="10509" max="10509" width="26" style="40" bestFit="1" customWidth="1"/>
    <col min="10510" max="10510" width="19.140625" style="40" bestFit="1" customWidth="1"/>
    <col min="10511" max="10511" width="10.42578125" style="40" customWidth="1"/>
    <col min="10512" max="10512" width="11.85546875" style="40" customWidth="1"/>
    <col min="10513" max="10513" width="14.7109375" style="40" customWidth="1"/>
    <col min="10514" max="10514" width="9" style="40" bestFit="1" customWidth="1"/>
    <col min="10515" max="10754" width="9.140625" style="40"/>
    <col min="10755" max="10755" width="4.7109375" style="40" bestFit="1" customWidth="1"/>
    <col min="10756" max="10756" width="9.7109375" style="40" bestFit="1" customWidth="1"/>
    <col min="10757" max="10757" width="10" style="40" bestFit="1" customWidth="1"/>
    <col min="10758" max="10758" width="8.85546875" style="40" bestFit="1" customWidth="1"/>
    <col min="10759" max="10759" width="22.85546875" style="40" customWidth="1"/>
    <col min="10760" max="10760" width="59.7109375" style="40" bestFit="1" customWidth="1"/>
    <col min="10761" max="10761" width="57.85546875" style="40" bestFit="1" customWidth="1"/>
    <col min="10762" max="10762" width="35.28515625" style="40" bestFit="1" customWidth="1"/>
    <col min="10763" max="10763" width="28.140625" style="40" bestFit="1" customWidth="1"/>
    <col min="10764" max="10764" width="33.140625" style="40" bestFit="1" customWidth="1"/>
    <col min="10765" max="10765" width="26" style="40" bestFit="1" customWidth="1"/>
    <col min="10766" max="10766" width="19.140625" style="40" bestFit="1" customWidth="1"/>
    <col min="10767" max="10767" width="10.42578125" style="40" customWidth="1"/>
    <col min="10768" max="10768" width="11.85546875" style="40" customWidth="1"/>
    <col min="10769" max="10769" width="14.7109375" style="40" customWidth="1"/>
    <col min="10770" max="10770" width="9" style="40" bestFit="1" customWidth="1"/>
    <col min="10771" max="11010" width="9.140625" style="40"/>
    <col min="11011" max="11011" width="4.7109375" style="40" bestFit="1" customWidth="1"/>
    <col min="11012" max="11012" width="9.7109375" style="40" bestFit="1" customWidth="1"/>
    <col min="11013" max="11013" width="10" style="40" bestFit="1" customWidth="1"/>
    <col min="11014" max="11014" width="8.85546875" style="40" bestFit="1" customWidth="1"/>
    <col min="11015" max="11015" width="22.85546875" style="40" customWidth="1"/>
    <col min="11016" max="11016" width="59.7109375" style="40" bestFit="1" customWidth="1"/>
    <col min="11017" max="11017" width="57.85546875" style="40" bestFit="1" customWidth="1"/>
    <col min="11018" max="11018" width="35.28515625" style="40" bestFit="1" customWidth="1"/>
    <col min="11019" max="11019" width="28.140625" style="40" bestFit="1" customWidth="1"/>
    <col min="11020" max="11020" width="33.140625" style="40" bestFit="1" customWidth="1"/>
    <col min="11021" max="11021" width="26" style="40" bestFit="1" customWidth="1"/>
    <col min="11022" max="11022" width="19.140625" style="40" bestFit="1" customWidth="1"/>
    <col min="11023" max="11023" width="10.42578125" style="40" customWidth="1"/>
    <col min="11024" max="11024" width="11.85546875" style="40" customWidth="1"/>
    <col min="11025" max="11025" width="14.7109375" style="40" customWidth="1"/>
    <col min="11026" max="11026" width="9" style="40" bestFit="1" customWidth="1"/>
    <col min="11027" max="11266" width="9.140625" style="40"/>
    <col min="11267" max="11267" width="4.7109375" style="40" bestFit="1" customWidth="1"/>
    <col min="11268" max="11268" width="9.7109375" style="40" bestFit="1" customWidth="1"/>
    <col min="11269" max="11269" width="10" style="40" bestFit="1" customWidth="1"/>
    <col min="11270" max="11270" width="8.85546875" style="40" bestFit="1" customWidth="1"/>
    <col min="11271" max="11271" width="22.85546875" style="40" customWidth="1"/>
    <col min="11272" max="11272" width="59.7109375" style="40" bestFit="1" customWidth="1"/>
    <col min="11273" max="11273" width="57.85546875" style="40" bestFit="1" customWidth="1"/>
    <col min="11274" max="11274" width="35.28515625" style="40" bestFit="1" customWidth="1"/>
    <col min="11275" max="11275" width="28.140625" style="40" bestFit="1" customWidth="1"/>
    <col min="11276" max="11276" width="33.140625" style="40" bestFit="1" customWidth="1"/>
    <col min="11277" max="11277" width="26" style="40" bestFit="1" customWidth="1"/>
    <col min="11278" max="11278" width="19.140625" style="40" bestFit="1" customWidth="1"/>
    <col min="11279" max="11279" width="10.42578125" style="40" customWidth="1"/>
    <col min="11280" max="11280" width="11.85546875" style="40" customWidth="1"/>
    <col min="11281" max="11281" width="14.7109375" style="40" customWidth="1"/>
    <col min="11282" max="11282" width="9" style="40" bestFit="1" customWidth="1"/>
    <col min="11283" max="11522" width="9.140625" style="40"/>
    <col min="11523" max="11523" width="4.7109375" style="40" bestFit="1" customWidth="1"/>
    <col min="11524" max="11524" width="9.7109375" style="40" bestFit="1" customWidth="1"/>
    <col min="11525" max="11525" width="10" style="40" bestFit="1" customWidth="1"/>
    <col min="11526" max="11526" width="8.85546875" style="40" bestFit="1" customWidth="1"/>
    <col min="11527" max="11527" width="22.85546875" style="40" customWidth="1"/>
    <col min="11528" max="11528" width="59.7109375" style="40" bestFit="1" customWidth="1"/>
    <col min="11529" max="11529" width="57.85546875" style="40" bestFit="1" customWidth="1"/>
    <col min="11530" max="11530" width="35.28515625" style="40" bestFit="1" customWidth="1"/>
    <col min="11531" max="11531" width="28.140625" style="40" bestFit="1" customWidth="1"/>
    <col min="11532" max="11532" width="33.140625" style="40" bestFit="1" customWidth="1"/>
    <col min="11533" max="11533" width="26" style="40" bestFit="1" customWidth="1"/>
    <col min="11534" max="11534" width="19.140625" style="40" bestFit="1" customWidth="1"/>
    <col min="11535" max="11535" width="10.42578125" style="40" customWidth="1"/>
    <col min="11536" max="11536" width="11.85546875" style="40" customWidth="1"/>
    <col min="11537" max="11537" width="14.7109375" style="40" customWidth="1"/>
    <col min="11538" max="11538" width="9" style="40" bestFit="1" customWidth="1"/>
    <col min="11539" max="11778" width="9.140625" style="40"/>
    <col min="11779" max="11779" width="4.7109375" style="40" bestFit="1" customWidth="1"/>
    <col min="11780" max="11780" width="9.7109375" style="40" bestFit="1" customWidth="1"/>
    <col min="11781" max="11781" width="10" style="40" bestFit="1" customWidth="1"/>
    <col min="11782" max="11782" width="8.85546875" style="40" bestFit="1" customWidth="1"/>
    <col min="11783" max="11783" width="22.85546875" style="40" customWidth="1"/>
    <col min="11784" max="11784" width="59.7109375" style="40" bestFit="1" customWidth="1"/>
    <col min="11785" max="11785" width="57.85546875" style="40" bestFit="1" customWidth="1"/>
    <col min="11786" max="11786" width="35.28515625" style="40" bestFit="1" customWidth="1"/>
    <col min="11787" max="11787" width="28.140625" style="40" bestFit="1" customWidth="1"/>
    <col min="11788" max="11788" width="33.140625" style="40" bestFit="1" customWidth="1"/>
    <col min="11789" max="11789" width="26" style="40" bestFit="1" customWidth="1"/>
    <col min="11790" max="11790" width="19.140625" style="40" bestFit="1" customWidth="1"/>
    <col min="11791" max="11791" width="10.42578125" style="40" customWidth="1"/>
    <col min="11792" max="11792" width="11.85546875" style="40" customWidth="1"/>
    <col min="11793" max="11793" width="14.7109375" style="40" customWidth="1"/>
    <col min="11794" max="11794" width="9" style="40" bestFit="1" customWidth="1"/>
    <col min="11795" max="12034" width="9.140625" style="40"/>
    <col min="12035" max="12035" width="4.7109375" style="40" bestFit="1" customWidth="1"/>
    <col min="12036" max="12036" width="9.7109375" style="40" bestFit="1" customWidth="1"/>
    <col min="12037" max="12037" width="10" style="40" bestFit="1" customWidth="1"/>
    <col min="12038" max="12038" width="8.85546875" style="40" bestFit="1" customWidth="1"/>
    <col min="12039" max="12039" width="22.85546875" style="40" customWidth="1"/>
    <col min="12040" max="12040" width="59.7109375" style="40" bestFit="1" customWidth="1"/>
    <col min="12041" max="12041" width="57.85546875" style="40" bestFit="1" customWidth="1"/>
    <col min="12042" max="12042" width="35.28515625" style="40" bestFit="1" customWidth="1"/>
    <col min="12043" max="12043" width="28.140625" style="40" bestFit="1" customWidth="1"/>
    <col min="12044" max="12044" width="33.140625" style="40" bestFit="1" customWidth="1"/>
    <col min="12045" max="12045" width="26" style="40" bestFit="1" customWidth="1"/>
    <col min="12046" max="12046" width="19.140625" style="40" bestFit="1" customWidth="1"/>
    <col min="12047" max="12047" width="10.42578125" style="40" customWidth="1"/>
    <col min="12048" max="12048" width="11.85546875" style="40" customWidth="1"/>
    <col min="12049" max="12049" width="14.7109375" style="40" customWidth="1"/>
    <col min="12050" max="12050" width="9" style="40" bestFit="1" customWidth="1"/>
    <col min="12051" max="12290" width="9.140625" style="40"/>
    <col min="12291" max="12291" width="4.7109375" style="40" bestFit="1" customWidth="1"/>
    <col min="12292" max="12292" width="9.7109375" style="40" bestFit="1" customWidth="1"/>
    <col min="12293" max="12293" width="10" style="40" bestFit="1" customWidth="1"/>
    <col min="12294" max="12294" width="8.85546875" style="40" bestFit="1" customWidth="1"/>
    <col min="12295" max="12295" width="22.85546875" style="40" customWidth="1"/>
    <col min="12296" max="12296" width="59.7109375" style="40" bestFit="1" customWidth="1"/>
    <col min="12297" max="12297" width="57.85546875" style="40" bestFit="1" customWidth="1"/>
    <col min="12298" max="12298" width="35.28515625" style="40" bestFit="1" customWidth="1"/>
    <col min="12299" max="12299" width="28.140625" style="40" bestFit="1" customWidth="1"/>
    <col min="12300" max="12300" width="33.140625" style="40" bestFit="1" customWidth="1"/>
    <col min="12301" max="12301" width="26" style="40" bestFit="1" customWidth="1"/>
    <col min="12302" max="12302" width="19.140625" style="40" bestFit="1" customWidth="1"/>
    <col min="12303" max="12303" width="10.42578125" style="40" customWidth="1"/>
    <col min="12304" max="12304" width="11.85546875" style="40" customWidth="1"/>
    <col min="12305" max="12305" width="14.7109375" style="40" customWidth="1"/>
    <col min="12306" max="12306" width="9" style="40" bestFit="1" customWidth="1"/>
    <col min="12307" max="12546" width="9.140625" style="40"/>
    <col min="12547" max="12547" width="4.7109375" style="40" bestFit="1" customWidth="1"/>
    <col min="12548" max="12548" width="9.7109375" style="40" bestFit="1" customWidth="1"/>
    <col min="12549" max="12549" width="10" style="40" bestFit="1" customWidth="1"/>
    <col min="12550" max="12550" width="8.85546875" style="40" bestFit="1" customWidth="1"/>
    <col min="12551" max="12551" width="22.85546875" style="40" customWidth="1"/>
    <col min="12552" max="12552" width="59.7109375" style="40" bestFit="1" customWidth="1"/>
    <col min="12553" max="12553" width="57.85546875" style="40" bestFit="1" customWidth="1"/>
    <col min="12554" max="12554" width="35.28515625" style="40" bestFit="1" customWidth="1"/>
    <col min="12555" max="12555" width="28.140625" style="40" bestFit="1" customWidth="1"/>
    <col min="12556" max="12556" width="33.140625" style="40" bestFit="1" customWidth="1"/>
    <col min="12557" max="12557" width="26" style="40" bestFit="1" customWidth="1"/>
    <col min="12558" max="12558" width="19.140625" style="40" bestFit="1" customWidth="1"/>
    <col min="12559" max="12559" width="10.42578125" style="40" customWidth="1"/>
    <col min="12560" max="12560" width="11.85546875" style="40" customWidth="1"/>
    <col min="12561" max="12561" width="14.7109375" style="40" customWidth="1"/>
    <col min="12562" max="12562" width="9" style="40" bestFit="1" customWidth="1"/>
    <col min="12563" max="12802" width="9.140625" style="40"/>
    <col min="12803" max="12803" width="4.7109375" style="40" bestFit="1" customWidth="1"/>
    <col min="12804" max="12804" width="9.7109375" style="40" bestFit="1" customWidth="1"/>
    <col min="12805" max="12805" width="10" style="40" bestFit="1" customWidth="1"/>
    <col min="12806" max="12806" width="8.85546875" style="40" bestFit="1" customWidth="1"/>
    <col min="12807" max="12807" width="22.85546875" style="40" customWidth="1"/>
    <col min="12808" max="12808" width="59.7109375" style="40" bestFit="1" customWidth="1"/>
    <col min="12809" max="12809" width="57.85546875" style="40" bestFit="1" customWidth="1"/>
    <col min="12810" max="12810" width="35.28515625" style="40" bestFit="1" customWidth="1"/>
    <col min="12811" max="12811" width="28.140625" style="40" bestFit="1" customWidth="1"/>
    <col min="12812" max="12812" width="33.140625" style="40" bestFit="1" customWidth="1"/>
    <col min="12813" max="12813" width="26" style="40" bestFit="1" customWidth="1"/>
    <col min="12814" max="12814" width="19.140625" style="40" bestFit="1" customWidth="1"/>
    <col min="12815" max="12815" width="10.42578125" style="40" customWidth="1"/>
    <col min="12816" max="12816" width="11.85546875" style="40" customWidth="1"/>
    <col min="12817" max="12817" width="14.7109375" style="40" customWidth="1"/>
    <col min="12818" max="12818" width="9" style="40" bestFit="1" customWidth="1"/>
    <col min="12819" max="13058" width="9.140625" style="40"/>
    <col min="13059" max="13059" width="4.7109375" style="40" bestFit="1" customWidth="1"/>
    <col min="13060" max="13060" width="9.7109375" style="40" bestFit="1" customWidth="1"/>
    <col min="13061" max="13061" width="10" style="40" bestFit="1" customWidth="1"/>
    <col min="13062" max="13062" width="8.85546875" style="40" bestFit="1" customWidth="1"/>
    <col min="13063" max="13063" width="22.85546875" style="40" customWidth="1"/>
    <col min="13064" max="13064" width="59.7109375" style="40" bestFit="1" customWidth="1"/>
    <col min="13065" max="13065" width="57.85546875" style="40" bestFit="1" customWidth="1"/>
    <col min="13066" max="13066" width="35.28515625" style="40" bestFit="1" customWidth="1"/>
    <col min="13067" max="13067" width="28.140625" style="40" bestFit="1" customWidth="1"/>
    <col min="13068" max="13068" width="33.140625" style="40" bestFit="1" customWidth="1"/>
    <col min="13069" max="13069" width="26" style="40" bestFit="1" customWidth="1"/>
    <col min="13070" max="13070" width="19.140625" style="40" bestFit="1" customWidth="1"/>
    <col min="13071" max="13071" width="10.42578125" style="40" customWidth="1"/>
    <col min="13072" max="13072" width="11.85546875" style="40" customWidth="1"/>
    <col min="13073" max="13073" width="14.7109375" style="40" customWidth="1"/>
    <col min="13074" max="13074" width="9" style="40" bestFit="1" customWidth="1"/>
    <col min="13075" max="13314" width="9.140625" style="40"/>
    <col min="13315" max="13315" width="4.7109375" style="40" bestFit="1" customWidth="1"/>
    <col min="13316" max="13316" width="9.7109375" style="40" bestFit="1" customWidth="1"/>
    <col min="13317" max="13317" width="10" style="40" bestFit="1" customWidth="1"/>
    <col min="13318" max="13318" width="8.85546875" style="40" bestFit="1" customWidth="1"/>
    <col min="13319" max="13319" width="22.85546875" style="40" customWidth="1"/>
    <col min="13320" max="13320" width="59.7109375" style="40" bestFit="1" customWidth="1"/>
    <col min="13321" max="13321" width="57.85546875" style="40" bestFit="1" customWidth="1"/>
    <col min="13322" max="13322" width="35.28515625" style="40" bestFit="1" customWidth="1"/>
    <col min="13323" max="13323" width="28.140625" style="40" bestFit="1" customWidth="1"/>
    <col min="13324" max="13324" width="33.140625" style="40" bestFit="1" customWidth="1"/>
    <col min="13325" max="13325" width="26" style="40" bestFit="1" customWidth="1"/>
    <col min="13326" max="13326" width="19.140625" style="40" bestFit="1" customWidth="1"/>
    <col min="13327" max="13327" width="10.42578125" style="40" customWidth="1"/>
    <col min="13328" max="13328" width="11.85546875" style="40" customWidth="1"/>
    <col min="13329" max="13329" width="14.7109375" style="40" customWidth="1"/>
    <col min="13330" max="13330" width="9" style="40" bestFit="1" customWidth="1"/>
    <col min="13331" max="13570" width="9.140625" style="40"/>
    <col min="13571" max="13571" width="4.7109375" style="40" bestFit="1" customWidth="1"/>
    <col min="13572" max="13572" width="9.7109375" style="40" bestFit="1" customWidth="1"/>
    <col min="13573" max="13573" width="10" style="40" bestFit="1" customWidth="1"/>
    <col min="13574" max="13574" width="8.85546875" style="40" bestFit="1" customWidth="1"/>
    <col min="13575" max="13575" width="22.85546875" style="40" customWidth="1"/>
    <col min="13576" max="13576" width="59.7109375" style="40" bestFit="1" customWidth="1"/>
    <col min="13577" max="13577" width="57.85546875" style="40" bestFit="1" customWidth="1"/>
    <col min="13578" max="13578" width="35.28515625" style="40" bestFit="1" customWidth="1"/>
    <col min="13579" max="13579" width="28.140625" style="40" bestFit="1" customWidth="1"/>
    <col min="13580" max="13580" width="33.140625" style="40" bestFit="1" customWidth="1"/>
    <col min="13581" max="13581" width="26" style="40" bestFit="1" customWidth="1"/>
    <col min="13582" max="13582" width="19.140625" style="40" bestFit="1" customWidth="1"/>
    <col min="13583" max="13583" width="10.42578125" style="40" customWidth="1"/>
    <col min="13584" max="13584" width="11.85546875" style="40" customWidth="1"/>
    <col min="13585" max="13585" width="14.7109375" style="40" customWidth="1"/>
    <col min="13586" max="13586" width="9" style="40" bestFit="1" customWidth="1"/>
    <col min="13587" max="13826" width="9.140625" style="40"/>
    <col min="13827" max="13827" width="4.7109375" style="40" bestFit="1" customWidth="1"/>
    <col min="13828" max="13828" width="9.7109375" style="40" bestFit="1" customWidth="1"/>
    <col min="13829" max="13829" width="10" style="40" bestFit="1" customWidth="1"/>
    <col min="13830" max="13830" width="8.85546875" style="40" bestFit="1" customWidth="1"/>
    <col min="13831" max="13831" width="22.85546875" style="40" customWidth="1"/>
    <col min="13832" max="13832" width="59.7109375" style="40" bestFit="1" customWidth="1"/>
    <col min="13833" max="13833" width="57.85546875" style="40" bestFit="1" customWidth="1"/>
    <col min="13834" max="13834" width="35.28515625" style="40" bestFit="1" customWidth="1"/>
    <col min="13835" max="13835" width="28.140625" style="40" bestFit="1" customWidth="1"/>
    <col min="13836" max="13836" width="33.140625" style="40" bestFit="1" customWidth="1"/>
    <col min="13837" max="13837" width="26" style="40" bestFit="1" customWidth="1"/>
    <col min="13838" max="13838" width="19.140625" style="40" bestFit="1" customWidth="1"/>
    <col min="13839" max="13839" width="10.42578125" style="40" customWidth="1"/>
    <col min="13840" max="13840" width="11.85546875" style="40" customWidth="1"/>
    <col min="13841" max="13841" width="14.7109375" style="40" customWidth="1"/>
    <col min="13842" max="13842" width="9" style="40" bestFit="1" customWidth="1"/>
    <col min="13843" max="14082" width="9.140625" style="40"/>
    <col min="14083" max="14083" width="4.7109375" style="40" bestFit="1" customWidth="1"/>
    <col min="14084" max="14084" width="9.7109375" style="40" bestFit="1" customWidth="1"/>
    <col min="14085" max="14085" width="10" style="40" bestFit="1" customWidth="1"/>
    <col min="14086" max="14086" width="8.85546875" style="40" bestFit="1" customWidth="1"/>
    <col min="14087" max="14087" width="22.85546875" style="40" customWidth="1"/>
    <col min="14088" max="14088" width="59.7109375" style="40" bestFit="1" customWidth="1"/>
    <col min="14089" max="14089" width="57.85546875" style="40" bestFit="1" customWidth="1"/>
    <col min="14090" max="14090" width="35.28515625" style="40" bestFit="1" customWidth="1"/>
    <col min="14091" max="14091" width="28.140625" style="40" bestFit="1" customWidth="1"/>
    <col min="14092" max="14092" width="33.140625" style="40" bestFit="1" customWidth="1"/>
    <col min="14093" max="14093" width="26" style="40" bestFit="1" customWidth="1"/>
    <col min="14094" max="14094" width="19.140625" style="40" bestFit="1" customWidth="1"/>
    <col min="14095" max="14095" width="10.42578125" style="40" customWidth="1"/>
    <col min="14096" max="14096" width="11.85546875" style="40" customWidth="1"/>
    <col min="14097" max="14097" width="14.7109375" style="40" customWidth="1"/>
    <col min="14098" max="14098" width="9" style="40" bestFit="1" customWidth="1"/>
    <col min="14099" max="14338" width="9.140625" style="40"/>
    <col min="14339" max="14339" width="4.7109375" style="40" bestFit="1" customWidth="1"/>
    <col min="14340" max="14340" width="9.7109375" style="40" bestFit="1" customWidth="1"/>
    <col min="14341" max="14341" width="10" style="40" bestFit="1" customWidth="1"/>
    <col min="14342" max="14342" width="8.85546875" style="40" bestFit="1" customWidth="1"/>
    <col min="14343" max="14343" width="22.85546875" style="40" customWidth="1"/>
    <col min="14344" max="14344" width="59.7109375" style="40" bestFit="1" customWidth="1"/>
    <col min="14345" max="14345" width="57.85546875" style="40" bestFit="1" customWidth="1"/>
    <col min="14346" max="14346" width="35.28515625" style="40" bestFit="1" customWidth="1"/>
    <col min="14347" max="14347" width="28.140625" style="40" bestFit="1" customWidth="1"/>
    <col min="14348" max="14348" width="33.140625" style="40" bestFit="1" customWidth="1"/>
    <col min="14349" max="14349" width="26" style="40" bestFit="1" customWidth="1"/>
    <col min="14350" max="14350" width="19.140625" style="40" bestFit="1" customWidth="1"/>
    <col min="14351" max="14351" width="10.42578125" style="40" customWidth="1"/>
    <col min="14352" max="14352" width="11.85546875" style="40" customWidth="1"/>
    <col min="14353" max="14353" width="14.7109375" style="40" customWidth="1"/>
    <col min="14354" max="14354" width="9" style="40" bestFit="1" customWidth="1"/>
    <col min="14355" max="14594" width="9.140625" style="40"/>
    <col min="14595" max="14595" width="4.7109375" style="40" bestFit="1" customWidth="1"/>
    <col min="14596" max="14596" width="9.7109375" style="40" bestFit="1" customWidth="1"/>
    <col min="14597" max="14597" width="10" style="40" bestFit="1" customWidth="1"/>
    <col min="14598" max="14598" width="8.85546875" style="40" bestFit="1" customWidth="1"/>
    <col min="14599" max="14599" width="22.85546875" style="40" customWidth="1"/>
    <col min="14600" max="14600" width="59.7109375" style="40" bestFit="1" customWidth="1"/>
    <col min="14601" max="14601" width="57.85546875" style="40" bestFit="1" customWidth="1"/>
    <col min="14602" max="14602" width="35.28515625" style="40" bestFit="1" customWidth="1"/>
    <col min="14603" max="14603" width="28.140625" style="40" bestFit="1" customWidth="1"/>
    <col min="14604" max="14604" width="33.140625" style="40" bestFit="1" customWidth="1"/>
    <col min="14605" max="14605" width="26" style="40" bestFit="1" customWidth="1"/>
    <col min="14606" max="14606" width="19.140625" style="40" bestFit="1" customWidth="1"/>
    <col min="14607" max="14607" width="10.42578125" style="40" customWidth="1"/>
    <col min="14608" max="14608" width="11.85546875" style="40" customWidth="1"/>
    <col min="14609" max="14609" width="14.7109375" style="40" customWidth="1"/>
    <col min="14610" max="14610" width="9" style="40" bestFit="1" customWidth="1"/>
    <col min="14611" max="14850" width="9.140625" style="40"/>
    <col min="14851" max="14851" width="4.7109375" style="40" bestFit="1" customWidth="1"/>
    <col min="14852" max="14852" width="9.7109375" style="40" bestFit="1" customWidth="1"/>
    <col min="14853" max="14853" width="10" style="40" bestFit="1" customWidth="1"/>
    <col min="14854" max="14854" width="8.85546875" style="40" bestFit="1" customWidth="1"/>
    <col min="14855" max="14855" width="22.85546875" style="40" customWidth="1"/>
    <col min="14856" max="14856" width="59.7109375" style="40" bestFit="1" customWidth="1"/>
    <col min="14857" max="14857" width="57.85546875" style="40" bestFit="1" customWidth="1"/>
    <col min="14858" max="14858" width="35.28515625" style="40" bestFit="1" customWidth="1"/>
    <col min="14859" max="14859" width="28.140625" style="40" bestFit="1" customWidth="1"/>
    <col min="14860" max="14860" width="33.140625" style="40" bestFit="1" customWidth="1"/>
    <col min="14861" max="14861" width="26" style="40" bestFit="1" customWidth="1"/>
    <col min="14862" max="14862" width="19.140625" style="40" bestFit="1" customWidth="1"/>
    <col min="14863" max="14863" width="10.42578125" style="40" customWidth="1"/>
    <col min="14864" max="14864" width="11.85546875" style="40" customWidth="1"/>
    <col min="14865" max="14865" width="14.7109375" style="40" customWidth="1"/>
    <col min="14866" max="14866" width="9" style="40" bestFit="1" customWidth="1"/>
    <col min="14867" max="15106" width="9.140625" style="40"/>
    <col min="15107" max="15107" width="4.7109375" style="40" bestFit="1" customWidth="1"/>
    <col min="15108" max="15108" width="9.7109375" style="40" bestFit="1" customWidth="1"/>
    <col min="15109" max="15109" width="10" style="40" bestFit="1" customWidth="1"/>
    <col min="15110" max="15110" width="8.85546875" style="40" bestFit="1" customWidth="1"/>
    <col min="15111" max="15111" width="22.85546875" style="40" customWidth="1"/>
    <col min="15112" max="15112" width="59.7109375" style="40" bestFit="1" customWidth="1"/>
    <col min="15113" max="15113" width="57.85546875" style="40" bestFit="1" customWidth="1"/>
    <col min="15114" max="15114" width="35.28515625" style="40" bestFit="1" customWidth="1"/>
    <col min="15115" max="15115" width="28.140625" style="40" bestFit="1" customWidth="1"/>
    <col min="15116" max="15116" width="33.140625" style="40" bestFit="1" customWidth="1"/>
    <col min="15117" max="15117" width="26" style="40" bestFit="1" customWidth="1"/>
    <col min="15118" max="15118" width="19.140625" style="40" bestFit="1" customWidth="1"/>
    <col min="15119" max="15119" width="10.42578125" style="40" customWidth="1"/>
    <col min="15120" max="15120" width="11.85546875" style="40" customWidth="1"/>
    <col min="15121" max="15121" width="14.7109375" style="40" customWidth="1"/>
    <col min="15122" max="15122" width="9" style="40" bestFit="1" customWidth="1"/>
    <col min="15123" max="15362" width="9.140625" style="40"/>
    <col min="15363" max="15363" width="4.7109375" style="40" bestFit="1" customWidth="1"/>
    <col min="15364" max="15364" width="9.7109375" style="40" bestFit="1" customWidth="1"/>
    <col min="15365" max="15365" width="10" style="40" bestFit="1" customWidth="1"/>
    <col min="15366" max="15366" width="8.85546875" style="40" bestFit="1" customWidth="1"/>
    <col min="15367" max="15367" width="22.85546875" style="40" customWidth="1"/>
    <col min="15368" max="15368" width="59.7109375" style="40" bestFit="1" customWidth="1"/>
    <col min="15369" max="15369" width="57.85546875" style="40" bestFit="1" customWidth="1"/>
    <col min="15370" max="15370" width="35.28515625" style="40" bestFit="1" customWidth="1"/>
    <col min="15371" max="15371" width="28.140625" style="40" bestFit="1" customWidth="1"/>
    <col min="15372" max="15372" width="33.140625" style="40" bestFit="1" customWidth="1"/>
    <col min="15373" max="15373" width="26" style="40" bestFit="1" customWidth="1"/>
    <col min="15374" max="15374" width="19.140625" style="40" bestFit="1" customWidth="1"/>
    <col min="15375" max="15375" width="10.42578125" style="40" customWidth="1"/>
    <col min="15376" max="15376" width="11.85546875" style="40" customWidth="1"/>
    <col min="15377" max="15377" width="14.7109375" style="40" customWidth="1"/>
    <col min="15378" max="15378" width="9" style="40" bestFit="1" customWidth="1"/>
    <col min="15379" max="15618" width="9.140625" style="40"/>
    <col min="15619" max="15619" width="4.7109375" style="40" bestFit="1" customWidth="1"/>
    <col min="15620" max="15620" width="9.7109375" style="40" bestFit="1" customWidth="1"/>
    <col min="15621" max="15621" width="10" style="40" bestFit="1" customWidth="1"/>
    <col min="15622" max="15622" width="8.85546875" style="40" bestFit="1" customWidth="1"/>
    <col min="15623" max="15623" width="22.85546875" style="40" customWidth="1"/>
    <col min="15624" max="15624" width="59.7109375" style="40" bestFit="1" customWidth="1"/>
    <col min="15625" max="15625" width="57.85546875" style="40" bestFit="1" customWidth="1"/>
    <col min="15626" max="15626" width="35.28515625" style="40" bestFit="1" customWidth="1"/>
    <col min="15627" max="15627" width="28.140625" style="40" bestFit="1" customWidth="1"/>
    <col min="15628" max="15628" width="33.140625" style="40" bestFit="1" customWidth="1"/>
    <col min="15629" max="15629" width="26" style="40" bestFit="1" customWidth="1"/>
    <col min="15630" max="15630" width="19.140625" style="40" bestFit="1" customWidth="1"/>
    <col min="15631" max="15631" width="10.42578125" style="40" customWidth="1"/>
    <col min="15632" max="15632" width="11.85546875" style="40" customWidth="1"/>
    <col min="15633" max="15633" width="14.7109375" style="40" customWidth="1"/>
    <col min="15634" max="15634" width="9" style="40" bestFit="1" customWidth="1"/>
    <col min="15635" max="15874" width="9.140625" style="40"/>
    <col min="15875" max="15875" width="4.7109375" style="40" bestFit="1" customWidth="1"/>
    <col min="15876" max="15876" width="9.7109375" style="40" bestFit="1" customWidth="1"/>
    <col min="15877" max="15877" width="10" style="40" bestFit="1" customWidth="1"/>
    <col min="15878" max="15878" width="8.85546875" style="40" bestFit="1" customWidth="1"/>
    <col min="15879" max="15879" width="22.85546875" style="40" customWidth="1"/>
    <col min="15880" max="15880" width="59.7109375" style="40" bestFit="1" customWidth="1"/>
    <col min="15881" max="15881" width="57.85546875" style="40" bestFit="1" customWidth="1"/>
    <col min="15882" max="15882" width="35.28515625" style="40" bestFit="1" customWidth="1"/>
    <col min="15883" max="15883" width="28.140625" style="40" bestFit="1" customWidth="1"/>
    <col min="15884" max="15884" width="33.140625" style="40" bestFit="1" customWidth="1"/>
    <col min="15885" max="15885" width="26" style="40" bestFit="1" customWidth="1"/>
    <col min="15886" max="15886" width="19.140625" style="40" bestFit="1" customWidth="1"/>
    <col min="15887" max="15887" width="10.42578125" style="40" customWidth="1"/>
    <col min="15888" max="15888" width="11.85546875" style="40" customWidth="1"/>
    <col min="15889" max="15889" width="14.7109375" style="40" customWidth="1"/>
    <col min="15890" max="15890" width="9" style="40" bestFit="1" customWidth="1"/>
    <col min="15891" max="16130" width="9.140625" style="40"/>
    <col min="16131" max="16131" width="4.7109375" style="40" bestFit="1" customWidth="1"/>
    <col min="16132" max="16132" width="9.7109375" style="40" bestFit="1" customWidth="1"/>
    <col min="16133" max="16133" width="10" style="40" bestFit="1" customWidth="1"/>
    <col min="16134" max="16134" width="8.85546875" style="40" bestFit="1" customWidth="1"/>
    <col min="16135" max="16135" width="22.85546875" style="40" customWidth="1"/>
    <col min="16136" max="16136" width="59.7109375" style="40" bestFit="1" customWidth="1"/>
    <col min="16137" max="16137" width="57.85546875" style="40" bestFit="1" customWidth="1"/>
    <col min="16138" max="16138" width="35.28515625" style="40" bestFit="1" customWidth="1"/>
    <col min="16139" max="16139" width="28.140625" style="40" bestFit="1" customWidth="1"/>
    <col min="16140" max="16140" width="33.140625" style="40" bestFit="1" customWidth="1"/>
    <col min="16141" max="16141" width="26" style="40" bestFit="1" customWidth="1"/>
    <col min="16142" max="16142" width="19.140625" style="40" bestFit="1" customWidth="1"/>
    <col min="16143" max="16143" width="10.42578125" style="40" customWidth="1"/>
    <col min="16144" max="16144" width="11.85546875" style="40" customWidth="1"/>
    <col min="16145" max="16145" width="14.7109375" style="40" customWidth="1"/>
    <col min="16146" max="16146" width="9" style="40" bestFit="1" customWidth="1"/>
    <col min="16147" max="16384" width="9.140625" style="40"/>
  </cols>
  <sheetData>
    <row r="2" spans="1:19" x14ac:dyDescent="0.25">
      <c r="A2" s="84" t="s">
        <v>1926</v>
      </c>
      <c r="B2" s="72"/>
      <c r="C2" s="72"/>
      <c r="D2" s="72"/>
      <c r="E2" s="72"/>
      <c r="F2" s="72"/>
    </row>
    <row r="4" spans="1:19" s="116" customFormat="1" ht="49.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115"/>
    </row>
    <row r="5" spans="1:19" s="116" customFormat="1" ht="15" x14ac:dyDescent="0.2">
      <c r="A5" s="509"/>
      <c r="B5" s="523"/>
      <c r="C5" s="523"/>
      <c r="D5" s="523"/>
      <c r="E5" s="509"/>
      <c r="F5" s="509"/>
      <c r="G5" s="509"/>
      <c r="H5" s="79" t="s">
        <v>14</v>
      </c>
      <c r="I5" s="79" t="s">
        <v>15</v>
      </c>
      <c r="J5" s="509"/>
      <c r="K5" s="80">
        <v>2020</v>
      </c>
      <c r="L5" s="80">
        <v>2021</v>
      </c>
      <c r="M5" s="5">
        <v>2020</v>
      </c>
      <c r="N5" s="5">
        <v>2021</v>
      </c>
      <c r="O5" s="5">
        <v>2020</v>
      </c>
      <c r="P5" s="5">
        <v>2021</v>
      </c>
      <c r="Q5" s="509"/>
      <c r="R5" s="523"/>
      <c r="S5" s="115"/>
    </row>
    <row r="6" spans="1:19" s="116" customFormat="1" ht="15" x14ac:dyDescent="0.2">
      <c r="A6" s="78" t="s">
        <v>16</v>
      </c>
      <c r="B6" s="79" t="s">
        <v>17</v>
      </c>
      <c r="C6" s="79" t="s">
        <v>18</v>
      </c>
      <c r="D6" s="79" t="s">
        <v>19</v>
      </c>
      <c r="E6" s="78" t="s">
        <v>20</v>
      </c>
      <c r="F6" s="78" t="s">
        <v>21</v>
      </c>
      <c r="G6" s="78" t="s">
        <v>22</v>
      </c>
      <c r="H6" s="79" t="s">
        <v>23</v>
      </c>
      <c r="I6" s="79" t="s">
        <v>24</v>
      </c>
      <c r="J6" s="78" t="s">
        <v>25</v>
      </c>
      <c r="K6" s="80" t="s">
        <v>26</v>
      </c>
      <c r="L6" s="80" t="s">
        <v>27</v>
      </c>
      <c r="M6" s="81" t="s">
        <v>28</v>
      </c>
      <c r="N6" s="81" t="s">
        <v>29</v>
      </c>
      <c r="O6" s="81" t="s">
        <v>30</v>
      </c>
      <c r="P6" s="81" t="s">
        <v>31</v>
      </c>
      <c r="Q6" s="78" t="s">
        <v>32</v>
      </c>
      <c r="R6" s="79" t="s">
        <v>33</v>
      </c>
      <c r="S6" s="115"/>
    </row>
    <row r="7" spans="1:19" s="118" customFormat="1" ht="180" customHeight="1" x14ac:dyDescent="0.25">
      <c r="A7" s="443">
        <v>1</v>
      </c>
      <c r="B7" s="443">
        <v>3</v>
      </c>
      <c r="C7" s="443">
        <v>1</v>
      </c>
      <c r="D7" s="443">
        <v>13</v>
      </c>
      <c r="E7" s="448" t="s">
        <v>445</v>
      </c>
      <c r="F7" s="448" t="s">
        <v>634</v>
      </c>
      <c r="G7" s="443" t="s">
        <v>58</v>
      </c>
      <c r="H7" s="443" t="s">
        <v>446</v>
      </c>
      <c r="I7" s="443">
        <v>1000</v>
      </c>
      <c r="J7" s="448" t="s">
        <v>447</v>
      </c>
      <c r="K7" s="443" t="s">
        <v>448</v>
      </c>
      <c r="L7" s="443"/>
      <c r="M7" s="235">
        <v>14514</v>
      </c>
      <c r="N7" s="235"/>
      <c r="O7" s="235" t="s">
        <v>450</v>
      </c>
      <c r="P7" s="472"/>
      <c r="Q7" s="448" t="s">
        <v>449</v>
      </c>
      <c r="R7" s="448" t="s">
        <v>442</v>
      </c>
      <c r="S7" s="117"/>
    </row>
    <row r="9" spans="1:19" x14ac:dyDescent="0.25">
      <c r="M9" s="85"/>
      <c r="N9" s="561" t="s">
        <v>35</v>
      </c>
      <c r="O9" s="562"/>
    </row>
    <row r="10" spans="1:19" x14ac:dyDescent="0.25">
      <c r="M10" s="86"/>
      <c r="N10" s="52" t="s">
        <v>36</v>
      </c>
      <c r="O10" s="52" t="s">
        <v>37</v>
      </c>
    </row>
    <row r="11" spans="1:19" x14ac:dyDescent="0.25">
      <c r="M11" s="86" t="s">
        <v>688</v>
      </c>
      <c r="N11" s="82">
        <v>1</v>
      </c>
      <c r="O11" s="16" t="str">
        <f>O7</f>
        <v>14  514,00</v>
      </c>
    </row>
  </sheetData>
  <mergeCells count="15">
    <mergeCell ref="F4:F5"/>
    <mergeCell ref="A4:A5"/>
    <mergeCell ref="B4:B5"/>
    <mergeCell ref="C4:C5"/>
    <mergeCell ref="D4:D5"/>
    <mergeCell ref="E4:E5"/>
    <mergeCell ref="N9:O9"/>
    <mergeCell ref="Q4:Q5"/>
    <mergeCell ref="R4:R5"/>
    <mergeCell ref="G4:G5"/>
    <mergeCell ref="H4:I4"/>
    <mergeCell ref="J4:J5"/>
    <mergeCell ref="K4:L4"/>
    <mergeCell ref="M4:N4"/>
    <mergeCell ref="O4:P4"/>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22"/>
  <sheetViews>
    <sheetView topLeftCell="A13" zoomScale="60" zoomScaleNormal="60" workbookViewId="0">
      <selection activeCell="A3" sqref="A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ht="18.75" x14ac:dyDescent="0.25">
      <c r="A2" s="203" t="s">
        <v>1927</v>
      </c>
    </row>
    <row r="3" spans="1:19" x14ac:dyDescent="0.25">
      <c r="M3" s="2"/>
      <c r="N3" s="2"/>
      <c r="O3" s="2"/>
      <c r="P3" s="2"/>
    </row>
    <row r="4" spans="1:19" s="4" customFormat="1" ht="5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60" t="s">
        <v>14</v>
      </c>
      <c r="I5" s="160" t="s">
        <v>15</v>
      </c>
      <c r="J5" s="509"/>
      <c r="K5" s="162">
        <v>2020</v>
      </c>
      <c r="L5" s="162">
        <v>2021</v>
      </c>
      <c r="M5" s="5">
        <v>2020</v>
      </c>
      <c r="N5" s="5">
        <v>2021</v>
      </c>
      <c r="O5" s="5">
        <v>2020</v>
      </c>
      <c r="P5" s="5">
        <v>2021</v>
      </c>
      <c r="Q5" s="509"/>
      <c r="R5" s="523"/>
      <c r="S5" s="3"/>
    </row>
    <row r="6" spans="1:19" s="4" customFormat="1" x14ac:dyDescent="0.2">
      <c r="A6" s="161" t="s">
        <v>16</v>
      </c>
      <c r="B6" s="160" t="s">
        <v>17</v>
      </c>
      <c r="C6" s="160" t="s">
        <v>18</v>
      </c>
      <c r="D6" s="160" t="s">
        <v>19</v>
      </c>
      <c r="E6" s="161" t="s">
        <v>20</v>
      </c>
      <c r="F6" s="161" t="s">
        <v>21</v>
      </c>
      <c r="G6" s="161" t="s">
        <v>22</v>
      </c>
      <c r="H6" s="160" t="s">
        <v>23</v>
      </c>
      <c r="I6" s="160" t="s">
        <v>24</v>
      </c>
      <c r="J6" s="161" t="s">
        <v>25</v>
      </c>
      <c r="K6" s="162" t="s">
        <v>26</v>
      </c>
      <c r="L6" s="162" t="s">
        <v>27</v>
      </c>
      <c r="M6" s="163" t="s">
        <v>28</v>
      </c>
      <c r="N6" s="163" t="s">
        <v>29</v>
      </c>
      <c r="O6" s="163" t="s">
        <v>30</v>
      </c>
      <c r="P6" s="163" t="s">
        <v>31</v>
      </c>
      <c r="Q6" s="161" t="s">
        <v>32</v>
      </c>
      <c r="R6" s="160" t="s">
        <v>33</v>
      </c>
      <c r="S6" s="3"/>
    </row>
    <row r="7" spans="1:19" ht="105" x14ac:dyDescent="0.25">
      <c r="A7" s="169">
        <v>1</v>
      </c>
      <c r="B7" s="170">
        <v>6</v>
      </c>
      <c r="C7" s="170">
        <v>5</v>
      </c>
      <c r="D7" s="170">
        <v>11</v>
      </c>
      <c r="E7" s="95" t="s">
        <v>695</v>
      </c>
      <c r="F7" s="170" t="s">
        <v>696</v>
      </c>
      <c r="G7" s="170" t="s">
        <v>61</v>
      </c>
      <c r="H7" s="170" t="s">
        <v>61</v>
      </c>
      <c r="I7" s="71" t="s">
        <v>42</v>
      </c>
      <c r="J7" s="170" t="s">
        <v>697</v>
      </c>
      <c r="K7" s="67" t="s">
        <v>698</v>
      </c>
      <c r="L7" s="67"/>
      <c r="M7" s="179">
        <v>30000</v>
      </c>
      <c r="N7" s="179"/>
      <c r="O7" s="179">
        <v>30000</v>
      </c>
      <c r="P7" s="179"/>
      <c r="Q7" s="170" t="s">
        <v>699</v>
      </c>
      <c r="R7" s="170" t="s">
        <v>700</v>
      </c>
      <c r="S7" s="14"/>
    </row>
    <row r="8" spans="1:19" ht="105" x14ac:dyDescent="0.25">
      <c r="A8" s="167">
        <v>2</v>
      </c>
      <c r="B8" s="167">
        <v>3</v>
      </c>
      <c r="C8" s="167">
        <v>3</v>
      </c>
      <c r="D8" s="167">
        <v>10</v>
      </c>
      <c r="E8" s="167" t="s">
        <v>701</v>
      </c>
      <c r="F8" s="167" t="s">
        <v>702</v>
      </c>
      <c r="G8" s="167" t="s">
        <v>425</v>
      </c>
      <c r="H8" s="167" t="s">
        <v>425</v>
      </c>
      <c r="I8" s="169">
        <v>1</v>
      </c>
      <c r="J8" s="167" t="s">
        <v>703</v>
      </c>
      <c r="K8" s="169" t="s">
        <v>39</v>
      </c>
      <c r="L8" s="69"/>
      <c r="M8" s="171">
        <v>45000</v>
      </c>
      <c r="N8" s="200"/>
      <c r="O8" s="171">
        <v>45000</v>
      </c>
      <c r="P8" s="200"/>
      <c r="Q8" s="167" t="s">
        <v>699</v>
      </c>
      <c r="R8" s="167" t="s">
        <v>700</v>
      </c>
    </row>
    <row r="9" spans="1:19" ht="90" x14ac:dyDescent="0.25">
      <c r="A9" s="169">
        <v>3</v>
      </c>
      <c r="B9" s="170">
        <v>6</v>
      </c>
      <c r="C9" s="170">
        <v>1</v>
      </c>
      <c r="D9" s="170">
        <v>13</v>
      </c>
      <c r="E9" s="170" t="s">
        <v>704</v>
      </c>
      <c r="F9" s="95" t="s">
        <v>705</v>
      </c>
      <c r="G9" s="170" t="s">
        <v>61</v>
      </c>
      <c r="H9" s="170" t="s">
        <v>61</v>
      </c>
      <c r="I9" s="71" t="s">
        <v>42</v>
      </c>
      <c r="J9" s="170" t="s">
        <v>706</v>
      </c>
      <c r="K9" s="67" t="s">
        <v>39</v>
      </c>
      <c r="L9" s="67"/>
      <c r="M9" s="179">
        <v>10000</v>
      </c>
      <c r="N9" s="179"/>
      <c r="O9" s="179">
        <v>10000</v>
      </c>
      <c r="P9" s="179"/>
      <c r="Q9" s="170" t="s">
        <v>699</v>
      </c>
      <c r="R9" s="170" t="s">
        <v>700</v>
      </c>
    </row>
    <row r="10" spans="1:19" ht="105" x14ac:dyDescent="0.25">
      <c r="A10" s="167">
        <v>4</v>
      </c>
      <c r="B10" s="167">
        <v>6</v>
      </c>
      <c r="C10" s="167">
        <v>1</v>
      </c>
      <c r="D10" s="167">
        <v>13</v>
      </c>
      <c r="E10" s="167" t="s">
        <v>707</v>
      </c>
      <c r="F10" s="167" t="s">
        <v>708</v>
      </c>
      <c r="G10" s="167" t="s">
        <v>418</v>
      </c>
      <c r="H10" s="167" t="s">
        <v>418</v>
      </c>
      <c r="I10" s="169">
        <v>1</v>
      </c>
      <c r="J10" s="167" t="s">
        <v>709</v>
      </c>
      <c r="K10" s="169" t="s">
        <v>39</v>
      </c>
      <c r="L10" s="69"/>
      <c r="M10" s="171">
        <v>50000</v>
      </c>
      <c r="N10" s="200"/>
      <c r="O10" s="171">
        <v>50000</v>
      </c>
      <c r="P10" s="200"/>
      <c r="Q10" s="167" t="s">
        <v>699</v>
      </c>
      <c r="R10" s="167" t="s">
        <v>700</v>
      </c>
    </row>
    <row r="11" spans="1:19" ht="90" x14ac:dyDescent="0.25">
      <c r="A11" s="167">
        <v>5</v>
      </c>
      <c r="B11" s="167">
        <v>6</v>
      </c>
      <c r="C11" s="167">
        <v>1</v>
      </c>
      <c r="D11" s="167">
        <v>13</v>
      </c>
      <c r="E11" s="167" t="s">
        <v>710</v>
      </c>
      <c r="F11" s="167" t="s">
        <v>711</v>
      </c>
      <c r="G11" s="167" t="s">
        <v>712</v>
      </c>
      <c r="H11" s="167" t="s">
        <v>712</v>
      </c>
      <c r="I11" s="169">
        <v>1</v>
      </c>
      <c r="J11" s="167" t="s">
        <v>713</v>
      </c>
      <c r="K11" s="169" t="s">
        <v>34</v>
      </c>
      <c r="L11" s="69"/>
      <c r="M11" s="171">
        <v>80000</v>
      </c>
      <c r="N11" s="200"/>
      <c r="O11" s="171">
        <v>25000</v>
      </c>
      <c r="P11" s="200"/>
      <c r="Q11" s="167" t="s">
        <v>699</v>
      </c>
      <c r="R11" s="167" t="s">
        <v>700</v>
      </c>
    </row>
    <row r="12" spans="1:19" s="110" customFormat="1" ht="75" x14ac:dyDescent="0.25">
      <c r="A12" s="167">
        <v>6</v>
      </c>
      <c r="B12" s="167">
        <v>6</v>
      </c>
      <c r="C12" s="167">
        <v>1</v>
      </c>
      <c r="D12" s="167">
        <v>3</v>
      </c>
      <c r="E12" s="167" t="s">
        <v>714</v>
      </c>
      <c r="F12" s="167" t="s">
        <v>715</v>
      </c>
      <c r="G12" s="167" t="s">
        <v>716</v>
      </c>
      <c r="H12" s="167" t="s">
        <v>716</v>
      </c>
      <c r="I12" s="167">
        <v>2000</v>
      </c>
      <c r="J12" s="167" t="s">
        <v>717</v>
      </c>
      <c r="K12" s="167" t="s">
        <v>34</v>
      </c>
      <c r="L12" s="204"/>
      <c r="M12" s="171">
        <v>100000</v>
      </c>
      <c r="N12" s="204"/>
      <c r="O12" s="171">
        <v>100000</v>
      </c>
      <c r="P12" s="204"/>
      <c r="Q12" s="167" t="s">
        <v>699</v>
      </c>
      <c r="R12" s="167" t="s">
        <v>700</v>
      </c>
    </row>
    <row r="13" spans="1:19" s="8" customFormat="1" ht="180" x14ac:dyDescent="0.25">
      <c r="A13" s="165">
        <v>7</v>
      </c>
      <c r="B13" s="166">
        <v>6</v>
      </c>
      <c r="C13" s="165">
        <v>1</v>
      </c>
      <c r="D13" s="166">
        <v>13</v>
      </c>
      <c r="E13" s="166" t="s">
        <v>718</v>
      </c>
      <c r="F13" s="166" t="s">
        <v>719</v>
      </c>
      <c r="G13" s="166" t="s">
        <v>50</v>
      </c>
      <c r="H13" s="166" t="s">
        <v>720</v>
      </c>
      <c r="I13" s="180" t="s">
        <v>721</v>
      </c>
      <c r="J13" s="166" t="s">
        <v>722</v>
      </c>
      <c r="K13" s="205" t="s">
        <v>39</v>
      </c>
      <c r="L13" s="178"/>
      <c r="M13" s="172">
        <v>120000</v>
      </c>
      <c r="N13" s="165"/>
      <c r="O13" s="172">
        <v>120000</v>
      </c>
      <c r="P13" s="172"/>
      <c r="Q13" s="166" t="s">
        <v>723</v>
      </c>
      <c r="R13" s="166" t="s">
        <v>700</v>
      </c>
      <c r="S13" s="13"/>
    </row>
    <row r="14" spans="1:19" ht="105" x14ac:dyDescent="0.25">
      <c r="A14" s="15">
        <v>8</v>
      </c>
      <c r="B14" s="15">
        <v>6</v>
      </c>
      <c r="C14" s="15">
        <v>1</v>
      </c>
      <c r="D14" s="206">
        <v>3</v>
      </c>
      <c r="E14" s="206" t="s">
        <v>724</v>
      </c>
      <c r="F14" s="206" t="s">
        <v>725</v>
      </c>
      <c r="G14" s="206" t="s">
        <v>726</v>
      </c>
      <c r="H14" s="206" t="s">
        <v>726</v>
      </c>
      <c r="I14" s="207" t="s">
        <v>727</v>
      </c>
      <c r="J14" s="206" t="s">
        <v>320</v>
      </c>
      <c r="K14" s="208" t="s">
        <v>34</v>
      </c>
      <c r="L14" s="208"/>
      <c r="M14" s="209">
        <v>5000</v>
      </c>
      <c r="N14" s="15"/>
      <c r="O14" s="209">
        <v>5000</v>
      </c>
      <c r="P14" s="209"/>
      <c r="Q14" s="206" t="s">
        <v>723</v>
      </c>
      <c r="R14" s="206" t="s">
        <v>700</v>
      </c>
      <c r="S14" s="14"/>
    </row>
    <row r="15" spans="1:19" ht="75" x14ac:dyDescent="0.25">
      <c r="A15" s="206">
        <v>9</v>
      </c>
      <c r="B15" s="206">
        <v>6</v>
      </c>
      <c r="C15" s="206">
        <v>1</v>
      </c>
      <c r="D15" s="206">
        <v>13</v>
      </c>
      <c r="E15" s="206" t="s">
        <v>728</v>
      </c>
      <c r="F15" s="206" t="s">
        <v>729</v>
      </c>
      <c r="G15" s="206" t="s">
        <v>726</v>
      </c>
      <c r="H15" s="206" t="s">
        <v>726</v>
      </c>
      <c r="I15" s="15">
        <v>1000</v>
      </c>
      <c r="J15" s="206" t="s">
        <v>320</v>
      </c>
      <c r="K15" s="15" t="s">
        <v>34</v>
      </c>
      <c r="L15" s="208"/>
      <c r="M15" s="210">
        <v>15000</v>
      </c>
      <c r="N15" s="211"/>
      <c r="O15" s="210">
        <v>15000</v>
      </c>
      <c r="P15" s="211"/>
      <c r="Q15" s="206" t="s">
        <v>723</v>
      </c>
      <c r="R15" s="206" t="s">
        <v>700</v>
      </c>
      <c r="S15" s="14"/>
    </row>
    <row r="16" spans="1:19" ht="105" x14ac:dyDescent="0.25">
      <c r="A16" s="15">
        <v>10</v>
      </c>
      <c r="B16" s="15">
        <v>6</v>
      </c>
      <c r="C16" s="15">
        <v>1</v>
      </c>
      <c r="D16" s="206">
        <v>13</v>
      </c>
      <c r="E16" s="206" t="s">
        <v>730</v>
      </c>
      <c r="F16" s="206" t="s">
        <v>731</v>
      </c>
      <c r="G16" s="206" t="s">
        <v>726</v>
      </c>
      <c r="H16" s="206" t="s">
        <v>726</v>
      </c>
      <c r="I16" s="207" t="s">
        <v>727</v>
      </c>
      <c r="J16" s="206" t="s">
        <v>320</v>
      </c>
      <c r="K16" s="208" t="s">
        <v>34</v>
      </c>
      <c r="L16" s="208"/>
      <c r="M16" s="209">
        <v>15000</v>
      </c>
      <c r="N16" s="15"/>
      <c r="O16" s="209">
        <v>15000</v>
      </c>
      <c r="P16" s="209"/>
      <c r="Q16" s="206" t="s">
        <v>723</v>
      </c>
      <c r="R16" s="206" t="s">
        <v>700</v>
      </c>
    </row>
    <row r="17" spans="1:18" ht="75" x14ac:dyDescent="0.25">
      <c r="A17" s="15">
        <v>11</v>
      </c>
      <c r="B17" s="15">
        <v>6</v>
      </c>
      <c r="C17" s="15">
        <v>1</v>
      </c>
      <c r="D17" s="206">
        <v>13</v>
      </c>
      <c r="E17" s="206" t="s">
        <v>732</v>
      </c>
      <c r="F17" s="206" t="s">
        <v>733</v>
      </c>
      <c r="G17" s="206" t="s">
        <v>61</v>
      </c>
      <c r="H17" s="206" t="s">
        <v>61</v>
      </c>
      <c r="I17" s="207" t="s">
        <v>42</v>
      </c>
      <c r="J17" s="206" t="s">
        <v>734</v>
      </c>
      <c r="K17" s="208" t="s">
        <v>34</v>
      </c>
      <c r="L17" s="208"/>
      <c r="M17" s="209">
        <v>30000</v>
      </c>
      <c r="N17" s="15"/>
      <c r="O17" s="209">
        <v>30000</v>
      </c>
      <c r="P17" s="209"/>
      <c r="Q17" s="206" t="s">
        <v>723</v>
      </c>
      <c r="R17" s="206" t="s">
        <v>700</v>
      </c>
    </row>
    <row r="18" spans="1:18" ht="75" x14ac:dyDescent="0.25">
      <c r="A18" s="15">
        <v>12</v>
      </c>
      <c r="B18" s="15">
        <v>1</v>
      </c>
      <c r="C18" s="15">
        <v>1</v>
      </c>
      <c r="D18" s="206">
        <v>6</v>
      </c>
      <c r="E18" s="206" t="s">
        <v>735</v>
      </c>
      <c r="F18" s="206" t="s">
        <v>736</v>
      </c>
      <c r="G18" s="206" t="s">
        <v>737</v>
      </c>
      <c r="H18" s="206" t="s">
        <v>737</v>
      </c>
      <c r="I18" s="207" t="s">
        <v>476</v>
      </c>
      <c r="J18" s="206" t="s">
        <v>320</v>
      </c>
      <c r="K18" s="208" t="s">
        <v>34</v>
      </c>
      <c r="L18" s="208"/>
      <c r="M18" s="209">
        <v>60000</v>
      </c>
      <c r="N18" s="15"/>
      <c r="O18" s="209">
        <v>60000</v>
      </c>
      <c r="P18" s="209"/>
      <c r="Q18" s="206" t="s">
        <v>723</v>
      </c>
      <c r="R18" s="206" t="s">
        <v>700</v>
      </c>
    </row>
    <row r="20" spans="1:18" x14ac:dyDescent="0.25">
      <c r="M20" s="181"/>
      <c r="N20" s="547" t="s">
        <v>35</v>
      </c>
      <c r="O20" s="547"/>
    </row>
    <row r="21" spans="1:18" x14ac:dyDescent="0.25">
      <c r="M21" s="182"/>
      <c r="N21" s="173" t="s">
        <v>36</v>
      </c>
      <c r="O21" s="173" t="s">
        <v>37</v>
      </c>
    </row>
    <row r="22" spans="1:18" x14ac:dyDescent="0.25">
      <c r="M22" s="182" t="s">
        <v>688</v>
      </c>
      <c r="N22" s="70">
        <v>12</v>
      </c>
      <c r="O22" s="23">
        <f>O7+O8+O9+O10+O11+O12+O13+O14+O15+O16+O17+O18</f>
        <v>505000</v>
      </c>
    </row>
  </sheetData>
  <mergeCells count="15">
    <mergeCell ref="Q4:Q5"/>
    <mergeCell ref="R4:R5"/>
    <mergeCell ref="N20:O2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5"/>
  <sheetViews>
    <sheetView topLeftCell="A10" zoomScale="80" zoomScaleNormal="80" workbookViewId="0">
      <selection activeCell="O15" sqref="O15"/>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21.14062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84" t="s">
        <v>1928</v>
      </c>
    </row>
    <row r="3" spans="1:19" x14ac:dyDescent="0.25">
      <c r="M3" s="2"/>
      <c r="N3" s="2"/>
      <c r="O3" s="2"/>
      <c r="P3" s="2"/>
    </row>
    <row r="4" spans="1:19" s="4" customFormat="1" ht="53.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79" t="s">
        <v>14</v>
      </c>
      <c r="I5" s="79" t="s">
        <v>15</v>
      </c>
      <c r="J5" s="509"/>
      <c r="K5" s="80">
        <v>2020</v>
      </c>
      <c r="L5" s="80">
        <v>2021</v>
      </c>
      <c r="M5" s="5">
        <v>2020</v>
      </c>
      <c r="N5" s="5">
        <v>2021</v>
      </c>
      <c r="O5" s="5">
        <v>2020</v>
      </c>
      <c r="P5" s="5">
        <v>2021</v>
      </c>
      <c r="Q5" s="509"/>
      <c r="R5" s="523"/>
      <c r="S5" s="3"/>
    </row>
    <row r="6" spans="1:19" s="4" customFormat="1" x14ac:dyDescent="0.2">
      <c r="A6" s="78" t="s">
        <v>16</v>
      </c>
      <c r="B6" s="79" t="s">
        <v>17</v>
      </c>
      <c r="C6" s="79" t="s">
        <v>18</v>
      </c>
      <c r="D6" s="79" t="s">
        <v>19</v>
      </c>
      <c r="E6" s="78" t="s">
        <v>20</v>
      </c>
      <c r="F6" s="78" t="s">
        <v>21</v>
      </c>
      <c r="G6" s="78" t="s">
        <v>22</v>
      </c>
      <c r="H6" s="79" t="s">
        <v>23</v>
      </c>
      <c r="I6" s="79" t="s">
        <v>24</v>
      </c>
      <c r="J6" s="78" t="s">
        <v>25</v>
      </c>
      <c r="K6" s="80" t="s">
        <v>26</v>
      </c>
      <c r="L6" s="80" t="s">
        <v>27</v>
      </c>
      <c r="M6" s="81" t="s">
        <v>28</v>
      </c>
      <c r="N6" s="81" t="s">
        <v>29</v>
      </c>
      <c r="O6" s="81" t="s">
        <v>30</v>
      </c>
      <c r="P6" s="81" t="s">
        <v>31</v>
      </c>
      <c r="Q6" s="78" t="s">
        <v>32</v>
      </c>
      <c r="R6" s="79" t="s">
        <v>33</v>
      </c>
      <c r="S6" s="3"/>
    </row>
    <row r="7" spans="1:19" s="8" customFormat="1" ht="99.75" customHeight="1" x14ac:dyDescent="0.25">
      <c r="A7" s="407">
        <v>1</v>
      </c>
      <c r="B7" s="407" t="s">
        <v>100</v>
      </c>
      <c r="C7" s="407" t="s">
        <v>451</v>
      </c>
      <c r="D7" s="407">
        <v>3</v>
      </c>
      <c r="E7" s="407" t="s">
        <v>452</v>
      </c>
      <c r="F7" s="407" t="s">
        <v>453</v>
      </c>
      <c r="G7" s="411" t="s">
        <v>318</v>
      </c>
      <c r="H7" s="407" t="s">
        <v>454</v>
      </c>
      <c r="I7" s="407" t="s">
        <v>455</v>
      </c>
      <c r="J7" s="407" t="s">
        <v>456</v>
      </c>
      <c r="K7" s="408" t="s">
        <v>34</v>
      </c>
      <c r="L7" s="408"/>
      <c r="M7" s="408">
        <v>30000</v>
      </c>
      <c r="N7" s="408"/>
      <c r="O7" s="408">
        <v>30000</v>
      </c>
      <c r="P7" s="408"/>
      <c r="Q7" s="407" t="s">
        <v>457</v>
      </c>
      <c r="R7" s="407" t="s">
        <v>458</v>
      </c>
      <c r="S7" s="13"/>
    </row>
    <row r="8" spans="1:19" ht="93" customHeight="1" x14ac:dyDescent="0.25">
      <c r="A8" s="407">
        <v>2</v>
      </c>
      <c r="B8" s="407" t="s">
        <v>100</v>
      </c>
      <c r="C8" s="407" t="s">
        <v>451</v>
      </c>
      <c r="D8" s="407">
        <v>3</v>
      </c>
      <c r="E8" s="407" t="s">
        <v>459</v>
      </c>
      <c r="F8" s="407" t="s">
        <v>453</v>
      </c>
      <c r="G8" s="407" t="s">
        <v>460</v>
      </c>
      <c r="H8" s="407" t="s">
        <v>461</v>
      </c>
      <c r="I8" s="407">
        <v>11</v>
      </c>
      <c r="J8" s="407" t="s">
        <v>456</v>
      </c>
      <c r="K8" s="408" t="s">
        <v>34</v>
      </c>
      <c r="L8" s="408"/>
      <c r="M8" s="408">
        <v>30000</v>
      </c>
      <c r="N8" s="408"/>
      <c r="O8" s="408">
        <v>30000</v>
      </c>
      <c r="P8" s="408"/>
      <c r="Q8" s="407" t="s">
        <v>457</v>
      </c>
      <c r="R8" s="407" t="s">
        <v>462</v>
      </c>
      <c r="S8" s="14"/>
    </row>
    <row r="9" spans="1:19" ht="90" x14ac:dyDescent="0.25">
      <c r="A9" s="407">
        <v>3</v>
      </c>
      <c r="B9" s="407" t="s">
        <v>100</v>
      </c>
      <c r="C9" s="407">
        <v>1</v>
      </c>
      <c r="D9" s="407">
        <v>9</v>
      </c>
      <c r="E9" s="407" t="s">
        <v>463</v>
      </c>
      <c r="F9" s="408" t="s">
        <v>464</v>
      </c>
      <c r="G9" s="407" t="s">
        <v>465</v>
      </c>
      <c r="H9" s="407" t="s">
        <v>466</v>
      </c>
      <c r="I9" s="426" t="s">
        <v>42</v>
      </c>
      <c r="J9" s="407" t="s">
        <v>637</v>
      </c>
      <c r="K9" s="407" t="s">
        <v>41</v>
      </c>
      <c r="L9" s="412"/>
      <c r="M9" s="408">
        <v>65000</v>
      </c>
      <c r="N9" s="412"/>
      <c r="O9" s="408">
        <v>50000</v>
      </c>
      <c r="P9" s="412"/>
      <c r="Q9" s="407" t="s">
        <v>457</v>
      </c>
      <c r="R9" s="407" t="s">
        <v>458</v>
      </c>
    </row>
    <row r="10" spans="1:19" s="8" customFormat="1" ht="156" customHeight="1" x14ac:dyDescent="0.25">
      <c r="A10" s="407">
        <v>4</v>
      </c>
      <c r="B10" s="407" t="s">
        <v>100</v>
      </c>
      <c r="C10" s="407">
        <v>1</v>
      </c>
      <c r="D10" s="407">
        <v>3</v>
      </c>
      <c r="E10" s="407" t="s">
        <v>467</v>
      </c>
      <c r="F10" s="407" t="s">
        <v>468</v>
      </c>
      <c r="G10" s="411" t="s">
        <v>61</v>
      </c>
      <c r="H10" s="407" t="s">
        <v>469</v>
      </c>
      <c r="I10" s="407" t="s">
        <v>470</v>
      </c>
      <c r="J10" s="407" t="s">
        <v>471</v>
      </c>
      <c r="K10" s="408" t="s">
        <v>260</v>
      </c>
      <c r="L10" s="408"/>
      <c r="M10" s="408">
        <v>50000</v>
      </c>
      <c r="N10" s="408"/>
      <c r="O10" s="408">
        <v>50000</v>
      </c>
      <c r="P10" s="408"/>
      <c r="Q10" s="407" t="s">
        <v>457</v>
      </c>
      <c r="R10" s="407" t="s">
        <v>458</v>
      </c>
      <c r="S10" s="13"/>
    </row>
    <row r="11" spans="1:19" s="8" customFormat="1" ht="125.25" customHeight="1" x14ac:dyDescent="0.25">
      <c r="A11" s="411">
        <v>5</v>
      </c>
      <c r="B11" s="411" t="s">
        <v>100</v>
      </c>
      <c r="C11" s="411">
        <v>3</v>
      </c>
      <c r="D11" s="411">
        <v>13</v>
      </c>
      <c r="E11" s="407" t="s">
        <v>638</v>
      </c>
      <c r="F11" s="407" t="s">
        <v>472</v>
      </c>
      <c r="G11" s="411" t="s">
        <v>473</v>
      </c>
      <c r="H11" s="411" t="s">
        <v>436</v>
      </c>
      <c r="I11" s="411">
        <v>5</v>
      </c>
      <c r="J11" s="407" t="s">
        <v>471</v>
      </c>
      <c r="K11" s="411" t="s">
        <v>260</v>
      </c>
      <c r="L11" s="411"/>
      <c r="M11" s="414">
        <v>30000</v>
      </c>
      <c r="N11" s="90"/>
      <c r="O11" s="434">
        <v>30000</v>
      </c>
      <c r="P11" s="90"/>
      <c r="Q11" s="407" t="s">
        <v>457</v>
      </c>
      <c r="R11" s="407" t="s">
        <v>458</v>
      </c>
      <c r="S11" s="13"/>
    </row>
    <row r="12" spans="1:19" x14ac:dyDescent="0.25">
      <c r="A12" s="119"/>
      <c r="B12" s="119"/>
      <c r="C12" s="119"/>
      <c r="D12" s="119"/>
      <c r="E12" s="119"/>
      <c r="F12" s="119"/>
      <c r="G12" s="119"/>
      <c r="H12" s="119"/>
      <c r="I12" s="119"/>
      <c r="J12" s="119"/>
      <c r="K12" s="119"/>
      <c r="L12" s="119"/>
      <c r="M12" s="119"/>
      <c r="N12" s="119"/>
      <c r="O12" s="119"/>
      <c r="P12" s="119"/>
      <c r="Q12" s="119"/>
      <c r="R12" s="119"/>
    </row>
    <row r="13" spans="1:19" x14ac:dyDescent="0.25">
      <c r="M13" s="85"/>
      <c r="N13" s="547" t="s">
        <v>35</v>
      </c>
      <c r="O13" s="547"/>
    </row>
    <row r="14" spans="1:19" x14ac:dyDescent="0.25">
      <c r="M14" s="86"/>
      <c r="N14" s="42" t="s">
        <v>36</v>
      </c>
      <c r="O14" s="52" t="s">
        <v>37</v>
      </c>
    </row>
    <row r="15" spans="1:19" x14ac:dyDescent="0.25">
      <c r="M15" s="86" t="s">
        <v>688</v>
      </c>
      <c r="N15" s="44">
        <v>5</v>
      </c>
      <c r="O15" s="68">
        <f>SUM(O7:O8,O9:O10,O11)</f>
        <v>190000</v>
      </c>
    </row>
  </sheetData>
  <mergeCells count="15">
    <mergeCell ref="F4:F5"/>
    <mergeCell ref="A4:A5"/>
    <mergeCell ref="B4:B5"/>
    <mergeCell ref="C4:C5"/>
    <mergeCell ref="D4:D5"/>
    <mergeCell ref="E4:E5"/>
    <mergeCell ref="Q4:Q5"/>
    <mergeCell ref="R4:R5"/>
    <mergeCell ref="N13:O13"/>
    <mergeCell ref="G4:G5"/>
    <mergeCell ref="H4:I4"/>
    <mergeCell ref="J4:J5"/>
    <mergeCell ref="K4:L4"/>
    <mergeCell ref="M4:N4"/>
    <mergeCell ref="O4:P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12"/>
  <sheetViews>
    <sheetView zoomScale="80" zoomScaleNormal="80" workbookViewId="0">
      <selection activeCell="A3" sqref="A3"/>
    </sheetView>
  </sheetViews>
  <sheetFormatPr defaultRowHeight="15" x14ac:dyDescent="0.25"/>
  <cols>
    <col min="1" max="1" width="4.7109375" style="72" customWidth="1"/>
    <col min="2" max="2" width="8.85546875" style="72" customWidth="1"/>
    <col min="3" max="3" width="7.85546875" style="72" customWidth="1"/>
    <col min="4" max="4" width="12.5703125" style="72" customWidth="1"/>
    <col min="5" max="5" width="34.140625" style="72" customWidth="1"/>
    <col min="6" max="6" width="57.7109375" style="72" customWidth="1"/>
    <col min="7" max="7" width="27.140625" style="72" customWidth="1"/>
    <col min="8" max="8" width="20.42578125" style="72" customWidth="1"/>
    <col min="9" max="9" width="10.42578125" style="72" customWidth="1"/>
    <col min="10" max="10" width="28.7109375" style="72" customWidth="1"/>
    <col min="11" max="11" width="10.7109375" style="72" customWidth="1"/>
    <col min="12" max="12" width="14.5703125" style="72" customWidth="1"/>
    <col min="13" max="13" width="14.7109375" style="72" customWidth="1"/>
    <col min="14" max="14" width="21.42578125" style="72" customWidth="1"/>
    <col min="15" max="15" width="14.7109375" style="72" customWidth="1"/>
    <col min="16" max="16" width="14.140625" style="72" customWidth="1"/>
    <col min="17" max="17" width="20" style="72" customWidth="1"/>
    <col min="18" max="18" width="15.710937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84" t="s">
        <v>1929</v>
      </c>
    </row>
    <row r="4" spans="1:19" s="4" customFormat="1" ht="51.75" customHeight="1" x14ac:dyDescent="0.25">
      <c r="A4" s="563" t="s">
        <v>0</v>
      </c>
      <c r="B4" s="565" t="s">
        <v>1</v>
      </c>
      <c r="C4" s="565" t="s">
        <v>2</v>
      </c>
      <c r="D4" s="565" t="s">
        <v>3</v>
      </c>
      <c r="E4" s="563" t="s">
        <v>4</v>
      </c>
      <c r="F4" s="563" t="s">
        <v>5</v>
      </c>
      <c r="G4" s="563" t="s">
        <v>6</v>
      </c>
      <c r="H4" s="570" t="s">
        <v>7</v>
      </c>
      <c r="I4" s="570"/>
      <c r="J4" s="563" t="s">
        <v>8</v>
      </c>
      <c r="K4" s="571" t="s">
        <v>9</v>
      </c>
      <c r="L4" s="562"/>
      <c r="M4" s="572" t="s">
        <v>10</v>
      </c>
      <c r="N4" s="572"/>
      <c r="O4" s="572" t="s">
        <v>11</v>
      </c>
      <c r="P4" s="572"/>
      <c r="Q4" s="563" t="s">
        <v>12</v>
      </c>
      <c r="R4" s="565" t="s">
        <v>13</v>
      </c>
      <c r="S4" s="3"/>
    </row>
    <row r="5" spans="1:19" s="4" customFormat="1" x14ac:dyDescent="0.2">
      <c r="A5" s="564"/>
      <c r="B5" s="566"/>
      <c r="C5" s="566"/>
      <c r="D5" s="566"/>
      <c r="E5" s="564"/>
      <c r="F5" s="564"/>
      <c r="G5" s="564"/>
      <c r="H5" s="120" t="s">
        <v>14</v>
      </c>
      <c r="I5" s="120" t="s">
        <v>15</v>
      </c>
      <c r="J5" s="564"/>
      <c r="K5" s="121">
        <v>2020</v>
      </c>
      <c r="L5" s="121">
        <v>2021</v>
      </c>
      <c r="M5" s="122">
        <v>2020</v>
      </c>
      <c r="N5" s="122">
        <v>2021</v>
      </c>
      <c r="O5" s="122">
        <v>2020</v>
      </c>
      <c r="P5" s="122">
        <v>2021</v>
      </c>
      <c r="Q5" s="564"/>
      <c r="R5" s="566"/>
      <c r="S5" s="3"/>
    </row>
    <row r="6" spans="1:19" s="4" customFormat="1" x14ac:dyDescent="0.2">
      <c r="A6" s="123" t="s">
        <v>16</v>
      </c>
      <c r="B6" s="120" t="s">
        <v>17</v>
      </c>
      <c r="C6" s="120" t="s">
        <v>18</v>
      </c>
      <c r="D6" s="120" t="s">
        <v>19</v>
      </c>
      <c r="E6" s="123" t="s">
        <v>20</v>
      </c>
      <c r="F6" s="123" t="s">
        <v>21</v>
      </c>
      <c r="G6" s="123" t="s">
        <v>22</v>
      </c>
      <c r="H6" s="120" t="s">
        <v>23</v>
      </c>
      <c r="I6" s="120" t="s">
        <v>24</v>
      </c>
      <c r="J6" s="123" t="s">
        <v>25</v>
      </c>
      <c r="K6" s="121" t="s">
        <v>26</v>
      </c>
      <c r="L6" s="121" t="s">
        <v>27</v>
      </c>
      <c r="M6" s="124" t="s">
        <v>28</v>
      </c>
      <c r="N6" s="124" t="s">
        <v>29</v>
      </c>
      <c r="O6" s="124" t="s">
        <v>30</v>
      </c>
      <c r="P6" s="124" t="s">
        <v>31</v>
      </c>
      <c r="Q6" s="123" t="s">
        <v>32</v>
      </c>
      <c r="R6" s="120" t="s">
        <v>33</v>
      </c>
      <c r="S6" s="3"/>
    </row>
    <row r="7" spans="1:19" s="8" customFormat="1" ht="97.5" customHeight="1" x14ac:dyDescent="0.25">
      <c r="A7" s="544">
        <v>1</v>
      </c>
      <c r="B7" s="544" t="s">
        <v>44</v>
      </c>
      <c r="C7" s="582">
        <v>3</v>
      </c>
      <c r="D7" s="577">
        <v>10</v>
      </c>
      <c r="E7" s="514" t="s">
        <v>477</v>
      </c>
      <c r="F7" s="577" t="s">
        <v>478</v>
      </c>
      <c r="G7" s="577" t="s">
        <v>479</v>
      </c>
      <c r="H7" s="407" t="s">
        <v>480</v>
      </c>
      <c r="I7" s="411">
        <v>1</v>
      </c>
      <c r="J7" s="577" t="s">
        <v>481</v>
      </c>
      <c r="K7" s="650" t="s">
        <v>40</v>
      </c>
      <c r="L7" s="544"/>
      <c r="M7" s="612">
        <v>26895</v>
      </c>
      <c r="N7" s="612"/>
      <c r="O7" s="612">
        <v>26895</v>
      </c>
      <c r="P7" s="612"/>
      <c r="Q7" s="577" t="s">
        <v>474</v>
      </c>
      <c r="R7" s="577" t="s">
        <v>475</v>
      </c>
      <c r="S7" s="13"/>
    </row>
    <row r="8" spans="1:19" s="8" customFormat="1" ht="97.5" customHeight="1" x14ac:dyDescent="0.25">
      <c r="A8" s="546"/>
      <c r="B8" s="546"/>
      <c r="C8" s="649"/>
      <c r="D8" s="649"/>
      <c r="E8" s="516"/>
      <c r="F8" s="649"/>
      <c r="G8" s="649"/>
      <c r="H8" s="407" t="s">
        <v>482</v>
      </c>
      <c r="I8" s="426" t="s">
        <v>484</v>
      </c>
      <c r="J8" s="649"/>
      <c r="K8" s="649"/>
      <c r="L8" s="546"/>
      <c r="M8" s="649"/>
      <c r="N8" s="612"/>
      <c r="O8" s="612"/>
      <c r="P8" s="612"/>
      <c r="Q8" s="649"/>
      <c r="R8" s="649"/>
      <c r="S8" s="13"/>
    </row>
    <row r="9" spans="1:19" s="8" customFormat="1" x14ac:dyDescent="0.25">
      <c r="A9" s="125"/>
      <c r="B9" s="126"/>
      <c r="C9" s="126"/>
      <c r="D9" s="126"/>
      <c r="E9" s="127"/>
      <c r="F9" s="126"/>
      <c r="G9" s="126"/>
      <c r="H9" s="127"/>
      <c r="I9" s="128"/>
      <c r="J9" s="126"/>
      <c r="K9" s="126"/>
      <c r="L9" s="125"/>
      <c r="M9" s="126"/>
      <c r="N9" s="129"/>
      <c r="O9" s="129"/>
      <c r="P9" s="129"/>
      <c r="Q9" s="126"/>
      <c r="R9" s="126"/>
      <c r="S9" s="13"/>
    </row>
    <row r="10" spans="1:19" x14ac:dyDescent="0.25">
      <c r="M10" s="46"/>
      <c r="N10" s="85"/>
      <c r="O10" s="547" t="s">
        <v>35</v>
      </c>
      <c r="P10" s="547"/>
    </row>
    <row r="11" spans="1:19" x14ac:dyDescent="0.25">
      <c r="M11" s="45"/>
      <c r="N11" s="86"/>
      <c r="O11" s="42" t="s">
        <v>36</v>
      </c>
      <c r="P11" s="52" t="s">
        <v>37</v>
      </c>
    </row>
    <row r="12" spans="1:19" x14ac:dyDescent="0.25">
      <c r="N12" s="86" t="s">
        <v>688</v>
      </c>
      <c r="O12" s="44">
        <v>1</v>
      </c>
      <c r="P12" s="68">
        <v>26895</v>
      </c>
    </row>
  </sheetData>
  <mergeCells count="31">
    <mergeCell ref="F4:F5"/>
    <mergeCell ref="A4:A5"/>
    <mergeCell ref="B4:B5"/>
    <mergeCell ref="C4:C5"/>
    <mergeCell ref="D4:D5"/>
    <mergeCell ref="E4:E5"/>
    <mergeCell ref="Q4:Q5"/>
    <mergeCell ref="R4:R5"/>
    <mergeCell ref="G4:G5"/>
    <mergeCell ref="H4:I4"/>
    <mergeCell ref="J4:J5"/>
    <mergeCell ref="K4:L4"/>
    <mergeCell ref="M4:N4"/>
    <mergeCell ref="O4:P4"/>
    <mergeCell ref="Q7:Q8"/>
    <mergeCell ref="R7:R8"/>
    <mergeCell ref="D7:D8"/>
    <mergeCell ref="E7:E8"/>
    <mergeCell ref="F7:F8"/>
    <mergeCell ref="A7:A8"/>
    <mergeCell ref="B7:B8"/>
    <mergeCell ref="C7:C8"/>
    <mergeCell ref="O7:O8"/>
    <mergeCell ref="P7:P8"/>
    <mergeCell ref="O10:P10"/>
    <mergeCell ref="G7:G8"/>
    <mergeCell ref="J7:J8"/>
    <mergeCell ref="K7:K8"/>
    <mergeCell ref="L7:L8"/>
    <mergeCell ref="M7:M8"/>
    <mergeCell ref="N7:N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T101"/>
  <sheetViews>
    <sheetView topLeftCell="A94" zoomScale="80" zoomScaleNormal="80" workbookViewId="0">
      <selection activeCell="O101" sqref="O101:P101"/>
    </sheetView>
  </sheetViews>
  <sheetFormatPr defaultColWidth="8.85546875" defaultRowHeight="15" x14ac:dyDescent="0.25"/>
  <cols>
    <col min="1" max="4" width="8.85546875" style="72"/>
    <col min="5" max="5" width="15.42578125" style="72" customWidth="1"/>
    <col min="6" max="6" width="56" style="72" customWidth="1"/>
    <col min="7" max="7" width="14.42578125" style="72" customWidth="1"/>
    <col min="8" max="8" width="16.5703125" style="72" customWidth="1"/>
    <col min="9" max="9" width="13.28515625" style="72" customWidth="1"/>
    <col min="10" max="10" width="24.42578125" style="72" customWidth="1"/>
    <col min="11" max="11" width="13.85546875" style="72" customWidth="1"/>
    <col min="12" max="12" width="14.28515625" style="72" customWidth="1"/>
    <col min="13" max="13" width="21" style="72" customWidth="1"/>
    <col min="14" max="14" width="13.28515625" style="72" customWidth="1"/>
    <col min="15" max="15" width="15.7109375" style="72" customWidth="1"/>
    <col min="16" max="16" width="16.5703125" style="72" customWidth="1"/>
    <col min="17" max="17" width="16.28515625" style="72" customWidth="1"/>
    <col min="18" max="18" width="15.7109375" style="72" customWidth="1"/>
    <col min="19" max="16384" width="8.85546875" style="72"/>
  </cols>
  <sheetData>
    <row r="2" spans="1:19" x14ac:dyDescent="0.25">
      <c r="A2" s="84" t="s">
        <v>1931</v>
      </c>
      <c r="B2" s="84"/>
      <c r="C2" s="84"/>
      <c r="D2" s="84"/>
      <c r="E2" s="84"/>
      <c r="F2" s="84"/>
      <c r="G2" s="84"/>
    </row>
    <row r="3" spans="1:19" x14ac:dyDescent="0.25">
      <c r="A3" s="84"/>
      <c r="B3" s="84"/>
      <c r="C3" s="84"/>
      <c r="D3" s="84"/>
      <c r="E3" s="84"/>
      <c r="F3" s="84"/>
      <c r="G3" s="84"/>
    </row>
    <row r="4" spans="1:19" ht="61.5" customHeight="1" x14ac:dyDescent="0.25">
      <c r="A4" s="670" t="s">
        <v>0</v>
      </c>
      <c r="B4" s="672" t="s">
        <v>1</v>
      </c>
      <c r="C4" s="672" t="s">
        <v>2</v>
      </c>
      <c r="D4" s="672" t="s">
        <v>3</v>
      </c>
      <c r="E4" s="130" t="s">
        <v>4</v>
      </c>
      <c r="F4" s="672" t="s">
        <v>5</v>
      </c>
      <c r="G4" s="672" t="s">
        <v>6</v>
      </c>
      <c r="H4" s="666" t="s">
        <v>7</v>
      </c>
      <c r="I4" s="667"/>
      <c r="J4" s="130" t="s">
        <v>8</v>
      </c>
      <c r="K4" s="666" t="s">
        <v>9</v>
      </c>
      <c r="L4" s="667"/>
      <c r="M4" s="668" t="s">
        <v>10</v>
      </c>
      <c r="N4" s="669"/>
      <c r="O4" s="668" t="s">
        <v>11</v>
      </c>
      <c r="P4" s="669"/>
      <c r="Q4" s="130" t="s">
        <v>12</v>
      </c>
      <c r="R4" s="131" t="s">
        <v>13</v>
      </c>
    </row>
    <row r="5" spans="1:19" x14ac:dyDescent="0.25">
      <c r="A5" s="671"/>
      <c r="B5" s="673"/>
      <c r="C5" s="673"/>
      <c r="D5" s="673"/>
      <c r="E5" s="132"/>
      <c r="F5" s="673"/>
      <c r="G5" s="673"/>
      <c r="H5" s="132" t="s">
        <v>14</v>
      </c>
      <c r="I5" s="132" t="s">
        <v>15</v>
      </c>
      <c r="J5" s="132"/>
      <c r="K5" s="133">
        <v>2020</v>
      </c>
      <c r="L5" s="133">
        <v>2021</v>
      </c>
      <c r="M5" s="134">
        <v>2020</v>
      </c>
      <c r="N5" s="134">
        <v>2021</v>
      </c>
      <c r="O5" s="134">
        <v>2020</v>
      </c>
      <c r="P5" s="134">
        <v>2021</v>
      </c>
      <c r="Q5" s="132"/>
      <c r="R5" s="135"/>
    </row>
    <row r="6" spans="1:19" x14ac:dyDescent="0.25">
      <c r="A6" s="136" t="s">
        <v>16</v>
      </c>
      <c r="B6" s="132" t="s">
        <v>17</v>
      </c>
      <c r="C6" s="132" t="s">
        <v>18</v>
      </c>
      <c r="D6" s="132" t="s">
        <v>19</v>
      </c>
      <c r="E6" s="136" t="s">
        <v>20</v>
      </c>
      <c r="F6" s="136" t="s">
        <v>21</v>
      </c>
      <c r="G6" s="136" t="s">
        <v>22</v>
      </c>
      <c r="H6" s="132" t="s">
        <v>23</v>
      </c>
      <c r="I6" s="132" t="s">
        <v>24</v>
      </c>
      <c r="J6" s="136" t="s">
        <v>25</v>
      </c>
      <c r="K6" s="133" t="s">
        <v>26</v>
      </c>
      <c r="L6" s="133" t="s">
        <v>27</v>
      </c>
      <c r="M6" s="137" t="s">
        <v>28</v>
      </c>
      <c r="N6" s="137" t="s">
        <v>29</v>
      </c>
      <c r="O6" s="137" t="s">
        <v>30</v>
      </c>
      <c r="P6" s="137" t="s">
        <v>31</v>
      </c>
      <c r="Q6" s="136" t="s">
        <v>32</v>
      </c>
      <c r="R6" s="132" t="s">
        <v>33</v>
      </c>
    </row>
    <row r="7" spans="1:19" ht="117" customHeight="1" x14ac:dyDescent="0.25">
      <c r="A7" s="577">
        <v>1</v>
      </c>
      <c r="B7" s="577">
        <v>3.6</v>
      </c>
      <c r="C7" s="582" t="s">
        <v>439</v>
      </c>
      <c r="D7" s="577">
        <v>13</v>
      </c>
      <c r="E7" s="577" t="s">
        <v>486</v>
      </c>
      <c r="F7" s="577" t="s">
        <v>487</v>
      </c>
      <c r="G7" s="577" t="s">
        <v>488</v>
      </c>
      <c r="H7" s="514" t="s">
        <v>489</v>
      </c>
      <c r="I7" s="514">
        <v>1</v>
      </c>
      <c r="J7" s="577" t="s">
        <v>490</v>
      </c>
      <c r="K7" s="577" t="s">
        <v>46</v>
      </c>
      <c r="L7" s="577"/>
      <c r="M7" s="578">
        <v>30000</v>
      </c>
      <c r="N7" s="578"/>
      <c r="O7" s="578">
        <v>30000</v>
      </c>
      <c r="P7" s="578"/>
      <c r="Q7" s="577" t="s">
        <v>491</v>
      </c>
      <c r="R7" s="577" t="s">
        <v>492</v>
      </c>
    </row>
    <row r="8" spans="1:19" ht="65.25" customHeight="1" x14ac:dyDescent="0.25">
      <c r="A8" s="577"/>
      <c r="B8" s="577"/>
      <c r="C8" s="582"/>
      <c r="D8" s="577"/>
      <c r="E8" s="577"/>
      <c r="F8" s="577"/>
      <c r="G8" s="577"/>
      <c r="H8" s="515"/>
      <c r="I8" s="515"/>
      <c r="J8" s="577"/>
      <c r="K8" s="577"/>
      <c r="L8" s="577"/>
      <c r="M8" s="578"/>
      <c r="N8" s="578"/>
      <c r="O8" s="578"/>
      <c r="P8" s="578"/>
      <c r="Q8" s="577"/>
      <c r="R8" s="577"/>
    </row>
    <row r="9" spans="1:19" s="51" customFormat="1" ht="42" customHeight="1" x14ac:dyDescent="0.25">
      <c r="A9" s="582">
        <v>2</v>
      </c>
      <c r="B9" s="582">
        <v>1</v>
      </c>
      <c r="C9" s="582">
        <v>1</v>
      </c>
      <c r="D9" s="577">
        <v>6</v>
      </c>
      <c r="E9" s="577" t="s">
        <v>493</v>
      </c>
      <c r="F9" s="577" t="s">
        <v>494</v>
      </c>
      <c r="G9" s="407" t="s">
        <v>45</v>
      </c>
      <c r="H9" s="407" t="s">
        <v>440</v>
      </c>
      <c r="I9" s="411">
        <v>35</v>
      </c>
      <c r="J9" s="577" t="s">
        <v>495</v>
      </c>
      <c r="K9" s="577"/>
      <c r="L9" s="577" t="s">
        <v>34</v>
      </c>
      <c r="M9" s="578">
        <v>60000</v>
      </c>
      <c r="N9" s="578">
        <v>340000</v>
      </c>
      <c r="O9" s="578">
        <v>60000</v>
      </c>
      <c r="P9" s="578">
        <v>340000</v>
      </c>
      <c r="Q9" s="577" t="s">
        <v>639</v>
      </c>
      <c r="R9" s="665" t="s">
        <v>496</v>
      </c>
    </row>
    <row r="10" spans="1:19" s="51" customFormat="1" ht="44.25" customHeight="1" x14ac:dyDescent="0.25">
      <c r="A10" s="582"/>
      <c r="B10" s="582"/>
      <c r="C10" s="582"/>
      <c r="D10" s="577"/>
      <c r="E10" s="577"/>
      <c r="F10" s="577"/>
      <c r="G10" s="577" t="s">
        <v>497</v>
      </c>
      <c r="H10" s="407" t="s">
        <v>498</v>
      </c>
      <c r="I10" s="411">
        <v>3</v>
      </c>
      <c r="J10" s="577"/>
      <c r="K10" s="577"/>
      <c r="L10" s="577"/>
      <c r="M10" s="578"/>
      <c r="N10" s="578"/>
      <c r="O10" s="578"/>
      <c r="P10" s="578"/>
      <c r="Q10" s="577"/>
      <c r="R10" s="665"/>
    </row>
    <row r="11" spans="1:19" s="51" customFormat="1" ht="24.75" customHeight="1" x14ac:dyDescent="0.25">
      <c r="A11" s="582"/>
      <c r="B11" s="582"/>
      <c r="C11" s="582"/>
      <c r="D11" s="577"/>
      <c r="E11" s="577"/>
      <c r="F11" s="577"/>
      <c r="G11" s="577"/>
      <c r="H11" s="407" t="s">
        <v>499</v>
      </c>
      <c r="I11" s="411">
        <v>1500</v>
      </c>
      <c r="J11" s="577"/>
      <c r="K11" s="577"/>
      <c r="L11" s="577"/>
      <c r="M11" s="578"/>
      <c r="N11" s="578"/>
      <c r="O11" s="578"/>
      <c r="P11" s="578"/>
      <c r="Q11" s="577"/>
      <c r="R11" s="665"/>
    </row>
    <row r="12" spans="1:19" s="51" customFormat="1" x14ac:dyDescent="0.25">
      <c r="A12" s="582"/>
      <c r="B12" s="582"/>
      <c r="C12" s="582"/>
      <c r="D12" s="577"/>
      <c r="E12" s="577"/>
      <c r="F12" s="577"/>
      <c r="G12" s="577" t="s">
        <v>500</v>
      </c>
      <c r="H12" s="407" t="s">
        <v>326</v>
      </c>
      <c r="I12" s="411">
        <v>3</v>
      </c>
      <c r="J12" s="577"/>
      <c r="K12" s="577"/>
      <c r="L12" s="577"/>
      <c r="M12" s="578"/>
      <c r="N12" s="578"/>
      <c r="O12" s="578"/>
      <c r="P12" s="578"/>
      <c r="Q12" s="577"/>
      <c r="R12" s="665"/>
    </row>
    <row r="13" spans="1:19" s="51" customFormat="1" ht="30" x14ac:dyDescent="0.25">
      <c r="A13" s="581"/>
      <c r="B13" s="581"/>
      <c r="C13" s="581"/>
      <c r="D13" s="581"/>
      <c r="E13" s="581"/>
      <c r="F13" s="581"/>
      <c r="G13" s="581"/>
      <c r="H13" s="407" t="s">
        <v>440</v>
      </c>
      <c r="I13" s="411">
        <v>90</v>
      </c>
      <c r="J13" s="581"/>
      <c r="K13" s="581"/>
      <c r="L13" s="581"/>
      <c r="M13" s="581"/>
      <c r="N13" s="581"/>
      <c r="O13" s="581"/>
      <c r="P13" s="581"/>
      <c r="Q13" s="581"/>
      <c r="R13" s="581"/>
    </row>
    <row r="14" spans="1:19" ht="86.25" customHeight="1" x14ac:dyDescent="0.25">
      <c r="A14" s="582">
        <v>3</v>
      </c>
      <c r="B14" s="582">
        <v>6</v>
      </c>
      <c r="C14" s="582">
        <v>2</v>
      </c>
      <c r="D14" s="577">
        <v>12</v>
      </c>
      <c r="E14" s="577" t="s">
        <v>501</v>
      </c>
      <c r="F14" s="577" t="s">
        <v>640</v>
      </c>
      <c r="G14" s="407" t="s">
        <v>502</v>
      </c>
      <c r="H14" s="407" t="s">
        <v>440</v>
      </c>
      <c r="I14" s="411">
        <v>250</v>
      </c>
      <c r="J14" s="577" t="s">
        <v>503</v>
      </c>
      <c r="K14" s="577" t="s">
        <v>46</v>
      </c>
      <c r="L14" s="577" t="s">
        <v>46</v>
      </c>
      <c r="M14" s="612">
        <v>40000</v>
      </c>
      <c r="N14" s="578">
        <v>160000</v>
      </c>
      <c r="O14" s="612">
        <v>40000</v>
      </c>
      <c r="P14" s="612">
        <v>160000</v>
      </c>
      <c r="Q14" s="577" t="s">
        <v>639</v>
      </c>
      <c r="R14" s="577" t="s">
        <v>496</v>
      </c>
    </row>
    <row r="15" spans="1:19" ht="99.75" customHeight="1" x14ac:dyDescent="0.25">
      <c r="A15" s="582"/>
      <c r="B15" s="582"/>
      <c r="C15" s="582"/>
      <c r="D15" s="577"/>
      <c r="E15" s="577"/>
      <c r="F15" s="582"/>
      <c r="G15" s="407" t="s">
        <v>504</v>
      </c>
      <c r="H15" s="407" t="s">
        <v>505</v>
      </c>
      <c r="I15" s="411">
        <v>2</v>
      </c>
      <c r="J15" s="582"/>
      <c r="K15" s="577"/>
      <c r="L15" s="577"/>
      <c r="M15" s="612"/>
      <c r="N15" s="578"/>
      <c r="O15" s="612"/>
      <c r="P15" s="612"/>
      <c r="Q15" s="577"/>
      <c r="R15" s="577"/>
    </row>
    <row r="16" spans="1:19" ht="150.75" customHeight="1" x14ac:dyDescent="0.25">
      <c r="A16" s="582"/>
      <c r="B16" s="582"/>
      <c r="C16" s="582"/>
      <c r="D16" s="577"/>
      <c r="E16" s="577"/>
      <c r="F16" s="582"/>
      <c r="G16" s="407" t="s">
        <v>641</v>
      </c>
      <c r="H16" s="426" t="s">
        <v>506</v>
      </c>
      <c r="I16" s="426" t="s">
        <v>42</v>
      </c>
      <c r="J16" s="582"/>
      <c r="K16" s="577"/>
      <c r="L16" s="577"/>
      <c r="M16" s="612"/>
      <c r="N16" s="578"/>
      <c r="O16" s="612"/>
      <c r="P16" s="612"/>
      <c r="Q16" s="577"/>
      <c r="R16" s="577"/>
      <c r="S16" s="2"/>
    </row>
    <row r="17" spans="1:20" s="51" customFormat="1" ht="101.25" customHeight="1" x14ac:dyDescent="0.25">
      <c r="A17" s="582">
        <v>4</v>
      </c>
      <c r="B17" s="577" t="s">
        <v>507</v>
      </c>
      <c r="C17" s="582">
        <v>2</v>
      </c>
      <c r="D17" s="582">
        <v>12</v>
      </c>
      <c r="E17" s="577" t="s">
        <v>508</v>
      </c>
      <c r="F17" s="577" t="s">
        <v>664</v>
      </c>
      <c r="G17" s="407" t="s">
        <v>509</v>
      </c>
      <c r="H17" s="407" t="s">
        <v>510</v>
      </c>
      <c r="I17" s="407" t="s">
        <v>511</v>
      </c>
      <c r="J17" s="577" t="s">
        <v>665</v>
      </c>
      <c r="K17" s="582" t="s">
        <v>39</v>
      </c>
      <c r="L17" s="582" t="s">
        <v>95</v>
      </c>
      <c r="M17" s="612">
        <v>50000</v>
      </c>
      <c r="N17" s="612">
        <v>170000</v>
      </c>
      <c r="O17" s="612">
        <v>50000</v>
      </c>
      <c r="P17" s="612">
        <v>170000</v>
      </c>
      <c r="Q17" s="577" t="s">
        <v>639</v>
      </c>
      <c r="R17" s="577" t="s">
        <v>496</v>
      </c>
      <c r="S17" s="138"/>
      <c r="T17" s="138"/>
    </row>
    <row r="18" spans="1:20" s="51" customFormat="1" ht="98.25" customHeight="1" x14ac:dyDescent="0.25">
      <c r="A18" s="582"/>
      <c r="B18" s="577"/>
      <c r="C18" s="582"/>
      <c r="D18" s="582"/>
      <c r="E18" s="577"/>
      <c r="F18" s="577"/>
      <c r="G18" s="407" t="s">
        <v>512</v>
      </c>
      <c r="H18" s="407" t="s">
        <v>440</v>
      </c>
      <c r="I18" s="407" t="s">
        <v>513</v>
      </c>
      <c r="J18" s="577"/>
      <c r="K18" s="582"/>
      <c r="L18" s="582"/>
      <c r="M18" s="612"/>
      <c r="N18" s="612"/>
      <c r="O18" s="612"/>
      <c r="P18" s="612"/>
      <c r="Q18" s="577"/>
      <c r="R18" s="577"/>
      <c r="S18" s="138"/>
      <c r="T18" s="138"/>
    </row>
    <row r="19" spans="1:20" ht="137.25" customHeight="1" x14ac:dyDescent="0.25">
      <c r="A19" s="582">
        <v>5</v>
      </c>
      <c r="B19" s="582">
        <v>1</v>
      </c>
      <c r="C19" s="582">
        <v>1</v>
      </c>
      <c r="D19" s="577">
        <v>6</v>
      </c>
      <c r="E19" s="577" t="s">
        <v>514</v>
      </c>
      <c r="F19" s="577" t="s">
        <v>515</v>
      </c>
      <c r="G19" s="577" t="s">
        <v>516</v>
      </c>
      <c r="H19" s="407">
        <v>2</v>
      </c>
      <c r="I19" s="407" t="s">
        <v>517</v>
      </c>
      <c r="J19" s="577" t="s">
        <v>518</v>
      </c>
      <c r="K19" s="577" t="s">
        <v>40</v>
      </c>
      <c r="L19" s="577" t="s">
        <v>40</v>
      </c>
      <c r="M19" s="578">
        <v>25000</v>
      </c>
      <c r="N19" s="578">
        <v>25000</v>
      </c>
      <c r="O19" s="578">
        <v>25000</v>
      </c>
      <c r="P19" s="578">
        <v>25000</v>
      </c>
      <c r="Q19" s="577" t="s">
        <v>642</v>
      </c>
      <c r="R19" s="665" t="s">
        <v>519</v>
      </c>
    </row>
    <row r="20" spans="1:20" ht="76.5" customHeight="1" x14ac:dyDescent="0.25">
      <c r="A20" s="582"/>
      <c r="B20" s="582"/>
      <c r="C20" s="582"/>
      <c r="D20" s="577"/>
      <c r="E20" s="577"/>
      <c r="F20" s="577"/>
      <c r="G20" s="577"/>
      <c r="H20" s="577">
        <v>50</v>
      </c>
      <c r="I20" s="577" t="s">
        <v>440</v>
      </c>
      <c r="J20" s="577"/>
      <c r="K20" s="577"/>
      <c r="L20" s="577"/>
      <c r="M20" s="578"/>
      <c r="N20" s="578"/>
      <c r="O20" s="578"/>
      <c r="P20" s="578"/>
      <c r="Q20" s="577"/>
      <c r="R20" s="665"/>
    </row>
    <row r="21" spans="1:20" ht="66" customHeight="1" x14ac:dyDescent="0.25">
      <c r="A21" s="582"/>
      <c r="B21" s="582"/>
      <c r="C21" s="582"/>
      <c r="D21" s="577"/>
      <c r="E21" s="577"/>
      <c r="F21" s="577"/>
      <c r="G21" s="577"/>
      <c r="H21" s="577"/>
      <c r="I21" s="577"/>
      <c r="J21" s="577"/>
      <c r="K21" s="577"/>
      <c r="L21" s="577"/>
      <c r="M21" s="578"/>
      <c r="N21" s="578"/>
      <c r="O21" s="578"/>
      <c r="P21" s="578"/>
      <c r="Q21" s="577"/>
      <c r="R21" s="665"/>
    </row>
    <row r="22" spans="1:20" ht="87" customHeight="1" x14ac:dyDescent="0.35">
      <c r="A22" s="582"/>
      <c r="B22" s="582"/>
      <c r="C22" s="582"/>
      <c r="D22" s="577"/>
      <c r="E22" s="577"/>
      <c r="F22" s="577"/>
      <c r="G22" s="577"/>
      <c r="H22" s="577"/>
      <c r="I22" s="577"/>
      <c r="J22" s="577"/>
      <c r="K22" s="577"/>
      <c r="L22" s="577"/>
      <c r="M22" s="578"/>
      <c r="N22" s="578"/>
      <c r="O22" s="578"/>
      <c r="P22" s="578"/>
      <c r="Q22" s="577"/>
      <c r="R22" s="665"/>
      <c r="S22" s="139"/>
    </row>
    <row r="23" spans="1:20" ht="43.5" customHeight="1" x14ac:dyDescent="0.25">
      <c r="A23" s="582"/>
      <c r="B23" s="582"/>
      <c r="C23" s="582"/>
      <c r="D23" s="577"/>
      <c r="E23" s="577"/>
      <c r="F23" s="577"/>
      <c r="G23" s="577"/>
      <c r="H23" s="577"/>
      <c r="I23" s="577"/>
      <c r="J23" s="577"/>
      <c r="K23" s="577"/>
      <c r="L23" s="577"/>
      <c r="M23" s="578"/>
      <c r="N23" s="578"/>
      <c r="O23" s="578"/>
      <c r="P23" s="578"/>
      <c r="Q23" s="577"/>
      <c r="R23" s="665"/>
    </row>
    <row r="24" spans="1:20" ht="45.75" customHeight="1" x14ac:dyDescent="0.25">
      <c r="A24" s="582"/>
      <c r="B24" s="582"/>
      <c r="C24" s="582"/>
      <c r="D24" s="577"/>
      <c r="E24" s="577"/>
      <c r="F24" s="577"/>
      <c r="G24" s="577"/>
      <c r="H24" s="577"/>
      <c r="I24" s="577"/>
      <c r="J24" s="577"/>
      <c r="K24" s="577"/>
      <c r="L24" s="577"/>
      <c r="M24" s="578"/>
      <c r="N24" s="578"/>
      <c r="O24" s="578"/>
      <c r="P24" s="578"/>
      <c r="Q24" s="577"/>
      <c r="R24" s="665"/>
      <c r="S24" s="140"/>
      <c r="T24" s="140"/>
    </row>
    <row r="25" spans="1:20" ht="87.75" customHeight="1" x14ac:dyDescent="0.25">
      <c r="A25" s="582">
        <v>6</v>
      </c>
      <c r="B25" s="582">
        <v>6</v>
      </c>
      <c r="C25" s="582">
        <v>1</v>
      </c>
      <c r="D25" s="577">
        <v>6</v>
      </c>
      <c r="E25" s="577" t="s">
        <v>520</v>
      </c>
      <c r="F25" s="577" t="s">
        <v>521</v>
      </c>
      <c r="G25" s="407" t="s">
        <v>522</v>
      </c>
      <c r="H25" s="407" t="s">
        <v>523</v>
      </c>
      <c r="I25" s="411">
        <v>1</v>
      </c>
      <c r="J25" s="577" t="s">
        <v>524</v>
      </c>
      <c r="K25" s="577" t="s">
        <v>46</v>
      </c>
      <c r="L25" s="577" t="s">
        <v>34</v>
      </c>
      <c r="M25" s="578">
        <v>105000</v>
      </c>
      <c r="N25" s="578">
        <v>270000</v>
      </c>
      <c r="O25" s="578">
        <v>105000</v>
      </c>
      <c r="P25" s="578">
        <v>270000</v>
      </c>
      <c r="Q25" s="577" t="s">
        <v>525</v>
      </c>
      <c r="R25" s="665" t="s">
        <v>526</v>
      </c>
    </row>
    <row r="26" spans="1:20" ht="41.25" customHeight="1" x14ac:dyDescent="0.25">
      <c r="A26" s="582"/>
      <c r="B26" s="582"/>
      <c r="C26" s="582"/>
      <c r="D26" s="577"/>
      <c r="E26" s="577"/>
      <c r="F26" s="577"/>
      <c r="G26" s="577" t="s">
        <v>45</v>
      </c>
      <c r="H26" s="407" t="s">
        <v>527</v>
      </c>
      <c r="I26" s="411">
        <v>1</v>
      </c>
      <c r="J26" s="577"/>
      <c r="K26" s="577"/>
      <c r="L26" s="577"/>
      <c r="M26" s="578"/>
      <c r="N26" s="578"/>
      <c r="O26" s="578"/>
      <c r="P26" s="578"/>
      <c r="Q26" s="577"/>
      <c r="R26" s="665"/>
    </row>
    <row r="27" spans="1:20" ht="43.5" customHeight="1" x14ac:dyDescent="0.25">
      <c r="A27" s="582"/>
      <c r="B27" s="582"/>
      <c r="C27" s="582"/>
      <c r="D27" s="577"/>
      <c r="E27" s="577"/>
      <c r="F27" s="577"/>
      <c r="G27" s="577"/>
      <c r="H27" s="407" t="s">
        <v>440</v>
      </c>
      <c r="I27" s="411">
        <v>40</v>
      </c>
      <c r="J27" s="577"/>
      <c r="K27" s="577"/>
      <c r="L27" s="577"/>
      <c r="M27" s="578"/>
      <c r="N27" s="578"/>
      <c r="O27" s="578"/>
      <c r="P27" s="578"/>
      <c r="Q27" s="577"/>
      <c r="R27" s="665"/>
    </row>
    <row r="28" spans="1:20" ht="69.75" customHeight="1" x14ac:dyDescent="0.25">
      <c r="A28" s="582"/>
      <c r="B28" s="582"/>
      <c r="C28" s="582"/>
      <c r="D28" s="577"/>
      <c r="E28" s="577"/>
      <c r="F28" s="577"/>
      <c r="G28" s="577" t="s">
        <v>374</v>
      </c>
      <c r="H28" s="407" t="s">
        <v>53</v>
      </c>
      <c r="I28" s="411">
        <v>1</v>
      </c>
      <c r="J28" s="577"/>
      <c r="K28" s="577"/>
      <c r="L28" s="577"/>
      <c r="M28" s="578"/>
      <c r="N28" s="578"/>
      <c r="O28" s="578"/>
      <c r="P28" s="578"/>
      <c r="Q28" s="577"/>
      <c r="R28" s="665"/>
    </row>
    <row r="29" spans="1:20" ht="30" x14ac:dyDescent="0.25">
      <c r="A29" s="582"/>
      <c r="B29" s="582"/>
      <c r="C29" s="582"/>
      <c r="D29" s="577"/>
      <c r="E29" s="577"/>
      <c r="F29" s="577"/>
      <c r="G29" s="577"/>
      <c r="H29" s="407" t="s">
        <v>440</v>
      </c>
      <c r="I29" s="411">
        <v>80</v>
      </c>
      <c r="J29" s="577"/>
      <c r="K29" s="577"/>
      <c r="L29" s="577"/>
      <c r="M29" s="578"/>
      <c r="N29" s="578"/>
      <c r="O29" s="578"/>
      <c r="P29" s="578"/>
      <c r="Q29" s="577"/>
      <c r="R29" s="665"/>
    </row>
    <row r="30" spans="1:20" ht="35.25" customHeight="1" x14ac:dyDescent="0.25">
      <c r="A30" s="582"/>
      <c r="B30" s="582"/>
      <c r="C30" s="582"/>
      <c r="D30" s="577"/>
      <c r="E30" s="577"/>
      <c r="F30" s="577"/>
      <c r="G30" s="577" t="s">
        <v>528</v>
      </c>
      <c r="H30" s="407" t="s">
        <v>326</v>
      </c>
      <c r="I30" s="411">
        <v>3</v>
      </c>
      <c r="J30" s="577"/>
      <c r="K30" s="577"/>
      <c r="L30" s="577"/>
      <c r="M30" s="578"/>
      <c r="N30" s="578"/>
      <c r="O30" s="578"/>
      <c r="P30" s="578"/>
      <c r="Q30" s="577"/>
      <c r="R30" s="665"/>
    </row>
    <row r="31" spans="1:20" ht="60" x14ac:dyDescent="0.25">
      <c r="A31" s="582"/>
      <c r="B31" s="582"/>
      <c r="C31" s="582"/>
      <c r="D31" s="577"/>
      <c r="E31" s="577"/>
      <c r="F31" s="577"/>
      <c r="G31" s="577"/>
      <c r="H31" s="407" t="s">
        <v>529</v>
      </c>
      <c r="I31" s="411">
        <v>100</v>
      </c>
      <c r="J31" s="577"/>
      <c r="K31" s="577"/>
      <c r="L31" s="577"/>
      <c r="M31" s="578"/>
      <c r="N31" s="578"/>
      <c r="O31" s="578"/>
      <c r="P31" s="578"/>
      <c r="Q31" s="577"/>
      <c r="R31" s="665"/>
    </row>
    <row r="32" spans="1:20" ht="168.75" customHeight="1" x14ac:dyDescent="0.25">
      <c r="A32" s="582">
        <v>7</v>
      </c>
      <c r="B32" s="582">
        <v>1</v>
      </c>
      <c r="C32" s="582">
        <v>1</v>
      </c>
      <c r="D32" s="577">
        <v>6</v>
      </c>
      <c r="E32" s="577" t="s">
        <v>530</v>
      </c>
      <c r="F32" s="577" t="s">
        <v>643</v>
      </c>
      <c r="G32" s="577" t="s">
        <v>531</v>
      </c>
      <c r="H32" s="407" t="s">
        <v>53</v>
      </c>
      <c r="I32" s="407">
        <v>1</v>
      </c>
      <c r="J32" s="577" t="s">
        <v>532</v>
      </c>
      <c r="K32" s="577" t="s">
        <v>39</v>
      </c>
      <c r="L32" s="577"/>
      <c r="M32" s="578">
        <v>260000</v>
      </c>
      <c r="N32" s="578"/>
      <c r="O32" s="578">
        <v>260000</v>
      </c>
      <c r="P32" s="578"/>
      <c r="Q32" s="577" t="s">
        <v>525</v>
      </c>
      <c r="R32" s="665" t="s">
        <v>526</v>
      </c>
    </row>
    <row r="33" spans="1:18" ht="258.75" customHeight="1" x14ac:dyDescent="0.25">
      <c r="A33" s="582"/>
      <c r="B33" s="582"/>
      <c r="C33" s="582"/>
      <c r="D33" s="577"/>
      <c r="E33" s="577"/>
      <c r="F33" s="577"/>
      <c r="G33" s="577"/>
      <c r="H33" s="407" t="s">
        <v>440</v>
      </c>
      <c r="I33" s="407">
        <v>300</v>
      </c>
      <c r="J33" s="577"/>
      <c r="K33" s="577"/>
      <c r="L33" s="577"/>
      <c r="M33" s="578"/>
      <c r="N33" s="578"/>
      <c r="O33" s="578"/>
      <c r="P33" s="578"/>
      <c r="Q33" s="577"/>
      <c r="R33" s="665"/>
    </row>
    <row r="34" spans="1:18" ht="117" customHeight="1" x14ac:dyDescent="0.25">
      <c r="A34" s="582">
        <v>8</v>
      </c>
      <c r="B34" s="582">
        <v>6</v>
      </c>
      <c r="C34" s="577">
        <v>1</v>
      </c>
      <c r="D34" s="582">
        <v>6</v>
      </c>
      <c r="E34" s="577" t="s">
        <v>533</v>
      </c>
      <c r="F34" s="577" t="s">
        <v>644</v>
      </c>
      <c r="G34" s="577" t="s">
        <v>534</v>
      </c>
      <c r="H34" s="407" t="s">
        <v>50</v>
      </c>
      <c r="I34" s="407">
        <v>5</v>
      </c>
      <c r="J34" s="577" t="s">
        <v>535</v>
      </c>
      <c r="K34" s="577" t="s">
        <v>39</v>
      </c>
      <c r="L34" s="650" t="s">
        <v>536</v>
      </c>
      <c r="M34" s="578">
        <v>360000</v>
      </c>
      <c r="N34" s="612">
        <v>300000</v>
      </c>
      <c r="O34" s="612">
        <v>360000</v>
      </c>
      <c r="P34" s="612">
        <v>300000</v>
      </c>
      <c r="Q34" s="577" t="s">
        <v>525</v>
      </c>
      <c r="R34" s="664" t="s">
        <v>526</v>
      </c>
    </row>
    <row r="35" spans="1:18" ht="189.75" customHeight="1" x14ac:dyDescent="0.25">
      <c r="A35" s="582"/>
      <c r="B35" s="582"/>
      <c r="C35" s="577"/>
      <c r="D35" s="582"/>
      <c r="E35" s="577"/>
      <c r="F35" s="577"/>
      <c r="G35" s="577"/>
      <c r="H35" s="407" t="s">
        <v>440</v>
      </c>
      <c r="I35" s="407">
        <v>160</v>
      </c>
      <c r="J35" s="577"/>
      <c r="K35" s="577"/>
      <c r="L35" s="650"/>
      <c r="M35" s="578"/>
      <c r="N35" s="612"/>
      <c r="O35" s="612"/>
      <c r="P35" s="612"/>
      <c r="Q35" s="577"/>
      <c r="R35" s="664"/>
    </row>
    <row r="36" spans="1:18" ht="179.25" customHeight="1" x14ac:dyDescent="0.25">
      <c r="A36" s="582"/>
      <c r="B36" s="582"/>
      <c r="C36" s="577"/>
      <c r="D36" s="582"/>
      <c r="E36" s="577"/>
      <c r="F36" s="577"/>
      <c r="G36" s="577"/>
      <c r="H36" s="141" t="s">
        <v>537</v>
      </c>
      <c r="I36" s="426">
        <v>1</v>
      </c>
      <c r="J36" s="577"/>
      <c r="K36" s="577"/>
      <c r="L36" s="650"/>
      <c r="M36" s="578"/>
      <c r="N36" s="612"/>
      <c r="O36" s="612"/>
      <c r="P36" s="612"/>
      <c r="Q36" s="577"/>
      <c r="R36" s="664"/>
    </row>
    <row r="37" spans="1:18" ht="140.25" customHeight="1" x14ac:dyDescent="0.25">
      <c r="A37" s="582">
        <v>9</v>
      </c>
      <c r="B37" s="582">
        <v>1</v>
      </c>
      <c r="C37" s="577">
        <v>1</v>
      </c>
      <c r="D37" s="582">
        <v>6</v>
      </c>
      <c r="E37" s="577" t="s">
        <v>538</v>
      </c>
      <c r="F37" s="577" t="s">
        <v>645</v>
      </c>
      <c r="G37" s="577" t="s">
        <v>539</v>
      </c>
      <c r="H37" s="407" t="s">
        <v>418</v>
      </c>
      <c r="I37" s="407">
        <v>1</v>
      </c>
      <c r="J37" s="577" t="s">
        <v>540</v>
      </c>
      <c r="K37" s="577"/>
      <c r="L37" s="650" t="s">
        <v>39</v>
      </c>
      <c r="M37" s="650"/>
      <c r="N37" s="612">
        <v>150000</v>
      </c>
      <c r="O37" s="612"/>
      <c r="P37" s="612">
        <v>150000</v>
      </c>
      <c r="Q37" s="577" t="s">
        <v>525</v>
      </c>
      <c r="R37" s="664" t="s">
        <v>526</v>
      </c>
    </row>
    <row r="38" spans="1:18" ht="114.75" customHeight="1" x14ac:dyDescent="0.25">
      <c r="A38" s="582"/>
      <c r="B38" s="582"/>
      <c r="C38" s="577"/>
      <c r="D38" s="582"/>
      <c r="E38" s="577"/>
      <c r="F38" s="577"/>
      <c r="G38" s="577"/>
      <c r="H38" s="407" t="s">
        <v>440</v>
      </c>
      <c r="I38" s="407">
        <v>100</v>
      </c>
      <c r="J38" s="577"/>
      <c r="K38" s="577"/>
      <c r="L38" s="650"/>
      <c r="M38" s="650"/>
      <c r="N38" s="612"/>
      <c r="O38" s="612"/>
      <c r="P38" s="612"/>
      <c r="Q38" s="577"/>
      <c r="R38" s="664"/>
    </row>
    <row r="39" spans="1:18" ht="150.75" customHeight="1" x14ac:dyDescent="0.25">
      <c r="A39" s="582"/>
      <c r="B39" s="582"/>
      <c r="C39" s="577"/>
      <c r="D39" s="582"/>
      <c r="E39" s="577"/>
      <c r="F39" s="577"/>
      <c r="G39" s="577"/>
      <c r="H39" s="425" t="s">
        <v>541</v>
      </c>
      <c r="I39" s="142" t="s">
        <v>42</v>
      </c>
      <c r="J39" s="577"/>
      <c r="K39" s="577"/>
      <c r="L39" s="650"/>
      <c r="M39" s="650"/>
      <c r="N39" s="612"/>
      <c r="O39" s="612"/>
      <c r="P39" s="612"/>
      <c r="Q39" s="577"/>
      <c r="R39" s="664"/>
    </row>
    <row r="40" spans="1:18" s="143" customFormat="1" ht="54.75" customHeight="1" x14ac:dyDescent="0.25">
      <c r="A40" s="577">
        <v>10</v>
      </c>
      <c r="B40" s="577">
        <v>6</v>
      </c>
      <c r="C40" s="577">
        <v>1</v>
      </c>
      <c r="D40" s="577">
        <v>6</v>
      </c>
      <c r="E40" s="577" t="s">
        <v>646</v>
      </c>
      <c r="F40" s="577" t="s">
        <v>647</v>
      </c>
      <c r="G40" s="577" t="s">
        <v>361</v>
      </c>
      <c r="H40" s="407" t="s">
        <v>440</v>
      </c>
      <c r="I40" s="407">
        <v>300</v>
      </c>
      <c r="J40" s="577" t="s">
        <v>648</v>
      </c>
      <c r="K40" s="577" t="s">
        <v>39</v>
      </c>
      <c r="L40" s="582"/>
      <c r="M40" s="578">
        <v>55000</v>
      </c>
      <c r="N40" s="663">
        <v>0</v>
      </c>
      <c r="O40" s="578">
        <v>55000</v>
      </c>
      <c r="P40" s="663">
        <v>0</v>
      </c>
      <c r="Q40" s="577" t="s">
        <v>525</v>
      </c>
      <c r="R40" s="577" t="s">
        <v>526</v>
      </c>
    </row>
    <row r="41" spans="1:18" s="143" customFormat="1" ht="80.25" customHeight="1" x14ac:dyDescent="0.25">
      <c r="A41" s="577"/>
      <c r="B41" s="577"/>
      <c r="C41" s="577"/>
      <c r="D41" s="577"/>
      <c r="E41" s="577"/>
      <c r="F41" s="577"/>
      <c r="G41" s="577"/>
      <c r="H41" s="407" t="s">
        <v>61</v>
      </c>
      <c r="I41" s="407">
        <v>1</v>
      </c>
      <c r="J41" s="577"/>
      <c r="K41" s="577"/>
      <c r="L41" s="582"/>
      <c r="M41" s="578"/>
      <c r="N41" s="663"/>
      <c r="O41" s="578"/>
      <c r="P41" s="663"/>
      <c r="Q41" s="577"/>
      <c r="R41" s="577"/>
    </row>
    <row r="42" spans="1:18" s="143" customFormat="1" ht="47.25" customHeight="1" x14ac:dyDescent="0.25">
      <c r="A42" s="577"/>
      <c r="B42" s="577"/>
      <c r="C42" s="577"/>
      <c r="D42" s="577"/>
      <c r="E42" s="577"/>
      <c r="F42" s="577"/>
      <c r="G42" s="577"/>
      <c r="H42" s="407" t="s">
        <v>505</v>
      </c>
      <c r="I42" s="407">
        <v>1</v>
      </c>
      <c r="J42" s="577"/>
      <c r="K42" s="577"/>
      <c r="L42" s="582"/>
      <c r="M42" s="578"/>
      <c r="N42" s="663"/>
      <c r="O42" s="578"/>
      <c r="P42" s="663"/>
      <c r="Q42" s="577"/>
      <c r="R42" s="577"/>
    </row>
    <row r="43" spans="1:18" s="37" customFormat="1" ht="135" customHeight="1" x14ac:dyDescent="0.25">
      <c r="A43" s="577">
        <v>11</v>
      </c>
      <c r="B43" s="577">
        <v>1</v>
      </c>
      <c r="C43" s="577">
        <v>1</v>
      </c>
      <c r="D43" s="577">
        <v>6</v>
      </c>
      <c r="E43" s="577" t="s">
        <v>542</v>
      </c>
      <c r="F43" s="577" t="s">
        <v>649</v>
      </c>
      <c r="G43" s="407" t="s">
        <v>497</v>
      </c>
      <c r="H43" s="407" t="s">
        <v>543</v>
      </c>
      <c r="I43" s="407">
        <v>5000</v>
      </c>
      <c r="J43" s="577" t="s">
        <v>650</v>
      </c>
      <c r="K43" s="577" t="s">
        <v>56</v>
      </c>
      <c r="L43" s="577" t="s">
        <v>544</v>
      </c>
      <c r="M43" s="578">
        <v>145000</v>
      </c>
      <c r="N43" s="578">
        <v>100000</v>
      </c>
      <c r="O43" s="578">
        <v>145000</v>
      </c>
      <c r="P43" s="578">
        <v>100000</v>
      </c>
      <c r="Q43" s="577" t="s">
        <v>525</v>
      </c>
      <c r="R43" s="577" t="s">
        <v>526</v>
      </c>
    </row>
    <row r="44" spans="1:18" s="37" customFormat="1" ht="117" customHeight="1" x14ac:dyDescent="0.25">
      <c r="A44" s="577"/>
      <c r="B44" s="577"/>
      <c r="C44" s="577"/>
      <c r="D44" s="577"/>
      <c r="E44" s="577"/>
      <c r="F44" s="577"/>
      <c r="G44" s="407" t="s">
        <v>545</v>
      </c>
      <c r="H44" s="407" t="s">
        <v>61</v>
      </c>
      <c r="I44" s="407">
        <v>1</v>
      </c>
      <c r="J44" s="577"/>
      <c r="K44" s="577"/>
      <c r="L44" s="577"/>
      <c r="M44" s="577"/>
      <c r="N44" s="577"/>
      <c r="O44" s="577"/>
      <c r="P44" s="577"/>
      <c r="Q44" s="577"/>
      <c r="R44" s="577"/>
    </row>
    <row r="45" spans="1:18" s="37" customFormat="1" ht="97.5" customHeight="1" x14ac:dyDescent="0.25">
      <c r="A45" s="577"/>
      <c r="B45" s="577"/>
      <c r="C45" s="577"/>
      <c r="D45" s="577"/>
      <c r="E45" s="577"/>
      <c r="F45" s="577"/>
      <c r="G45" s="407" t="s">
        <v>546</v>
      </c>
      <c r="H45" s="407" t="s">
        <v>547</v>
      </c>
      <c r="I45" s="407">
        <v>500</v>
      </c>
      <c r="J45" s="577"/>
      <c r="K45" s="577"/>
      <c r="L45" s="577"/>
      <c r="M45" s="577"/>
      <c r="N45" s="577"/>
      <c r="O45" s="577"/>
      <c r="P45" s="577"/>
      <c r="Q45" s="577"/>
      <c r="R45" s="577"/>
    </row>
    <row r="46" spans="1:18" s="143" customFormat="1" ht="91.5" customHeight="1" x14ac:dyDescent="0.25">
      <c r="A46" s="577"/>
      <c r="B46" s="577"/>
      <c r="C46" s="577"/>
      <c r="D46" s="577"/>
      <c r="E46" s="577"/>
      <c r="F46" s="577"/>
      <c r="G46" s="407" t="s">
        <v>61</v>
      </c>
      <c r="H46" s="407" t="s">
        <v>548</v>
      </c>
      <c r="I46" s="407">
        <v>1</v>
      </c>
      <c r="J46" s="577"/>
      <c r="K46" s="577"/>
      <c r="L46" s="577"/>
      <c r="M46" s="577"/>
      <c r="N46" s="577"/>
      <c r="O46" s="577"/>
      <c r="P46" s="577"/>
      <c r="Q46" s="577"/>
      <c r="R46" s="577"/>
    </row>
    <row r="47" spans="1:18" s="144" customFormat="1" ht="64.5" customHeight="1" x14ac:dyDescent="0.25">
      <c r="A47" s="582">
        <v>12</v>
      </c>
      <c r="B47" s="577">
        <v>1</v>
      </c>
      <c r="C47" s="577">
        <v>1</v>
      </c>
      <c r="D47" s="577">
        <v>13</v>
      </c>
      <c r="E47" s="577" t="s">
        <v>549</v>
      </c>
      <c r="F47" s="577" t="s">
        <v>550</v>
      </c>
      <c r="G47" s="407" t="s">
        <v>551</v>
      </c>
      <c r="H47" s="407" t="s">
        <v>552</v>
      </c>
      <c r="I47" s="407">
        <v>1</v>
      </c>
      <c r="J47" s="577" t="s">
        <v>553</v>
      </c>
      <c r="K47" s="577" t="s">
        <v>56</v>
      </c>
      <c r="L47" s="577" t="s">
        <v>34</v>
      </c>
      <c r="M47" s="661">
        <v>120000</v>
      </c>
      <c r="N47" s="661">
        <v>280000</v>
      </c>
      <c r="O47" s="662">
        <v>120000</v>
      </c>
      <c r="P47" s="662">
        <v>280000</v>
      </c>
      <c r="Q47" s="577" t="s">
        <v>525</v>
      </c>
      <c r="R47" s="577" t="s">
        <v>526</v>
      </c>
    </row>
    <row r="48" spans="1:18" s="144" customFormat="1" ht="68.25" customHeight="1" x14ac:dyDescent="0.25">
      <c r="A48" s="582"/>
      <c r="B48" s="577"/>
      <c r="C48" s="577"/>
      <c r="D48" s="577"/>
      <c r="E48" s="577"/>
      <c r="F48" s="577"/>
      <c r="G48" s="407" t="s">
        <v>61</v>
      </c>
      <c r="H48" s="407" t="s">
        <v>552</v>
      </c>
      <c r="I48" s="407">
        <v>1</v>
      </c>
      <c r="J48" s="577"/>
      <c r="K48" s="577"/>
      <c r="L48" s="577"/>
      <c r="M48" s="661"/>
      <c r="N48" s="661"/>
      <c r="O48" s="662"/>
      <c r="P48" s="662"/>
      <c r="Q48" s="577"/>
      <c r="R48" s="577"/>
    </row>
    <row r="49" spans="1:20" s="144" customFormat="1" ht="57.75" customHeight="1" x14ac:dyDescent="0.25">
      <c r="A49" s="582"/>
      <c r="B49" s="577"/>
      <c r="C49" s="577"/>
      <c r="D49" s="577"/>
      <c r="E49" s="577"/>
      <c r="F49" s="577"/>
      <c r="G49" s="407" t="s">
        <v>505</v>
      </c>
      <c r="H49" s="407" t="s">
        <v>554</v>
      </c>
      <c r="I49" s="407">
        <v>1000</v>
      </c>
      <c r="J49" s="577"/>
      <c r="K49" s="577"/>
      <c r="L49" s="577"/>
      <c r="M49" s="661"/>
      <c r="N49" s="661"/>
      <c r="O49" s="662"/>
      <c r="P49" s="662"/>
      <c r="Q49" s="577"/>
      <c r="R49" s="577"/>
    </row>
    <row r="50" spans="1:20" s="144" customFormat="1" ht="62.25" customHeight="1" x14ac:dyDescent="0.25">
      <c r="A50" s="582"/>
      <c r="B50" s="577"/>
      <c r="C50" s="577"/>
      <c r="D50" s="577"/>
      <c r="E50" s="577"/>
      <c r="F50" s="577"/>
      <c r="G50" s="407" t="s">
        <v>418</v>
      </c>
      <c r="H50" s="407" t="s">
        <v>555</v>
      </c>
      <c r="I50" s="407">
        <v>1</v>
      </c>
      <c r="J50" s="577"/>
      <c r="K50" s="577"/>
      <c r="L50" s="577"/>
      <c r="M50" s="661"/>
      <c r="N50" s="661"/>
      <c r="O50" s="662"/>
      <c r="P50" s="662"/>
      <c r="Q50" s="577"/>
      <c r="R50" s="577"/>
      <c r="S50" s="145"/>
      <c r="T50" s="146"/>
    </row>
    <row r="51" spans="1:20" s="107" customFormat="1" ht="122.25" customHeight="1" x14ac:dyDescent="0.25">
      <c r="A51" s="582"/>
      <c r="B51" s="577"/>
      <c r="C51" s="577"/>
      <c r="D51" s="577"/>
      <c r="E51" s="577"/>
      <c r="F51" s="577"/>
      <c r="G51" s="407" t="s">
        <v>556</v>
      </c>
      <c r="H51" s="407" t="s">
        <v>557</v>
      </c>
      <c r="I51" s="407">
        <v>10</v>
      </c>
      <c r="J51" s="577"/>
      <c r="K51" s="577"/>
      <c r="L51" s="577"/>
      <c r="M51" s="661"/>
      <c r="N51" s="661"/>
      <c r="O51" s="662"/>
      <c r="P51" s="662"/>
      <c r="Q51" s="577"/>
      <c r="R51" s="577"/>
      <c r="S51" s="145"/>
      <c r="T51" s="146"/>
    </row>
    <row r="52" spans="1:20" ht="163.5" customHeight="1" x14ac:dyDescent="0.25">
      <c r="A52" s="411">
        <v>13</v>
      </c>
      <c r="B52" s="407">
        <v>3</v>
      </c>
      <c r="C52" s="407">
        <v>1</v>
      </c>
      <c r="D52" s="407">
        <v>9</v>
      </c>
      <c r="E52" s="407" t="s">
        <v>558</v>
      </c>
      <c r="F52" s="407" t="s">
        <v>651</v>
      </c>
      <c r="G52" s="407" t="s">
        <v>559</v>
      </c>
      <c r="H52" s="407">
        <v>1</v>
      </c>
      <c r="I52" s="407" t="s">
        <v>560</v>
      </c>
      <c r="J52" s="407" t="s">
        <v>652</v>
      </c>
      <c r="K52" s="425" t="s">
        <v>39</v>
      </c>
      <c r="L52" s="408"/>
      <c r="M52" s="147">
        <v>30000</v>
      </c>
      <c r="N52" s="147"/>
      <c r="O52" s="428">
        <v>30000</v>
      </c>
      <c r="P52" s="429"/>
      <c r="Q52" s="407" t="s">
        <v>561</v>
      </c>
      <c r="R52" s="407" t="s">
        <v>526</v>
      </c>
      <c r="S52" s="145"/>
      <c r="T52" s="148"/>
    </row>
    <row r="53" spans="1:20" ht="41.25" customHeight="1" x14ac:dyDescent="0.25">
      <c r="A53" s="582">
        <v>14</v>
      </c>
      <c r="B53" s="582">
        <v>3</v>
      </c>
      <c r="C53" s="577">
        <v>1</v>
      </c>
      <c r="D53" s="582">
        <v>6</v>
      </c>
      <c r="E53" s="577" t="s">
        <v>562</v>
      </c>
      <c r="F53" s="577" t="s">
        <v>653</v>
      </c>
      <c r="G53" s="577" t="s">
        <v>563</v>
      </c>
      <c r="H53" s="407" t="s">
        <v>564</v>
      </c>
      <c r="I53" s="426" t="s">
        <v>42</v>
      </c>
      <c r="J53" s="577" t="s">
        <v>565</v>
      </c>
      <c r="K53" s="650" t="s">
        <v>46</v>
      </c>
      <c r="L53" s="650" t="s">
        <v>46</v>
      </c>
      <c r="M53" s="612">
        <v>150000</v>
      </c>
      <c r="N53" s="612">
        <v>150000</v>
      </c>
      <c r="O53" s="612">
        <v>150000</v>
      </c>
      <c r="P53" s="612">
        <v>15000</v>
      </c>
      <c r="Q53" s="577" t="s">
        <v>654</v>
      </c>
      <c r="R53" s="577" t="s">
        <v>567</v>
      </c>
    </row>
    <row r="54" spans="1:20" x14ac:dyDescent="0.25">
      <c r="A54" s="582"/>
      <c r="B54" s="582"/>
      <c r="C54" s="577"/>
      <c r="D54" s="582"/>
      <c r="E54" s="577"/>
      <c r="F54" s="577"/>
      <c r="G54" s="577"/>
      <c r="H54" s="577" t="s">
        <v>60</v>
      </c>
      <c r="I54" s="659" t="s">
        <v>568</v>
      </c>
      <c r="J54" s="577"/>
      <c r="K54" s="650"/>
      <c r="L54" s="650"/>
      <c r="M54" s="612"/>
      <c r="N54" s="612"/>
      <c r="O54" s="612"/>
      <c r="P54" s="612"/>
      <c r="Q54" s="577"/>
      <c r="R54" s="577"/>
    </row>
    <row r="55" spans="1:20" ht="28.5" customHeight="1" x14ac:dyDescent="0.25">
      <c r="A55" s="582"/>
      <c r="B55" s="582"/>
      <c r="C55" s="577"/>
      <c r="D55" s="582"/>
      <c r="E55" s="577"/>
      <c r="F55" s="577"/>
      <c r="G55" s="577"/>
      <c r="H55" s="582"/>
      <c r="I55" s="655"/>
      <c r="J55" s="577"/>
      <c r="K55" s="650"/>
      <c r="L55" s="650"/>
      <c r="M55" s="612"/>
      <c r="N55" s="612"/>
      <c r="O55" s="612"/>
      <c r="P55" s="612"/>
      <c r="Q55" s="577"/>
      <c r="R55" s="577"/>
    </row>
    <row r="56" spans="1:20" ht="10.5" customHeight="1" x14ac:dyDescent="0.25">
      <c r="A56" s="582"/>
      <c r="B56" s="582"/>
      <c r="C56" s="577"/>
      <c r="D56" s="582"/>
      <c r="E56" s="577"/>
      <c r="F56" s="577"/>
      <c r="G56" s="577"/>
      <c r="H56" s="582"/>
      <c r="I56" s="655"/>
      <c r="J56" s="577"/>
      <c r="K56" s="650"/>
      <c r="L56" s="650"/>
      <c r="M56" s="612"/>
      <c r="N56" s="612"/>
      <c r="O56" s="612"/>
      <c r="P56" s="612"/>
      <c r="Q56" s="577"/>
      <c r="R56" s="577"/>
    </row>
    <row r="57" spans="1:20" ht="13.5" customHeight="1" x14ac:dyDescent="0.25">
      <c r="A57" s="582"/>
      <c r="B57" s="582"/>
      <c r="C57" s="577"/>
      <c r="D57" s="582"/>
      <c r="E57" s="577"/>
      <c r="F57" s="577"/>
      <c r="G57" s="577"/>
      <c r="H57" s="582"/>
      <c r="I57" s="655"/>
      <c r="J57" s="577"/>
      <c r="K57" s="650"/>
      <c r="L57" s="650"/>
      <c r="M57" s="612"/>
      <c r="N57" s="612"/>
      <c r="O57" s="612"/>
      <c r="P57" s="612"/>
      <c r="Q57" s="577"/>
      <c r="R57" s="577"/>
    </row>
    <row r="58" spans="1:20" ht="16.5" customHeight="1" x14ac:dyDescent="0.25">
      <c r="A58" s="582"/>
      <c r="B58" s="582"/>
      <c r="C58" s="577"/>
      <c r="D58" s="582"/>
      <c r="E58" s="577"/>
      <c r="F58" s="577"/>
      <c r="G58" s="577"/>
      <c r="H58" s="582"/>
      <c r="I58" s="655"/>
      <c r="J58" s="577"/>
      <c r="K58" s="650"/>
      <c r="L58" s="650"/>
      <c r="M58" s="612"/>
      <c r="N58" s="612"/>
      <c r="O58" s="612"/>
      <c r="P58" s="612"/>
      <c r="Q58" s="577"/>
      <c r="R58" s="577"/>
    </row>
    <row r="59" spans="1:20" ht="9.75" customHeight="1" x14ac:dyDescent="0.25">
      <c r="A59" s="582"/>
      <c r="B59" s="582"/>
      <c r="C59" s="577"/>
      <c r="D59" s="582"/>
      <c r="E59" s="577"/>
      <c r="F59" s="577"/>
      <c r="G59" s="577"/>
      <c r="H59" s="582"/>
      <c r="I59" s="655"/>
      <c r="J59" s="577"/>
      <c r="K59" s="650"/>
      <c r="L59" s="650"/>
      <c r="M59" s="612"/>
      <c r="N59" s="612"/>
      <c r="O59" s="612"/>
      <c r="P59" s="612"/>
      <c r="Q59" s="577"/>
      <c r="R59" s="577"/>
    </row>
    <row r="60" spans="1:20" ht="37.5" customHeight="1" x14ac:dyDescent="0.25">
      <c r="A60" s="582"/>
      <c r="B60" s="582"/>
      <c r="C60" s="577"/>
      <c r="D60" s="582"/>
      <c r="E60" s="577"/>
      <c r="F60" s="577"/>
      <c r="G60" s="577" t="s">
        <v>443</v>
      </c>
      <c r="H60" s="407" t="s">
        <v>569</v>
      </c>
      <c r="I60" s="407">
        <v>1</v>
      </c>
      <c r="J60" s="577" t="s">
        <v>570</v>
      </c>
      <c r="K60" s="650"/>
      <c r="L60" s="650"/>
      <c r="M60" s="660"/>
      <c r="N60" s="612">
        <v>200000</v>
      </c>
      <c r="O60" s="660"/>
      <c r="P60" s="612">
        <v>200000</v>
      </c>
      <c r="Q60" s="577"/>
      <c r="R60" s="577"/>
    </row>
    <row r="61" spans="1:20" x14ac:dyDescent="0.25">
      <c r="A61" s="582"/>
      <c r="B61" s="582"/>
      <c r="C61" s="577"/>
      <c r="D61" s="582"/>
      <c r="E61" s="577"/>
      <c r="F61" s="577"/>
      <c r="G61" s="577"/>
      <c r="H61" s="577" t="s">
        <v>60</v>
      </c>
      <c r="I61" s="577">
        <v>30</v>
      </c>
      <c r="J61" s="577"/>
      <c r="K61" s="650"/>
      <c r="L61" s="650"/>
      <c r="M61" s="660"/>
      <c r="N61" s="612"/>
      <c r="O61" s="660"/>
      <c r="P61" s="612"/>
      <c r="Q61" s="577"/>
      <c r="R61" s="577"/>
    </row>
    <row r="62" spans="1:20" ht="6" customHeight="1" x14ac:dyDescent="0.25">
      <c r="A62" s="582"/>
      <c r="B62" s="582"/>
      <c r="C62" s="577"/>
      <c r="D62" s="582"/>
      <c r="E62" s="577"/>
      <c r="F62" s="577"/>
      <c r="G62" s="577"/>
      <c r="H62" s="577"/>
      <c r="I62" s="577"/>
      <c r="J62" s="577"/>
      <c r="K62" s="650"/>
      <c r="L62" s="650"/>
      <c r="M62" s="660"/>
      <c r="N62" s="612"/>
      <c r="O62" s="660"/>
      <c r="P62" s="612"/>
      <c r="Q62" s="577"/>
      <c r="R62" s="577"/>
    </row>
    <row r="63" spans="1:20" ht="20.25" customHeight="1" x14ac:dyDescent="0.25">
      <c r="A63" s="582"/>
      <c r="B63" s="582"/>
      <c r="C63" s="577"/>
      <c r="D63" s="582"/>
      <c r="E63" s="577"/>
      <c r="F63" s="577"/>
      <c r="G63" s="577"/>
      <c r="H63" s="577"/>
      <c r="I63" s="577"/>
      <c r="J63" s="577"/>
      <c r="K63" s="650"/>
      <c r="L63" s="650"/>
      <c r="M63" s="660"/>
      <c r="N63" s="612"/>
      <c r="O63" s="660"/>
      <c r="P63" s="612"/>
      <c r="Q63" s="577"/>
      <c r="R63" s="577"/>
    </row>
    <row r="64" spans="1:20" ht="45" x14ac:dyDescent="0.3">
      <c r="A64" s="582"/>
      <c r="B64" s="582"/>
      <c r="C64" s="577"/>
      <c r="D64" s="582"/>
      <c r="E64" s="577"/>
      <c r="F64" s="577"/>
      <c r="G64" s="407" t="s">
        <v>571</v>
      </c>
      <c r="H64" s="407" t="s">
        <v>572</v>
      </c>
      <c r="I64" s="407">
        <v>1</v>
      </c>
      <c r="J64" s="411" t="s">
        <v>573</v>
      </c>
      <c r="K64" s="650"/>
      <c r="L64" s="650"/>
      <c r="M64" s="427"/>
      <c r="N64" s="414">
        <v>55000</v>
      </c>
      <c r="O64" s="427"/>
      <c r="P64" s="414">
        <v>55000</v>
      </c>
      <c r="Q64" s="577"/>
      <c r="R64" s="577"/>
      <c r="S64" s="149"/>
    </row>
    <row r="65" spans="1:20" ht="64.5" customHeight="1" x14ac:dyDescent="0.25">
      <c r="A65" s="582"/>
      <c r="B65" s="582"/>
      <c r="C65" s="577"/>
      <c r="D65" s="582"/>
      <c r="E65" s="577"/>
      <c r="F65" s="577"/>
      <c r="G65" s="407" t="s">
        <v>574</v>
      </c>
      <c r="H65" s="407" t="s">
        <v>572</v>
      </c>
      <c r="I65" s="407">
        <v>1</v>
      </c>
      <c r="J65" s="411" t="s">
        <v>573</v>
      </c>
      <c r="K65" s="650"/>
      <c r="L65" s="650"/>
      <c r="M65" s="427"/>
      <c r="N65" s="414">
        <v>55000</v>
      </c>
      <c r="O65" s="427"/>
      <c r="P65" s="414">
        <v>55000</v>
      </c>
      <c r="Q65" s="577"/>
      <c r="R65" s="577"/>
      <c r="S65" s="150"/>
      <c r="T65" s="151"/>
    </row>
    <row r="66" spans="1:20" ht="60" x14ac:dyDescent="0.25">
      <c r="A66" s="582"/>
      <c r="B66" s="582"/>
      <c r="C66" s="577"/>
      <c r="D66" s="582"/>
      <c r="E66" s="577"/>
      <c r="F66" s="577"/>
      <c r="G66" s="411" t="s">
        <v>559</v>
      </c>
      <c r="H66" s="407" t="s">
        <v>560</v>
      </c>
      <c r="I66" s="407">
        <v>3</v>
      </c>
      <c r="J66" s="407" t="s">
        <v>570</v>
      </c>
      <c r="K66" s="650"/>
      <c r="L66" s="650"/>
      <c r="M66" s="414">
        <v>50000</v>
      </c>
      <c r="N66" s="414">
        <v>20000</v>
      </c>
      <c r="O66" s="414">
        <v>50000</v>
      </c>
      <c r="P66" s="414">
        <v>20000</v>
      </c>
      <c r="Q66" s="577"/>
      <c r="R66" s="577"/>
      <c r="S66" s="150"/>
      <c r="T66" s="151"/>
    </row>
    <row r="67" spans="1:20" ht="30" x14ac:dyDescent="0.25">
      <c r="A67" s="582"/>
      <c r="B67" s="582"/>
      <c r="C67" s="577"/>
      <c r="D67" s="582"/>
      <c r="E67" s="577"/>
      <c r="F67" s="577"/>
      <c r="G67" s="577" t="s">
        <v>575</v>
      </c>
      <c r="H67" s="407" t="s">
        <v>53</v>
      </c>
      <c r="I67" s="407">
        <v>1</v>
      </c>
      <c r="J67" s="577" t="s">
        <v>570</v>
      </c>
      <c r="K67" s="650"/>
      <c r="L67" s="650"/>
      <c r="M67" s="612">
        <v>15000</v>
      </c>
      <c r="N67" s="612"/>
      <c r="O67" s="612">
        <v>15000</v>
      </c>
      <c r="P67" s="612"/>
      <c r="Q67" s="577"/>
      <c r="R67" s="577"/>
      <c r="S67" s="150"/>
      <c r="T67" s="151"/>
    </row>
    <row r="68" spans="1:20" ht="30" x14ac:dyDescent="0.25">
      <c r="A68" s="582"/>
      <c r="B68" s="582"/>
      <c r="C68" s="577"/>
      <c r="D68" s="582"/>
      <c r="E68" s="577"/>
      <c r="F68" s="577"/>
      <c r="G68" s="577"/>
      <c r="H68" s="407" t="s">
        <v>440</v>
      </c>
      <c r="I68" s="407">
        <v>50</v>
      </c>
      <c r="J68" s="582"/>
      <c r="K68" s="650"/>
      <c r="L68" s="650"/>
      <c r="M68" s="582"/>
      <c r="N68" s="582"/>
      <c r="O68" s="582"/>
      <c r="P68" s="582"/>
      <c r="Q68" s="577"/>
      <c r="R68" s="577"/>
      <c r="S68" s="150"/>
      <c r="T68" s="151"/>
    </row>
    <row r="69" spans="1:20" ht="75" x14ac:dyDescent="0.25">
      <c r="A69" s="582"/>
      <c r="B69" s="582"/>
      <c r="C69" s="577"/>
      <c r="D69" s="582"/>
      <c r="E69" s="577"/>
      <c r="F69" s="577"/>
      <c r="G69" s="407" t="s">
        <v>576</v>
      </c>
      <c r="H69" s="407" t="s">
        <v>577</v>
      </c>
      <c r="I69" s="407">
        <v>1</v>
      </c>
      <c r="J69" s="411" t="s">
        <v>578</v>
      </c>
      <c r="K69" s="650"/>
      <c r="L69" s="650"/>
      <c r="M69" s="414">
        <v>100000</v>
      </c>
      <c r="N69" s="414"/>
      <c r="O69" s="414">
        <v>100000</v>
      </c>
      <c r="P69" s="414"/>
      <c r="Q69" s="577"/>
      <c r="R69" s="577"/>
      <c r="S69" s="150"/>
      <c r="T69" s="151"/>
    </row>
    <row r="70" spans="1:20" s="37" customFormat="1" ht="34.5" customHeight="1" x14ac:dyDescent="0.25">
      <c r="A70" s="582">
        <v>15</v>
      </c>
      <c r="B70" s="582">
        <v>3</v>
      </c>
      <c r="C70" s="653" t="s">
        <v>244</v>
      </c>
      <c r="D70" s="582">
        <v>12</v>
      </c>
      <c r="E70" s="577" t="s">
        <v>579</v>
      </c>
      <c r="F70" s="577" t="s">
        <v>580</v>
      </c>
      <c r="G70" s="577" t="s">
        <v>655</v>
      </c>
      <c r="H70" s="577" t="s">
        <v>60</v>
      </c>
      <c r="I70" s="577">
        <v>100</v>
      </c>
      <c r="J70" s="577" t="s">
        <v>570</v>
      </c>
      <c r="K70" s="582" t="s">
        <v>46</v>
      </c>
      <c r="L70" s="655"/>
      <c r="M70" s="612">
        <v>130000</v>
      </c>
      <c r="N70" s="655"/>
      <c r="O70" s="612">
        <v>130000</v>
      </c>
      <c r="P70" s="655"/>
      <c r="Q70" s="577" t="s">
        <v>566</v>
      </c>
      <c r="R70" s="577" t="s">
        <v>567</v>
      </c>
      <c r="S70" s="152"/>
      <c r="T70" s="152"/>
    </row>
    <row r="71" spans="1:20" s="37" customFormat="1" ht="42" customHeight="1" x14ac:dyDescent="0.25">
      <c r="A71" s="582"/>
      <c r="B71" s="582"/>
      <c r="C71" s="654"/>
      <c r="D71" s="582"/>
      <c r="E71" s="577"/>
      <c r="F71" s="577"/>
      <c r="G71" s="577"/>
      <c r="H71" s="655"/>
      <c r="I71" s="581"/>
      <c r="J71" s="577"/>
      <c r="K71" s="582"/>
      <c r="L71" s="655"/>
      <c r="M71" s="612"/>
      <c r="N71" s="655"/>
      <c r="O71" s="612"/>
      <c r="P71" s="655"/>
      <c r="Q71" s="577"/>
      <c r="R71" s="577"/>
    </row>
    <row r="72" spans="1:20" s="37" customFormat="1" ht="68.25" customHeight="1" x14ac:dyDescent="0.25">
      <c r="A72" s="582"/>
      <c r="B72" s="582"/>
      <c r="C72" s="654"/>
      <c r="D72" s="582"/>
      <c r="E72" s="577"/>
      <c r="F72" s="577"/>
      <c r="G72" s="577"/>
      <c r="H72" s="577" t="s">
        <v>581</v>
      </c>
      <c r="I72" s="582">
        <v>1</v>
      </c>
      <c r="J72" s="577"/>
      <c r="K72" s="582"/>
      <c r="L72" s="655"/>
      <c r="M72" s="612"/>
      <c r="N72" s="655"/>
      <c r="O72" s="612"/>
      <c r="P72" s="655"/>
      <c r="Q72" s="577"/>
      <c r="R72" s="577"/>
    </row>
    <row r="73" spans="1:20" s="37" customFormat="1" ht="8.25" customHeight="1" x14ac:dyDescent="0.25">
      <c r="A73" s="582"/>
      <c r="B73" s="582"/>
      <c r="C73" s="654"/>
      <c r="D73" s="582"/>
      <c r="E73" s="577"/>
      <c r="F73" s="577"/>
      <c r="G73" s="577"/>
      <c r="H73" s="577"/>
      <c r="I73" s="582"/>
      <c r="J73" s="577"/>
      <c r="K73" s="582"/>
      <c r="L73" s="655"/>
      <c r="M73" s="612"/>
      <c r="N73" s="655"/>
      <c r="O73" s="612"/>
      <c r="P73" s="655"/>
      <c r="Q73" s="577"/>
      <c r="R73" s="577"/>
    </row>
    <row r="74" spans="1:20" s="37" customFormat="1" ht="34.5" customHeight="1" x14ac:dyDescent="0.25">
      <c r="A74" s="582"/>
      <c r="B74" s="582"/>
      <c r="C74" s="654"/>
      <c r="D74" s="582"/>
      <c r="E74" s="577"/>
      <c r="F74" s="577"/>
      <c r="G74" s="577"/>
      <c r="H74" s="407" t="s">
        <v>582</v>
      </c>
      <c r="I74" s="411">
        <v>1</v>
      </c>
      <c r="J74" s="577"/>
      <c r="K74" s="582"/>
      <c r="L74" s="655"/>
      <c r="M74" s="612"/>
      <c r="N74" s="655"/>
      <c r="O74" s="612"/>
      <c r="P74" s="655"/>
      <c r="Q74" s="577"/>
      <c r="R74" s="577"/>
    </row>
    <row r="75" spans="1:20" ht="150" customHeight="1" x14ac:dyDescent="0.25">
      <c r="A75" s="411">
        <v>16</v>
      </c>
      <c r="B75" s="407" t="s">
        <v>507</v>
      </c>
      <c r="C75" s="407">
        <v>1</v>
      </c>
      <c r="D75" s="407">
        <v>6</v>
      </c>
      <c r="E75" s="407" t="s">
        <v>583</v>
      </c>
      <c r="F75" s="407" t="s">
        <v>584</v>
      </c>
      <c r="G75" s="407" t="s">
        <v>585</v>
      </c>
      <c r="H75" s="407" t="s">
        <v>586</v>
      </c>
      <c r="I75" s="407">
        <v>1</v>
      </c>
      <c r="J75" s="407" t="s">
        <v>1930</v>
      </c>
      <c r="K75" s="425" t="s">
        <v>46</v>
      </c>
      <c r="L75" s="408" t="s">
        <v>38</v>
      </c>
      <c r="M75" s="408">
        <v>29520</v>
      </c>
      <c r="N75" s="407" t="s">
        <v>38</v>
      </c>
      <c r="O75" s="408">
        <v>29520</v>
      </c>
      <c r="P75" s="411" t="s">
        <v>38</v>
      </c>
      <c r="Q75" s="407" t="s">
        <v>587</v>
      </c>
      <c r="R75" s="407" t="s">
        <v>492</v>
      </c>
    </row>
    <row r="76" spans="1:20" ht="111" customHeight="1" x14ac:dyDescent="0.25">
      <c r="A76" s="411">
        <v>17</v>
      </c>
      <c r="B76" s="407">
        <v>6</v>
      </c>
      <c r="C76" s="407">
        <v>1</v>
      </c>
      <c r="D76" s="407">
        <v>9</v>
      </c>
      <c r="E76" s="407" t="s">
        <v>588</v>
      </c>
      <c r="F76" s="407" t="s">
        <v>589</v>
      </c>
      <c r="G76" s="407" t="s">
        <v>590</v>
      </c>
      <c r="H76" s="407" t="s">
        <v>489</v>
      </c>
      <c r="I76" s="407">
        <v>1</v>
      </c>
      <c r="J76" s="407" t="s">
        <v>591</v>
      </c>
      <c r="K76" s="425" t="s">
        <v>39</v>
      </c>
      <c r="L76" s="408" t="s">
        <v>38</v>
      </c>
      <c r="M76" s="408">
        <v>17466</v>
      </c>
      <c r="N76" s="407"/>
      <c r="O76" s="408">
        <v>17466</v>
      </c>
      <c r="P76" s="411"/>
      <c r="Q76" s="407" t="s">
        <v>587</v>
      </c>
      <c r="R76" s="407" t="s">
        <v>492</v>
      </c>
    </row>
    <row r="77" spans="1:20" s="37" customFormat="1" ht="117" customHeight="1" x14ac:dyDescent="0.25">
      <c r="A77" s="582">
        <v>18</v>
      </c>
      <c r="B77" s="577" t="s">
        <v>592</v>
      </c>
      <c r="C77" s="577">
        <v>1</v>
      </c>
      <c r="D77" s="577">
        <v>6</v>
      </c>
      <c r="E77" s="577" t="s">
        <v>593</v>
      </c>
      <c r="F77" s="577" t="s">
        <v>1932</v>
      </c>
      <c r="G77" s="577" t="s">
        <v>594</v>
      </c>
      <c r="H77" s="407" t="s">
        <v>326</v>
      </c>
      <c r="I77" s="407">
        <v>4</v>
      </c>
      <c r="J77" s="577" t="s">
        <v>656</v>
      </c>
      <c r="K77" s="650" t="s">
        <v>441</v>
      </c>
      <c r="L77" s="578" t="s">
        <v>34</v>
      </c>
      <c r="M77" s="578">
        <v>98400</v>
      </c>
      <c r="N77" s="578">
        <v>150000</v>
      </c>
      <c r="O77" s="578">
        <v>98400</v>
      </c>
      <c r="P77" s="578">
        <v>150000</v>
      </c>
      <c r="Q77" s="577" t="s">
        <v>587</v>
      </c>
      <c r="R77" s="577" t="s">
        <v>492</v>
      </c>
    </row>
    <row r="78" spans="1:20" s="37" customFormat="1" ht="97.5" customHeight="1" x14ac:dyDescent="0.25">
      <c r="A78" s="582"/>
      <c r="B78" s="577"/>
      <c r="C78" s="577"/>
      <c r="D78" s="577"/>
      <c r="E78" s="577"/>
      <c r="F78" s="577"/>
      <c r="G78" s="577"/>
      <c r="H78" s="407" t="s">
        <v>248</v>
      </c>
      <c r="I78" s="407">
        <v>80</v>
      </c>
      <c r="J78" s="577"/>
      <c r="K78" s="650"/>
      <c r="L78" s="578"/>
      <c r="M78" s="578"/>
      <c r="N78" s="577"/>
      <c r="O78" s="578"/>
      <c r="P78" s="577"/>
      <c r="Q78" s="577"/>
      <c r="R78" s="582"/>
    </row>
    <row r="79" spans="1:20" s="37" customFormat="1" ht="42.75" customHeight="1" x14ac:dyDescent="0.25">
      <c r="A79" s="582"/>
      <c r="B79" s="577"/>
      <c r="C79" s="577"/>
      <c r="D79" s="577"/>
      <c r="E79" s="577"/>
      <c r="F79" s="577"/>
      <c r="G79" s="577"/>
      <c r="H79" s="407" t="s">
        <v>595</v>
      </c>
      <c r="I79" s="407">
        <v>1</v>
      </c>
      <c r="J79" s="577"/>
      <c r="K79" s="650"/>
      <c r="L79" s="578"/>
      <c r="M79" s="578"/>
      <c r="N79" s="577"/>
      <c r="O79" s="578"/>
      <c r="P79" s="577"/>
      <c r="Q79" s="577"/>
      <c r="R79" s="582"/>
    </row>
    <row r="80" spans="1:20" ht="163.5" customHeight="1" x14ac:dyDescent="0.25">
      <c r="A80" s="544">
        <v>19</v>
      </c>
      <c r="B80" s="514" t="s">
        <v>596</v>
      </c>
      <c r="C80" s="544">
        <v>1</v>
      </c>
      <c r="D80" s="514">
        <v>6</v>
      </c>
      <c r="E80" s="514" t="s">
        <v>1933</v>
      </c>
      <c r="F80" s="514" t="s">
        <v>657</v>
      </c>
      <c r="G80" s="514" t="s">
        <v>597</v>
      </c>
      <c r="H80" s="407" t="s">
        <v>598</v>
      </c>
      <c r="I80" s="407">
        <v>2</v>
      </c>
      <c r="J80" s="514" t="s">
        <v>658</v>
      </c>
      <c r="K80" s="640" t="s">
        <v>38</v>
      </c>
      <c r="L80" s="580" t="s">
        <v>599</v>
      </c>
      <c r="M80" s="580">
        <v>0</v>
      </c>
      <c r="N80" s="580">
        <v>460000</v>
      </c>
      <c r="O80" s="580">
        <v>0</v>
      </c>
      <c r="P80" s="580">
        <v>460000</v>
      </c>
      <c r="Q80" s="514" t="s">
        <v>587</v>
      </c>
      <c r="R80" s="514" t="s">
        <v>492</v>
      </c>
      <c r="S80" s="145"/>
      <c r="T80" s="148"/>
    </row>
    <row r="81" spans="1:20" ht="45" x14ac:dyDescent="0.25">
      <c r="A81" s="545"/>
      <c r="B81" s="515"/>
      <c r="C81" s="545"/>
      <c r="D81" s="515"/>
      <c r="E81" s="515"/>
      <c r="F81" s="515"/>
      <c r="G81" s="515"/>
      <c r="H81" s="407" t="s">
        <v>600</v>
      </c>
      <c r="I81" s="407" t="s">
        <v>601</v>
      </c>
      <c r="J81" s="515"/>
      <c r="K81" s="641"/>
      <c r="L81" s="652"/>
      <c r="M81" s="652"/>
      <c r="N81" s="652"/>
      <c r="O81" s="652"/>
      <c r="P81" s="652"/>
      <c r="Q81" s="515"/>
      <c r="R81" s="515"/>
    </row>
    <row r="82" spans="1:20" ht="30" x14ac:dyDescent="0.25">
      <c r="A82" s="545"/>
      <c r="B82" s="515"/>
      <c r="C82" s="545"/>
      <c r="D82" s="515"/>
      <c r="E82" s="515"/>
      <c r="F82" s="515"/>
      <c r="G82" s="515"/>
      <c r="H82" s="407" t="s">
        <v>602</v>
      </c>
      <c r="I82" s="407" t="s">
        <v>603</v>
      </c>
      <c r="J82" s="515"/>
      <c r="K82" s="641"/>
      <c r="L82" s="652"/>
      <c r="M82" s="652"/>
      <c r="N82" s="652"/>
      <c r="O82" s="652"/>
      <c r="P82" s="652"/>
      <c r="Q82" s="515"/>
      <c r="R82" s="515"/>
    </row>
    <row r="83" spans="1:20" ht="28.5" customHeight="1" x14ac:dyDescent="0.25">
      <c r="A83" s="545"/>
      <c r="B83" s="515"/>
      <c r="C83" s="545"/>
      <c r="D83" s="515"/>
      <c r="E83" s="515"/>
      <c r="F83" s="515"/>
      <c r="G83" s="515"/>
      <c r="H83" s="407" t="s">
        <v>61</v>
      </c>
      <c r="I83" s="407" t="s">
        <v>603</v>
      </c>
      <c r="J83" s="515"/>
      <c r="K83" s="641"/>
      <c r="L83" s="652"/>
      <c r="M83" s="652"/>
      <c r="N83" s="652"/>
      <c r="O83" s="652"/>
      <c r="P83" s="652"/>
      <c r="Q83" s="515"/>
      <c r="R83" s="515"/>
    </row>
    <row r="84" spans="1:20" ht="28.5" customHeight="1" x14ac:dyDescent="0.25">
      <c r="A84" s="546"/>
      <c r="B84" s="516"/>
      <c r="C84" s="546"/>
      <c r="D84" s="516"/>
      <c r="E84" s="516"/>
      <c r="F84" s="516"/>
      <c r="G84" s="516"/>
      <c r="H84" s="407" t="s">
        <v>604</v>
      </c>
      <c r="I84" s="407" t="s">
        <v>605</v>
      </c>
      <c r="J84" s="516"/>
      <c r="K84" s="642"/>
      <c r="L84" s="651"/>
      <c r="M84" s="651"/>
      <c r="N84" s="651"/>
      <c r="O84" s="651"/>
      <c r="P84" s="651"/>
      <c r="Q84" s="516"/>
      <c r="R84" s="516"/>
    </row>
    <row r="85" spans="1:20" ht="53.25" customHeight="1" x14ac:dyDescent="0.25">
      <c r="A85" s="582">
        <v>20</v>
      </c>
      <c r="B85" s="577">
        <v>6</v>
      </c>
      <c r="C85" s="577">
        <v>1</v>
      </c>
      <c r="D85" s="577">
        <v>6</v>
      </c>
      <c r="E85" s="577" t="s">
        <v>606</v>
      </c>
      <c r="F85" s="577" t="s">
        <v>607</v>
      </c>
      <c r="G85" s="577" t="s">
        <v>659</v>
      </c>
      <c r="H85" s="407" t="s">
        <v>608</v>
      </c>
      <c r="I85" s="407">
        <v>1</v>
      </c>
      <c r="J85" s="577" t="s">
        <v>609</v>
      </c>
      <c r="K85" s="650" t="s">
        <v>38</v>
      </c>
      <c r="L85" s="578" t="s">
        <v>49</v>
      </c>
      <c r="M85" s="578">
        <v>0</v>
      </c>
      <c r="N85" s="578">
        <v>1100000</v>
      </c>
      <c r="O85" s="578">
        <v>0</v>
      </c>
      <c r="P85" s="578">
        <v>1100000</v>
      </c>
      <c r="Q85" s="577" t="s">
        <v>587</v>
      </c>
      <c r="R85" s="577" t="s">
        <v>492</v>
      </c>
      <c r="S85" s="150"/>
      <c r="T85" s="151"/>
    </row>
    <row r="86" spans="1:20" ht="47.25" customHeight="1" x14ac:dyDescent="0.25">
      <c r="A86" s="582"/>
      <c r="B86" s="577"/>
      <c r="C86" s="577"/>
      <c r="D86" s="577"/>
      <c r="E86" s="577"/>
      <c r="F86" s="577"/>
      <c r="G86" s="577"/>
      <c r="H86" s="407" t="s">
        <v>610</v>
      </c>
      <c r="I86" s="407">
        <v>10</v>
      </c>
      <c r="J86" s="577"/>
      <c r="K86" s="650"/>
      <c r="L86" s="578"/>
      <c r="M86" s="578"/>
      <c r="N86" s="578"/>
      <c r="O86" s="578"/>
      <c r="P86" s="578"/>
      <c r="Q86" s="577"/>
      <c r="R86" s="577"/>
      <c r="S86" s="150"/>
      <c r="T86" s="151"/>
    </row>
    <row r="87" spans="1:20" ht="50.25" customHeight="1" x14ac:dyDescent="0.25">
      <c r="A87" s="582"/>
      <c r="B87" s="577"/>
      <c r="C87" s="577"/>
      <c r="D87" s="577"/>
      <c r="E87" s="577"/>
      <c r="F87" s="577"/>
      <c r="G87" s="577"/>
      <c r="H87" s="407" t="s">
        <v>53</v>
      </c>
      <c r="I87" s="407">
        <v>1</v>
      </c>
      <c r="J87" s="577"/>
      <c r="K87" s="650"/>
      <c r="L87" s="578"/>
      <c r="M87" s="578"/>
      <c r="N87" s="578"/>
      <c r="O87" s="578"/>
      <c r="P87" s="578"/>
      <c r="Q87" s="577"/>
      <c r="R87" s="577"/>
      <c r="S87" s="150"/>
      <c r="T87" s="151"/>
    </row>
    <row r="88" spans="1:20" ht="38.25" customHeight="1" x14ac:dyDescent="0.25">
      <c r="A88" s="582"/>
      <c r="B88" s="577"/>
      <c r="C88" s="577"/>
      <c r="D88" s="577"/>
      <c r="E88" s="577"/>
      <c r="F88" s="577"/>
      <c r="G88" s="577"/>
      <c r="H88" s="407" t="s">
        <v>54</v>
      </c>
      <c r="I88" s="407">
        <v>500</v>
      </c>
      <c r="J88" s="577"/>
      <c r="K88" s="650"/>
      <c r="L88" s="578"/>
      <c r="M88" s="578"/>
      <c r="N88" s="578"/>
      <c r="O88" s="578"/>
      <c r="P88" s="578"/>
      <c r="Q88" s="577"/>
      <c r="R88" s="577"/>
      <c r="S88" s="150"/>
      <c r="T88" s="151"/>
    </row>
    <row r="89" spans="1:20" ht="45" x14ac:dyDescent="0.25">
      <c r="A89" s="582"/>
      <c r="B89" s="577"/>
      <c r="C89" s="577"/>
      <c r="D89" s="577"/>
      <c r="E89" s="577"/>
      <c r="F89" s="577"/>
      <c r="G89" s="577"/>
      <c r="H89" s="407" t="s">
        <v>611</v>
      </c>
      <c r="I89" s="407">
        <v>28</v>
      </c>
      <c r="J89" s="577"/>
      <c r="K89" s="650"/>
      <c r="L89" s="578"/>
      <c r="M89" s="578"/>
      <c r="N89" s="578"/>
      <c r="O89" s="578"/>
      <c r="P89" s="578"/>
      <c r="Q89" s="577"/>
      <c r="R89" s="577"/>
      <c r="S89" s="150"/>
      <c r="T89" s="151"/>
    </row>
    <row r="90" spans="1:20" ht="60" x14ac:dyDescent="0.25">
      <c r="A90" s="582"/>
      <c r="B90" s="577"/>
      <c r="C90" s="577"/>
      <c r="D90" s="577"/>
      <c r="E90" s="577"/>
      <c r="F90" s="577"/>
      <c r="G90" s="577"/>
      <c r="H90" s="407" t="s">
        <v>612</v>
      </c>
      <c r="I90" s="407">
        <v>500</v>
      </c>
      <c r="J90" s="577"/>
      <c r="K90" s="650"/>
      <c r="L90" s="578"/>
      <c r="M90" s="578"/>
      <c r="N90" s="578"/>
      <c r="O90" s="578"/>
      <c r="P90" s="578"/>
      <c r="Q90" s="577"/>
      <c r="R90" s="577"/>
      <c r="S90" s="150"/>
      <c r="T90" s="151"/>
    </row>
    <row r="91" spans="1:20" s="37" customFormat="1" ht="34.5" customHeight="1" x14ac:dyDescent="0.25">
      <c r="A91" s="582"/>
      <c r="B91" s="577"/>
      <c r="C91" s="577"/>
      <c r="D91" s="577"/>
      <c r="E91" s="577"/>
      <c r="F91" s="577"/>
      <c r="G91" s="577"/>
      <c r="H91" s="407" t="s">
        <v>436</v>
      </c>
      <c r="I91" s="407">
        <v>2</v>
      </c>
      <c r="J91" s="577"/>
      <c r="K91" s="650"/>
      <c r="L91" s="578"/>
      <c r="M91" s="578"/>
      <c r="N91" s="578"/>
      <c r="O91" s="578"/>
      <c r="P91" s="578"/>
      <c r="Q91" s="577"/>
      <c r="R91" s="577"/>
      <c r="S91" s="152"/>
      <c r="T91" s="152"/>
    </row>
    <row r="92" spans="1:20" s="37" customFormat="1" ht="54" customHeight="1" x14ac:dyDescent="0.25">
      <c r="A92" s="582"/>
      <c r="B92" s="577"/>
      <c r="C92" s="577"/>
      <c r="D92" s="577"/>
      <c r="E92" s="577"/>
      <c r="F92" s="577"/>
      <c r="G92" s="577"/>
      <c r="H92" s="407" t="s">
        <v>613</v>
      </c>
      <c r="I92" s="407">
        <v>1</v>
      </c>
      <c r="J92" s="577"/>
      <c r="K92" s="650"/>
      <c r="L92" s="578"/>
      <c r="M92" s="578"/>
      <c r="N92" s="578"/>
      <c r="O92" s="578"/>
      <c r="P92" s="578"/>
      <c r="Q92" s="577"/>
      <c r="R92" s="577"/>
    </row>
    <row r="93" spans="1:20" s="37" customFormat="1" ht="33" customHeight="1" x14ac:dyDescent="0.25">
      <c r="A93" s="582"/>
      <c r="B93" s="577"/>
      <c r="C93" s="577"/>
      <c r="D93" s="577"/>
      <c r="E93" s="577"/>
      <c r="F93" s="577"/>
      <c r="G93" s="577"/>
      <c r="H93" s="407" t="s">
        <v>614</v>
      </c>
      <c r="I93" s="407">
        <v>1</v>
      </c>
      <c r="J93" s="577"/>
      <c r="K93" s="650"/>
      <c r="L93" s="578"/>
      <c r="M93" s="578"/>
      <c r="N93" s="578"/>
      <c r="O93" s="578"/>
      <c r="P93" s="578"/>
      <c r="Q93" s="577"/>
      <c r="R93" s="577"/>
    </row>
    <row r="94" spans="1:20" ht="264.75" customHeight="1" x14ac:dyDescent="0.25">
      <c r="A94" s="411">
        <v>21</v>
      </c>
      <c r="B94" s="407">
        <v>6</v>
      </c>
      <c r="C94" s="407">
        <v>2</v>
      </c>
      <c r="D94" s="407">
        <v>3</v>
      </c>
      <c r="E94" s="407" t="s">
        <v>660</v>
      </c>
      <c r="F94" s="407" t="s">
        <v>661</v>
      </c>
      <c r="G94" s="407" t="s">
        <v>615</v>
      </c>
      <c r="H94" s="407" t="s">
        <v>616</v>
      </c>
      <c r="I94" s="155" t="s">
        <v>617</v>
      </c>
      <c r="J94" s="407" t="s">
        <v>628</v>
      </c>
      <c r="K94" s="425" t="s">
        <v>39</v>
      </c>
      <c r="L94" s="156"/>
      <c r="M94" s="408">
        <v>130000</v>
      </c>
      <c r="N94" s="412"/>
      <c r="O94" s="408">
        <v>130000</v>
      </c>
      <c r="P94" s="412"/>
      <c r="Q94" s="407" t="s">
        <v>587</v>
      </c>
      <c r="R94" s="407" t="s">
        <v>492</v>
      </c>
      <c r="S94" s="153"/>
      <c r="T94" s="154"/>
    </row>
    <row r="95" spans="1:20" s="37" customFormat="1" ht="145.5" customHeight="1" x14ac:dyDescent="0.25">
      <c r="A95" s="582">
        <v>22</v>
      </c>
      <c r="B95" s="582" t="s">
        <v>507</v>
      </c>
      <c r="C95" s="582" t="s">
        <v>618</v>
      </c>
      <c r="D95" s="582">
        <v>7</v>
      </c>
      <c r="E95" s="577" t="s">
        <v>619</v>
      </c>
      <c r="F95" s="577" t="s">
        <v>620</v>
      </c>
      <c r="G95" s="577" t="s">
        <v>621</v>
      </c>
      <c r="H95" s="407" t="s">
        <v>662</v>
      </c>
      <c r="I95" s="473">
        <v>1</v>
      </c>
      <c r="J95" s="577" t="s">
        <v>663</v>
      </c>
      <c r="K95" s="582" t="s">
        <v>56</v>
      </c>
      <c r="L95" s="582" t="s">
        <v>38</v>
      </c>
      <c r="M95" s="580">
        <v>100000</v>
      </c>
      <c r="N95" s="580">
        <v>0</v>
      </c>
      <c r="O95" s="580">
        <v>100000</v>
      </c>
      <c r="P95" s="580">
        <v>0</v>
      </c>
      <c r="Q95" s="577" t="s">
        <v>587</v>
      </c>
      <c r="R95" s="577" t="s">
        <v>492</v>
      </c>
    </row>
    <row r="96" spans="1:20" s="37" customFormat="1" ht="73.5" customHeight="1" x14ac:dyDescent="0.25">
      <c r="A96" s="582"/>
      <c r="B96" s="582"/>
      <c r="C96" s="582"/>
      <c r="D96" s="582"/>
      <c r="E96" s="577"/>
      <c r="F96" s="577"/>
      <c r="G96" s="577"/>
      <c r="H96" s="407" t="s">
        <v>622</v>
      </c>
      <c r="I96" s="473">
        <v>10</v>
      </c>
      <c r="J96" s="577"/>
      <c r="K96" s="582"/>
      <c r="L96" s="582"/>
      <c r="M96" s="651"/>
      <c r="N96" s="651"/>
      <c r="O96" s="651"/>
      <c r="P96" s="651"/>
      <c r="Q96" s="577"/>
      <c r="R96" s="577"/>
    </row>
    <row r="98" spans="13:17" x14ac:dyDescent="0.25">
      <c r="M98" s="656"/>
      <c r="N98" s="547" t="s">
        <v>35</v>
      </c>
      <c r="O98" s="547"/>
      <c r="P98" s="547"/>
    </row>
    <row r="99" spans="13:17" x14ac:dyDescent="0.25">
      <c r="M99" s="657"/>
      <c r="N99" s="547" t="s">
        <v>36</v>
      </c>
      <c r="O99" s="547" t="s">
        <v>37</v>
      </c>
      <c r="P99" s="547"/>
    </row>
    <row r="100" spans="13:17" x14ac:dyDescent="0.25">
      <c r="M100" s="658"/>
      <c r="N100" s="547"/>
      <c r="O100" s="83">
        <v>2020</v>
      </c>
      <c r="P100" s="83">
        <v>2021</v>
      </c>
    </row>
    <row r="101" spans="13:17" x14ac:dyDescent="0.25">
      <c r="M101" s="83" t="s">
        <v>688</v>
      </c>
      <c r="N101" s="70">
        <v>22</v>
      </c>
      <c r="O101" s="68">
        <f>O7+O9+O14+O17+O19+O25+O32+O34+O40+O43+O47+O52+O53+O66+O67+O69+O70+O75+O76+O77+O80+O85+O94+O95</f>
        <v>2100386</v>
      </c>
      <c r="P101" s="157">
        <f>P9+P14+P17+P19+P25+P34+P37+P43+P47+P53+P60+P64+P65+P66+P77+P80+P85</f>
        <v>3850000</v>
      </c>
      <c r="Q101" s="158"/>
    </row>
  </sheetData>
  <mergeCells count="325">
    <mergeCell ref="H4:I4"/>
    <mergeCell ref="K4:L4"/>
    <mergeCell ref="M4:N4"/>
    <mergeCell ref="O4:P4"/>
    <mergeCell ref="A4:A5"/>
    <mergeCell ref="B4:B5"/>
    <mergeCell ref="C4:C5"/>
    <mergeCell ref="D4:D5"/>
    <mergeCell ref="F4:F5"/>
    <mergeCell ref="G4:G5"/>
    <mergeCell ref="P9:P13"/>
    <mergeCell ref="Q9:Q13"/>
    <mergeCell ref="R9:R13"/>
    <mergeCell ref="G10:G11"/>
    <mergeCell ref="G12:G13"/>
    <mergeCell ref="N9:N13"/>
    <mergeCell ref="O9:O13"/>
    <mergeCell ref="M7:M8"/>
    <mergeCell ref="N7:N8"/>
    <mergeCell ref="O7:O8"/>
    <mergeCell ref="P7:P8"/>
    <mergeCell ref="Q7:Q8"/>
    <mergeCell ref="R7:R8"/>
    <mergeCell ref="G7:G8"/>
    <mergeCell ref="H7:H8"/>
    <mergeCell ref="I7:I8"/>
    <mergeCell ref="J7:J8"/>
    <mergeCell ref="K7:K8"/>
    <mergeCell ref="L7:L8"/>
    <mergeCell ref="J9:J13"/>
    <mergeCell ref="K9:K13"/>
    <mergeCell ref="L9:L13"/>
    <mergeCell ref="M9:M13"/>
    <mergeCell ref="A9:A13"/>
    <mergeCell ref="B9:B13"/>
    <mergeCell ref="C9:C13"/>
    <mergeCell ref="D9:D13"/>
    <mergeCell ref="E9:E13"/>
    <mergeCell ref="F9:F13"/>
    <mergeCell ref="A17:A18"/>
    <mergeCell ref="B17:B18"/>
    <mergeCell ref="C17:C18"/>
    <mergeCell ref="D17:D18"/>
    <mergeCell ref="E17:E18"/>
    <mergeCell ref="F17:F18"/>
    <mergeCell ref="F14:F16"/>
    <mergeCell ref="J14:J16"/>
    <mergeCell ref="K14:K16"/>
    <mergeCell ref="A14:A16"/>
    <mergeCell ref="B14:B16"/>
    <mergeCell ref="C14:C16"/>
    <mergeCell ref="D14:D16"/>
    <mergeCell ref="E14:E16"/>
    <mergeCell ref="E19:E24"/>
    <mergeCell ref="F19:F24"/>
    <mergeCell ref="G19:G24"/>
    <mergeCell ref="J17:J18"/>
    <mergeCell ref="K17:K18"/>
    <mergeCell ref="O14:O16"/>
    <mergeCell ref="P14:P16"/>
    <mergeCell ref="Q14:Q16"/>
    <mergeCell ref="R14:R16"/>
    <mergeCell ref="L14:L16"/>
    <mergeCell ref="M14:M16"/>
    <mergeCell ref="N14:N16"/>
    <mergeCell ref="P17:P18"/>
    <mergeCell ref="Q17:Q18"/>
    <mergeCell ref="R17:R18"/>
    <mergeCell ref="L17:L18"/>
    <mergeCell ref="M17:M18"/>
    <mergeCell ref="N17:N18"/>
    <mergeCell ref="O17:O18"/>
    <mergeCell ref="P19:P24"/>
    <mergeCell ref="Q19:Q24"/>
    <mergeCell ref="R19:R24"/>
    <mergeCell ref="H20:H24"/>
    <mergeCell ref="I20:I24"/>
    <mergeCell ref="A25:A31"/>
    <mergeCell ref="B25:B31"/>
    <mergeCell ref="C25:C31"/>
    <mergeCell ref="D25:D31"/>
    <mergeCell ref="E25:E31"/>
    <mergeCell ref="J19:J24"/>
    <mergeCell ref="K19:K24"/>
    <mergeCell ref="L19:L24"/>
    <mergeCell ref="M19:M24"/>
    <mergeCell ref="N19:N24"/>
    <mergeCell ref="O19:O24"/>
    <mergeCell ref="O25:O31"/>
    <mergeCell ref="P25:P31"/>
    <mergeCell ref="Q25:Q31"/>
    <mergeCell ref="R25:R31"/>
    <mergeCell ref="G26:G27"/>
    <mergeCell ref="G28:G29"/>
    <mergeCell ref="G30:G31"/>
    <mergeCell ref="F25:F31"/>
    <mergeCell ref="J25:J31"/>
    <mergeCell ref="K25:K31"/>
    <mergeCell ref="L25:L31"/>
    <mergeCell ref="M25:M31"/>
    <mergeCell ref="N25:N31"/>
    <mergeCell ref="O32:O33"/>
    <mergeCell ref="P32:P33"/>
    <mergeCell ref="Q32:Q33"/>
    <mergeCell ref="R32:R33"/>
    <mergeCell ref="L32:L33"/>
    <mergeCell ref="M32:M33"/>
    <mergeCell ref="N32:N33"/>
    <mergeCell ref="G32:G33"/>
    <mergeCell ref="J32:J33"/>
    <mergeCell ref="K32:K33"/>
    <mergeCell ref="A32:A33"/>
    <mergeCell ref="B32:B33"/>
    <mergeCell ref="C32:C33"/>
    <mergeCell ref="D32:D33"/>
    <mergeCell ref="E32:E33"/>
    <mergeCell ref="F32:F33"/>
    <mergeCell ref="O34:O36"/>
    <mergeCell ref="C34:C36"/>
    <mergeCell ref="D34:D36"/>
    <mergeCell ref="E34:E36"/>
    <mergeCell ref="F34:F36"/>
    <mergeCell ref="O40:O42"/>
    <mergeCell ref="P34:P36"/>
    <mergeCell ref="Q34:Q36"/>
    <mergeCell ref="R34:R36"/>
    <mergeCell ref="C37:C39"/>
    <mergeCell ref="D37:D39"/>
    <mergeCell ref="E37:E39"/>
    <mergeCell ref="F37:F39"/>
    <mergeCell ref="G34:G36"/>
    <mergeCell ref="J34:J36"/>
    <mergeCell ref="K34:K36"/>
    <mergeCell ref="L34:L36"/>
    <mergeCell ref="M34:M36"/>
    <mergeCell ref="N34:N36"/>
    <mergeCell ref="O37:O39"/>
    <mergeCell ref="P37:P39"/>
    <mergeCell ref="Q37:Q39"/>
    <mergeCell ref="R37:R39"/>
    <mergeCell ref="L37:L39"/>
    <mergeCell ref="O43:O46"/>
    <mergeCell ref="A40:A42"/>
    <mergeCell ref="B40:B42"/>
    <mergeCell ref="C40:C42"/>
    <mergeCell ref="D40:D42"/>
    <mergeCell ref="E40:E42"/>
    <mergeCell ref="F40:F42"/>
    <mergeCell ref="G37:G39"/>
    <mergeCell ref="J37:J39"/>
    <mergeCell ref="K37:K39"/>
    <mergeCell ref="A37:A39"/>
    <mergeCell ref="B37:B39"/>
    <mergeCell ref="M37:M39"/>
    <mergeCell ref="N37:N39"/>
    <mergeCell ref="J47:J51"/>
    <mergeCell ref="J43:J46"/>
    <mergeCell ref="K43:K46"/>
    <mergeCell ref="P40:P42"/>
    <mergeCell ref="Q40:Q42"/>
    <mergeCell ref="R40:R42"/>
    <mergeCell ref="A43:A46"/>
    <mergeCell ref="B43:B46"/>
    <mergeCell ref="C43:C46"/>
    <mergeCell ref="D43:D46"/>
    <mergeCell ref="E43:E46"/>
    <mergeCell ref="F43:F46"/>
    <mergeCell ref="G40:G42"/>
    <mergeCell ref="J40:J42"/>
    <mergeCell ref="K40:K42"/>
    <mergeCell ref="L40:L42"/>
    <mergeCell ref="M40:M42"/>
    <mergeCell ref="N40:N42"/>
    <mergeCell ref="P43:P46"/>
    <mergeCell ref="Q43:Q46"/>
    <mergeCell ref="R43:R46"/>
    <mergeCell ref="L43:L46"/>
    <mergeCell ref="M43:M46"/>
    <mergeCell ref="N43:N46"/>
    <mergeCell ref="Q47:Q51"/>
    <mergeCell ref="R47:R51"/>
    <mergeCell ref="A53:A69"/>
    <mergeCell ref="B53:B69"/>
    <mergeCell ref="C53:C69"/>
    <mergeCell ref="D53:D69"/>
    <mergeCell ref="E53:E69"/>
    <mergeCell ref="F53:F69"/>
    <mergeCell ref="G53:G59"/>
    <mergeCell ref="J53:J59"/>
    <mergeCell ref="K47:K51"/>
    <mergeCell ref="L47:L51"/>
    <mergeCell ref="M47:M51"/>
    <mergeCell ref="N47:N51"/>
    <mergeCell ref="O47:O51"/>
    <mergeCell ref="P47:P51"/>
    <mergeCell ref="H61:H63"/>
    <mergeCell ref="I61:I63"/>
    <mergeCell ref="G67:G68"/>
    <mergeCell ref="J67:J68"/>
    <mergeCell ref="M67:M68"/>
    <mergeCell ref="N67:N68"/>
    <mergeCell ref="Q53:Q69"/>
    <mergeCell ref="R53:R69"/>
    <mergeCell ref="I54:I59"/>
    <mergeCell ref="G60:G63"/>
    <mergeCell ref="J60:J63"/>
    <mergeCell ref="M60:M63"/>
    <mergeCell ref="N60:N63"/>
    <mergeCell ref="I72:I73"/>
    <mergeCell ref="O60:O63"/>
    <mergeCell ref="P60:P63"/>
    <mergeCell ref="K53:K69"/>
    <mergeCell ref="L53:L69"/>
    <mergeCell ref="M53:M59"/>
    <mergeCell ref="N53:N59"/>
    <mergeCell ref="O53:O59"/>
    <mergeCell ref="P53:P59"/>
    <mergeCell ref="O67:O68"/>
    <mergeCell ref="P67:P68"/>
    <mergeCell ref="M70:M74"/>
    <mergeCell ref="N70:N74"/>
    <mergeCell ref="O70:O74"/>
    <mergeCell ref="P70:P74"/>
    <mergeCell ref="H54:H59"/>
    <mergeCell ref="G70:G74"/>
    <mergeCell ref="Q70:Q74"/>
    <mergeCell ref="R70:R74"/>
    <mergeCell ref="L70:L74"/>
    <mergeCell ref="H72:H73"/>
    <mergeCell ref="M98:M100"/>
    <mergeCell ref="N98:P98"/>
    <mergeCell ref="N99:N100"/>
    <mergeCell ref="O99:P99"/>
    <mergeCell ref="M80:M84"/>
    <mergeCell ref="N80:N84"/>
    <mergeCell ref="I70:I71"/>
    <mergeCell ref="J70:J74"/>
    <mergeCell ref="K70:K74"/>
    <mergeCell ref="H70:H71"/>
    <mergeCell ref="Q85:Q93"/>
    <mergeCell ref="R85:R93"/>
    <mergeCell ref="Q95:Q96"/>
    <mergeCell ref="R95:R96"/>
    <mergeCell ref="A7:A8"/>
    <mergeCell ref="B7:B8"/>
    <mergeCell ref="C7:C8"/>
    <mergeCell ref="D7:D8"/>
    <mergeCell ref="E7:E8"/>
    <mergeCell ref="F7:F8"/>
    <mergeCell ref="A70:A74"/>
    <mergeCell ref="B70:B74"/>
    <mergeCell ref="C70:C74"/>
    <mergeCell ref="D70:D74"/>
    <mergeCell ref="E70:E74"/>
    <mergeCell ref="F70:F74"/>
    <mergeCell ref="A47:A51"/>
    <mergeCell ref="B47:B51"/>
    <mergeCell ref="C47:C51"/>
    <mergeCell ref="D47:D51"/>
    <mergeCell ref="E47:E51"/>
    <mergeCell ref="F47:F51"/>
    <mergeCell ref="A34:A36"/>
    <mergeCell ref="B34:B36"/>
    <mergeCell ref="A19:A24"/>
    <mergeCell ref="B19:B24"/>
    <mergeCell ref="C19:C24"/>
    <mergeCell ref="D19:D24"/>
    <mergeCell ref="Q77:Q79"/>
    <mergeCell ref="R77:R79"/>
    <mergeCell ref="A80:A84"/>
    <mergeCell ref="B80:B84"/>
    <mergeCell ref="C80:C84"/>
    <mergeCell ref="D80:D84"/>
    <mergeCell ref="E80:E84"/>
    <mergeCell ref="F80:F84"/>
    <mergeCell ref="J77:J79"/>
    <mergeCell ref="K77:K79"/>
    <mergeCell ref="L77:L79"/>
    <mergeCell ref="M77:M79"/>
    <mergeCell ref="N77:N79"/>
    <mergeCell ref="O77:O79"/>
    <mergeCell ref="O80:O84"/>
    <mergeCell ref="P80:P84"/>
    <mergeCell ref="Q80:Q84"/>
    <mergeCell ref="R80:R84"/>
    <mergeCell ref="A77:A79"/>
    <mergeCell ref="B77:B79"/>
    <mergeCell ref="C77:C79"/>
    <mergeCell ref="D77:D79"/>
    <mergeCell ref="E77:E79"/>
    <mergeCell ref="F77:F79"/>
    <mergeCell ref="B85:B93"/>
    <mergeCell ref="C85:C93"/>
    <mergeCell ref="D85:D93"/>
    <mergeCell ref="E85:E93"/>
    <mergeCell ref="G80:G84"/>
    <mergeCell ref="J80:J84"/>
    <mergeCell ref="K80:K84"/>
    <mergeCell ref="L80:L84"/>
    <mergeCell ref="P77:P79"/>
    <mergeCell ref="G77:G79"/>
    <mergeCell ref="A95:A96"/>
    <mergeCell ref="B95:B96"/>
    <mergeCell ref="C95:C96"/>
    <mergeCell ref="D95:D96"/>
    <mergeCell ref="E95:E96"/>
    <mergeCell ref="F95:F96"/>
    <mergeCell ref="N85:N93"/>
    <mergeCell ref="O85:O93"/>
    <mergeCell ref="P85:P93"/>
    <mergeCell ref="O95:O96"/>
    <mergeCell ref="P95:P96"/>
    <mergeCell ref="G95:G96"/>
    <mergeCell ref="J95:J96"/>
    <mergeCell ref="K95:K96"/>
    <mergeCell ref="L95:L96"/>
    <mergeCell ref="M95:M96"/>
    <mergeCell ref="N95:N96"/>
    <mergeCell ref="F85:F93"/>
    <mergeCell ref="G85:G93"/>
    <mergeCell ref="J85:J93"/>
    <mergeCell ref="K85:K93"/>
    <mergeCell ref="L85:L93"/>
    <mergeCell ref="M85:M93"/>
    <mergeCell ref="A85:A9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33"/>
  <sheetViews>
    <sheetView topLeftCell="A28" zoomScale="50" zoomScaleNormal="50" workbookViewId="0">
      <selection activeCell="O33" sqref="O33:P33"/>
    </sheetView>
  </sheetViews>
  <sheetFormatPr defaultRowHeight="15.75" x14ac:dyDescent="0.25"/>
  <cols>
    <col min="1" max="1" width="10.7109375" style="212" customWidth="1"/>
    <col min="2" max="2" width="22" style="212" customWidth="1"/>
    <col min="3" max="3" width="11.42578125" style="212" customWidth="1"/>
    <col min="4" max="4" width="11.5703125" style="212" customWidth="1"/>
    <col min="5" max="5" width="64.85546875" style="213" bestFit="1" customWidth="1"/>
    <col min="6" max="6" width="91.85546875" style="212" customWidth="1"/>
    <col min="7" max="7" width="33.140625" style="212" customWidth="1"/>
    <col min="8" max="8" width="23.85546875" style="212" customWidth="1"/>
    <col min="9" max="9" width="45.42578125" style="212" customWidth="1"/>
    <col min="10" max="10" width="73.140625" style="212" bestFit="1" customWidth="1"/>
    <col min="11" max="11" width="11.140625" style="214" customWidth="1"/>
    <col min="12" max="12" width="11.85546875" style="215" customWidth="1"/>
    <col min="13" max="13" width="18.42578125" style="212" customWidth="1"/>
    <col min="14" max="14" width="25.85546875" style="212" customWidth="1"/>
    <col min="15" max="16" width="19.28515625" style="212" customWidth="1"/>
    <col min="17" max="17" width="39.5703125" style="212" customWidth="1"/>
    <col min="18" max="18" width="21.7109375" style="212" customWidth="1"/>
    <col min="19" max="249" width="9.140625" style="212"/>
    <col min="250" max="250" width="4.7109375" style="212" bestFit="1" customWidth="1"/>
    <col min="251" max="251" width="9.7109375" style="212" bestFit="1" customWidth="1"/>
    <col min="252" max="252" width="10" style="212" bestFit="1" customWidth="1"/>
    <col min="253" max="253" width="8.85546875" style="212" bestFit="1" customWidth="1"/>
    <col min="254" max="254" width="22.85546875" style="212" customWidth="1"/>
    <col min="255" max="255" width="59.7109375" style="212" bestFit="1" customWidth="1"/>
    <col min="256" max="256" width="57.85546875" style="212" bestFit="1" customWidth="1"/>
    <col min="257" max="257" width="35.28515625" style="212" bestFit="1" customWidth="1"/>
    <col min="258" max="258" width="28.140625" style="212" bestFit="1" customWidth="1"/>
    <col min="259" max="259" width="33.140625" style="212" bestFit="1" customWidth="1"/>
    <col min="260" max="260" width="26" style="212" bestFit="1" customWidth="1"/>
    <col min="261" max="261" width="19.140625" style="212" bestFit="1" customWidth="1"/>
    <col min="262" max="262" width="10.42578125" style="212" customWidth="1"/>
    <col min="263" max="263" width="11.85546875" style="212" customWidth="1"/>
    <col min="264" max="264" width="14.7109375" style="212" customWidth="1"/>
    <col min="265" max="265" width="9" style="212" bestFit="1" customWidth="1"/>
    <col min="266" max="505" width="9.140625" style="212"/>
    <col min="506" max="506" width="4.7109375" style="212" bestFit="1" customWidth="1"/>
    <col min="507" max="507" width="9.7109375" style="212" bestFit="1" customWidth="1"/>
    <col min="508" max="508" width="10" style="212" bestFit="1" customWidth="1"/>
    <col min="509" max="509" width="8.85546875" style="212" bestFit="1" customWidth="1"/>
    <col min="510" max="510" width="22.85546875" style="212" customWidth="1"/>
    <col min="511" max="511" width="59.7109375" style="212" bestFit="1" customWidth="1"/>
    <col min="512" max="512" width="57.85546875" style="212" bestFit="1" customWidth="1"/>
    <col min="513" max="513" width="35.28515625" style="212" bestFit="1" customWidth="1"/>
    <col min="514" max="514" width="28.140625" style="212" bestFit="1" customWidth="1"/>
    <col min="515" max="515" width="33.140625" style="212" bestFit="1" customWidth="1"/>
    <col min="516" max="516" width="26" style="212" bestFit="1" customWidth="1"/>
    <col min="517" max="517" width="19.140625" style="212" bestFit="1" customWidth="1"/>
    <col min="518" max="518" width="10.42578125" style="212" customWidth="1"/>
    <col min="519" max="519" width="11.85546875" style="212" customWidth="1"/>
    <col min="520" max="520" width="14.7109375" style="212" customWidth="1"/>
    <col min="521" max="521" width="9" style="212" bestFit="1" customWidth="1"/>
    <col min="522" max="761" width="9.140625" style="212"/>
    <col min="762" max="762" width="4.7109375" style="212" bestFit="1" customWidth="1"/>
    <col min="763" max="763" width="9.7109375" style="212" bestFit="1" customWidth="1"/>
    <col min="764" max="764" width="10" style="212" bestFit="1" customWidth="1"/>
    <col min="765" max="765" width="8.85546875" style="212" bestFit="1" customWidth="1"/>
    <col min="766" max="766" width="22.85546875" style="212" customWidth="1"/>
    <col min="767" max="767" width="59.7109375" style="212" bestFit="1" customWidth="1"/>
    <col min="768" max="768" width="57.85546875" style="212" bestFit="1" customWidth="1"/>
    <col min="769" max="769" width="35.28515625" style="212" bestFit="1" customWidth="1"/>
    <col min="770" max="770" width="28.140625" style="212" bestFit="1" customWidth="1"/>
    <col min="771" max="771" width="33.140625" style="212" bestFit="1" customWidth="1"/>
    <col min="772" max="772" width="26" style="212" bestFit="1" customWidth="1"/>
    <col min="773" max="773" width="19.140625" style="212" bestFit="1" customWidth="1"/>
    <col min="774" max="774" width="10.42578125" style="212" customWidth="1"/>
    <col min="775" max="775" width="11.85546875" style="212" customWidth="1"/>
    <col min="776" max="776" width="14.7109375" style="212" customWidth="1"/>
    <col min="777" max="777" width="9" style="212" bestFit="1" customWidth="1"/>
    <col min="778" max="1017" width="9.140625" style="212"/>
    <col min="1018" max="1018" width="4.7109375" style="212" bestFit="1" customWidth="1"/>
    <col min="1019" max="1019" width="9.7109375" style="212" bestFit="1" customWidth="1"/>
    <col min="1020" max="1020" width="10" style="212" bestFit="1" customWidth="1"/>
    <col min="1021" max="1021" width="8.85546875" style="212" bestFit="1" customWidth="1"/>
    <col min="1022" max="1022" width="22.85546875" style="212" customWidth="1"/>
    <col min="1023" max="1023" width="59.7109375" style="212" bestFit="1" customWidth="1"/>
    <col min="1024" max="1024" width="57.85546875" style="212" bestFit="1" customWidth="1"/>
    <col min="1025" max="1025" width="35.28515625" style="212" bestFit="1" customWidth="1"/>
    <col min="1026" max="1026" width="28.140625" style="212" bestFit="1" customWidth="1"/>
    <col min="1027" max="1027" width="33.140625" style="212" bestFit="1" customWidth="1"/>
    <col min="1028" max="1028" width="26" style="212" bestFit="1" customWidth="1"/>
    <col min="1029" max="1029" width="19.140625" style="212" bestFit="1" customWidth="1"/>
    <col min="1030" max="1030" width="10.42578125" style="212" customWidth="1"/>
    <col min="1031" max="1031" width="11.85546875" style="212" customWidth="1"/>
    <col min="1032" max="1032" width="14.7109375" style="212" customWidth="1"/>
    <col min="1033" max="1033" width="9" style="212" bestFit="1" customWidth="1"/>
    <col min="1034" max="1273" width="9.140625" style="212"/>
    <col min="1274" max="1274" width="4.7109375" style="212" bestFit="1" customWidth="1"/>
    <col min="1275" max="1275" width="9.7109375" style="212" bestFit="1" customWidth="1"/>
    <col min="1276" max="1276" width="10" style="212" bestFit="1" customWidth="1"/>
    <col min="1277" max="1277" width="8.85546875" style="212" bestFit="1" customWidth="1"/>
    <col min="1278" max="1278" width="22.85546875" style="212" customWidth="1"/>
    <col min="1279" max="1279" width="59.7109375" style="212" bestFit="1" customWidth="1"/>
    <col min="1280" max="1280" width="57.85546875" style="212" bestFit="1" customWidth="1"/>
    <col min="1281" max="1281" width="35.28515625" style="212" bestFit="1" customWidth="1"/>
    <col min="1282" max="1282" width="28.140625" style="212" bestFit="1" customWidth="1"/>
    <col min="1283" max="1283" width="33.140625" style="212" bestFit="1" customWidth="1"/>
    <col min="1284" max="1284" width="26" style="212" bestFit="1" customWidth="1"/>
    <col min="1285" max="1285" width="19.140625" style="212" bestFit="1" customWidth="1"/>
    <col min="1286" max="1286" width="10.42578125" style="212" customWidth="1"/>
    <col min="1287" max="1287" width="11.85546875" style="212" customWidth="1"/>
    <col min="1288" max="1288" width="14.7109375" style="212" customWidth="1"/>
    <col min="1289" max="1289" width="9" style="212" bestFit="1" customWidth="1"/>
    <col min="1290" max="1529" width="9.140625" style="212"/>
    <col min="1530" max="1530" width="4.7109375" style="212" bestFit="1" customWidth="1"/>
    <col min="1531" max="1531" width="9.7109375" style="212" bestFit="1" customWidth="1"/>
    <col min="1532" max="1532" width="10" style="212" bestFit="1" customWidth="1"/>
    <col min="1533" max="1533" width="8.85546875" style="212" bestFit="1" customWidth="1"/>
    <col min="1534" max="1534" width="22.85546875" style="212" customWidth="1"/>
    <col min="1535" max="1535" width="59.7109375" style="212" bestFit="1" customWidth="1"/>
    <col min="1536" max="1536" width="57.85546875" style="212" bestFit="1" customWidth="1"/>
    <col min="1537" max="1537" width="35.28515625" style="212" bestFit="1" customWidth="1"/>
    <col min="1538" max="1538" width="28.140625" style="212" bestFit="1" customWidth="1"/>
    <col min="1539" max="1539" width="33.140625" style="212" bestFit="1" customWidth="1"/>
    <col min="1540" max="1540" width="26" style="212" bestFit="1" customWidth="1"/>
    <col min="1541" max="1541" width="19.140625" style="212" bestFit="1" customWidth="1"/>
    <col min="1542" max="1542" width="10.42578125" style="212" customWidth="1"/>
    <col min="1543" max="1543" width="11.85546875" style="212" customWidth="1"/>
    <col min="1544" max="1544" width="14.7109375" style="212" customWidth="1"/>
    <col min="1545" max="1545" width="9" style="212" bestFit="1" customWidth="1"/>
    <col min="1546" max="1785" width="9.140625" style="212"/>
    <col min="1786" max="1786" width="4.7109375" style="212" bestFit="1" customWidth="1"/>
    <col min="1787" max="1787" width="9.7109375" style="212" bestFit="1" customWidth="1"/>
    <col min="1788" max="1788" width="10" style="212" bestFit="1" customWidth="1"/>
    <col min="1789" max="1789" width="8.85546875" style="212" bestFit="1" customWidth="1"/>
    <col min="1790" max="1790" width="22.85546875" style="212" customWidth="1"/>
    <col min="1791" max="1791" width="59.7109375" style="212" bestFit="1" customWidth="1"/>
    <col min="1792" max="1792" width="57.85546875" style="212" bestFit="1" customWidth="1"/>
    <col min="1793" max="1793" width="35.28515625" style="212" bestFit="1" customWidth="1"/>
    <col min="1794" max="1794" width="28.140625" style="212" bestFit="1" customWidth="1"/>
    <col min="1795" max="1795" width="33.140625" style="212" bestFit="1" customWidth="1"/>
    <col min="1796" max="1796" width="26" style="212" bestFit="1" customWidth="1"/>
    <col min="1797" max="1797" width="19.140625" style="212" bestFit="1" customWidth="1"/>
    <col min="1798" max="1798" width="10.42578125" style="212" customWidth="1"/>
    <col min="1799" max="1799" width="11.85546875" style="212" customWidth="1"/>
    <col min="1800" max="1800" width="14.7109375" style="212" customWidth="1"/>
    <col min="1801" max="1801" width="9" style="212" bestFit="1" customWidth="1"/>
    <col min="1802" max="2041" width="9.140625" style="212"/>
    <col min="2042" max="2042" width="4.7109375" style="212" bestFit="1" customWidth="1"/>
    <col min="2043" max="2043" width="9.7109375" style="212" bestFit="1" customWidth="1"/>
    <col min="2044" max="2044" width="10" style="212" bestFit="1" customWidth="1"/>
    <col min="2045" max="2045" width="8.85546875" style="212" bestFit="1" customWidth="1"/>
    <col min="2046" max="2046" width="22.85546875" style="212" customWidth="1"/>
    <col min="2047" max="2047" width="59.7109375" style="212" bestFit="1" customWidth="1"/>
    <col min="2048" max="2048" width="57.85546875" style="212" bestFit="1" customWidth="1"/>
    <col min="2049" max="2049" width="35.28515625" style="212" bestFit="1" customWidth="1"/>
    <col min="2050" max="2050" width="28.140625" style="212" bestFit="1" customWidth="1"/>
    <col min="2051" max="2051" width="33.140625" style="212" bestFit="1" customWidth="1"/>
    <col min="2052" max="2052" width="26" style="212" bestFit="1" customWidth="1"/>
    <col min="2053" max="2053" width="19.140625" style="212" bestFit="1" customWidth="1"/>
    <col min="2054" max="2054" width="10.42578125" style="212" customWidth="1"/>
    <col min="2055" max="2055" width="11.85546875" style="212" customWidth="1"/>
    <col min="2056" max="2056" width="14.7109375" style="212" customWidth="1"/>
    <col min="2057" max="2057" width="9" style="212" bestFit="1" customWidth="1"/>
    <col min="2058" max="2297" width="9.140625" style="212"/>
    <col min="2298" max="2298" width="4.7109375" style="212" bestFit="1" customWidth="1"/>
    <col min="2299" max="2299" width="9.7109375" style="212" bestFit="1" customWidth="1"/>
    <col min="2300" max="2300" width="10" style="212" bestFit="1" customWidth="1"/>
    <col min="2301" max="2301" width="8.85546875" style="212" bestFit="1" customWidth="1"/>
    <col min="2302" max="2302" width="22.85546875" style="212" customWidth="1"/>
    <col min="2303" max="2303" width="59.7109375" style="212" bestFit="1" customWidth="1"/>
    <col min="2304" max="2304" width="57.85546875" style="212" bestFit="1" customWidth="1"/>
    <col min="2305" max="2305" width="35.28515625" style="212" bestFit="1" customWidth="1"/>
    <col min="2306" max="2306" width="28.140625" style="212" bestFit="1" customWidth="1"/>
    <col min="2307" max="2307" width="33.140625" style="212" bestFit="1" customWidth="1"/>
    <col min="2308" max="2308" width="26" style="212" bestFit="1" customWidth="1"/>
    <col min="2309" max="2309" width="19.140625" style="212" bestFit="1" customWidth="1"/>
    <col min="2310" max="2310" width="10.42578125" style="212" customWidth="1"/>
    <col min="2311" max="2311" width="11.85546875" style="212" customWidth="1"/>
    <col min="2312" max="2312" width="14.7109375" style="212" customWidth="1"/>
    <col min="2313" max="2313" width="9" style="212" bestFit="1" customWidth="1"/>
    <col min="2314" max="2553" width="9.140625" style="212"/>
    <col min="2554" max="2554" width="4.7109375" style="212" bestFit="1" customWidth="1"/>
    <col min="2555" max="2555" width="9.7109375" style="212" bestFit="1" customWidth="1"/>
    <col min="2556" max="2556" width="10" style="212" bestFit="1" customWidth="1"/>
    <col min="2557" max="2557" width="8.85546875" style="212" bestFit="1" customWidth="1"/>
    <col min="2558" max="2558" width="22.85546875" style="212" customWidth="1"/>
    <col min="2559" max="2559" width="59.7109375" style="212" bestFit="1" customWidth="1"/>
    <col min="2560" max="2560" width="57.85546875" style="212" bestFit="1" customWidth="1"/>
    <col min="2561" max="2561" width="35.28515625" style="212" bestFit="1" customWidth="1"/>
    <col min="2562" max="2562" width="28.140625" style="212" bestFit="1" customWidth="1"/>
    <col min="2563" max="2563" width="33.140625" style="212" bestFit="1" customWidth="1"/>
    <col min="2564" max="2564" width="26" style="212" bestFit="1" customWidth="1"/>
    <col min="2565" max="2565" width="19.140625" style="212" bestFit="1" customWidth="1"/>
    <col min="2566" max="2566" width="10.42578125" style="212" customWidth="1"/>
    <col min="2567" max="2567" width="11.85546875" style="212" customWidth="1"/>
    <col min="2568" max="2568" width="14.7109375" style="212" customWidth="1"/>
    <col min="2569" max="2569" width="9" style="212" bestFit="1" customWidth="1"/>
    <col min="2570" max="2809" width="9.140625" style="212"/>
    <col min="2810" max="2810" width="4.7109375" style="212" bestFit="1" customWidth="1"/>
    <col min="2811" max="2811" width="9.7109375" style="212" bestFit="1" customWidth="1"/>
    <col min="2812" max="2812" width="10" style="212" bestFit="1" customWidth="1"/>
    <col min="2813" max="2813" width="8.85546875" style="212" bestFit="1" customWidth="1"/>
    <col min="2814" max="2814" width="22.85546875" style="212" customWidth="1"/>
    <col min="2815" max="2815" width="59.7109375" style="212" bestFit="1" customWidth="1"/>
    <col min="2816" max="2816" width="57.85546875" style="212" bestFit="1" customWidth="1"/>
    <col min="2817" max="2817" width="35.28515625" style="212" bestFit="1" customWidth="1"/>
    <col min="2818" max="2818" width="28.140625" style="212" bestFit="1" customWidth="1"/>
    <col min="2819" max="2819" width="33.140625" style="212" bestFit="1" customWidth="1"/>
    <col min="2820" max="2820" width="26" style="212" bestFit="1" customWidth="1"/>
    <col min="2821" max="2821" width="19.140625" style="212" bestFit="1" customWidth="1"/>
    <col min="2822" max="2822" width="10.42578125" style="212" customWidth="1"/>
    <col min="2823" max="2823" width="11.85546875" style="212" customWidth="1"/>
    <col min="2824" max="2824" width="14.7109375" style="212" customWidth="1"/>
    <col min="2825" max="2825" width="9" style="212" bestFit="1" customWidth="1"/>
    <col min="2826" max="3065" width="9.140625" style="212"/>
    <col min="3066" max="3066" width="4.7109375" style="212" bestFit="1" customWidth="1"/>
    <col min="3067" max="3067" width="9.7109375" style="212" bestFit="1" customWidth="1"/>
    <col min="3068" max="3068" width="10" style="212" bestFit="1" customWidth="1"/>
    <col min="3069" max="3069" width="8.85546875" style="212" bestFit="1" customWidth="1"/>
    <col min="3070" max="3070" width="22.85546875" style="212" customWidth="1"/>
    <col min="3071" max="3071" width="59.7109375" style="212" bestFit="1" customWidth="1"/>
    <col min="3072" max="3072" width="57.85546875" style="212" bestFit="1" customWidth="1"/>
    <col min="3073" max="3073" width="35.28515625" style="212" bestFit="1" customWidth="1"/>
    <col min="3074" max="3074" width="28.140625" style="212" bestFit="1" customWidth="1"/>
    <col min="3075" max="3075" width="33.140625" style="212" bestFit="1" customWidth="1"/>
    <col min="3076" max="3076" width="26" style="212" bestFit="1" customWidth="1"/>
    <col min="3077" max="3077" width="19.140625" style="212" bestFit="1" customWidth="1"/>
    <col min="3078" max="3078" width="10.42578125" style="212" customWidth="1"/>
    <col min="3079" max="3079" width="11.85546875" style="212" customWidth="1"/>
    <col min="3080" max="3080" width="14.7109375" style="212" customWidth="1"/>
    <col min="3081" max="3081" width="9" style="212" bestFit="1" customWidth="1"/>
    <col min="3082" max="3321" width="9.140625" style="212"/>
    <col min="3322" max="3322" width="4.7109375" style="212" bestFit="1" customWidth="1"/>
    <col min="3323" max="3323" width="9.7109375" style="212" bestFit="1" customWidth="1"/>
    <col min="3324" max="3324" width="10" style="212" bestFit="1" customWidth="1"/>
    <col min="3325" max="3325" width="8.85546875" style="212" bestFit="1" customWidth="1"/>
    <col min="3326" max="3326" width="22.85546875" style="212" customWidth="1"/>
    <col min="3327" max="3327" width="59.7109375" style="212" bestFit="1" customWidth="1"/>
    <col min="3328" max="3328" width="57.85546875" style="212" bestFit="1" customWidth="1"/>
    <col min="3329" max="3329" width="35.28515625" style="212" bestFit="1" customWidth="1"/>
    <col min="3330" max="3330" width="28.140625" style="212" bestFit="1" customWidth="1"/>
    <col min="3331" max="3331" width="33.140625" style="212" bestFit="1" customWidth="1"/>
    <col min="3332" max="3332" width="26" style="212" bestFit="1" customWidth="1"/>
    <col min="3333" max="3333" width="19.140625" style="212" bestFit="1" customWidth="1"/>
    <col min="3334" max="3334" width="10.42578125" style="212" customWidth="1"/>
    <col min="3335" max="3335" width="11.85546875" style="212" customWidth="1"/>
    <col min="3336" max="3336" width="14.7109375" style="212" customWidth="1"/>
    <col min="3337" max="3337" width="9" style="212" bestFit="1" customWidth="1"/>
    <col min="3338" max="3577" width="9.140625" style="212"/>
    <col min="3578" max="3578" width="4.7109375" style="212" bestFit="1" customWidth="1"/>
    <col min="3579" max="3579" width="9.7109375" style="212" bestFit="1" customWidth="1"/>
    <col min="3580" max="3580" width="10" style="212" bestFit="1" customWidth="1"/>
    <col min="3581" max="3581" width="8.85546875" style="212" bestFit="1" customWidth="1"/>
    <col min="3582" max="3582" width="22.85546875" style="212" customWidth="1"/>
    <col min="3583" max="3583" width="59.7109375" style="212" bestFit="1" customWidth="1"/>
    <col min="3584" max="3584" width="57.85546875" style="212" bestFit="1" customWidth="1"/>
    <col min="3585" max="3585" width="35.28515625" style="212" bestFit="1" customWidth="1"/>
    <col min="3586" max="3586" width="28.140625" style="212" bestFit="1" customWidth="1"/>
    <col min="3587" max="3587" width="33.140625" style="212" bestFit="1" customWidth="1"/>
    <col min="3588" max="3588" width="26" style="212" bestFit="1" customWidth="1"/>
    <col min="3589" max="3589" width="19.140625" style="212" bestFit="1" customWidth="1"/>
    <col min="3590" max="3590" width="10.42578125" style="212" customWidth="1"/>
    <col min="3591" max="3591" width="11.85546875" style="212" customWidth="1"/>
    <col min="3592" max="3592" width="14.7109375" style="212" customWidth="1"/>
    <col min="3593" max="3593" width="9" style="212" bestFit="1" customWidth="1"/>
    <col min="3594" max="3833" width="9.140625" style="212"/>
    <col min="3834" max="3834" width="4.7109375" style="212" bestFit="1" customWidth="1"/>
    <col min="3835" max="3835" width="9.7109375" style="212" bestFit="1" customWidth="1"/>
    <col min="3836" max="3836" width="10" style="212" bestFit="1" customWidth="1"/>
    <col min="3837" max="3837" width="8.85546875" style="212" bestFit="1" customWidth="1"/>
    <col min="3838" max="3838" width="22.85546875" style="212" customWidth="1"/>
    <col min="3839" max="3839" width="59.7109375" style="212" bestFit="1" customWidth="1"/>
    <col min="3840" max="3840" width="57.85546875" style="212" bestFit="1" customWidth="1"/>
    <col min="3841" max="3841" width="35.28515625" style="212" bestFit="1" customWidth="1"/>
    <col min="3842" max="3842" width="28.140625" style="212" bestFit="1" customWidth="1"/>
    <col min="3843" max="3843" width="33.140625" style="212" bestFit="1" customWidth="1"/>
    <col min="3844" max="3844" width="26" style="212" bestFit="1" customWidth="1"/>
    <col min="3845" max="3845" width="19.140625" style="212" bestFit="1" customWidth="1"/>
    <col min="3846" max="3846" width="10.42578125" style="212" customWidth="1"/>
    <col min="3847" max="3847" width="11.85546875" style="212" customWidth="1"/>
    <col min="3848" max="3848" width="14.7109375" style="212" customWidth="1"/>
    <col min="3849" max="3849" width="9" style="212" bestFit="1" customWidth="1"/>
    <col min="3850" max="4089" width="9.140625" style="212"/>
    <col min="4090" max="4090" width="4.7109375" style="212" bestFit="1" customWidth="1"/>
    <col min="4091" max="4091" width="9.7109375" style="212" bestFit="1" customWidth="1"/>
    <col min="4092" max="4092" width="10" style="212" bestFit="1" customWidth="1"/>
    <col min="4093" max="4093" width="8.85546875" style="212" bestFit="1" customWidth="1"/>
    <col min="4094" max="4094" width="22.85546875" style="212" customWidth="1"/>
    <col min="4095" max="4095" width="59.7109375" style="212" bestFit="1" customWidth="1"/>
    <col min="4096" max="4096" width="57.85546875" style="212" bestFit="1" customWidth="1"/>
    <col min="4097" max="4097" width="35.28515625" style="212" bestFit="1" customWidth="1"/>
    <col min="4098" max="4098" width="28.140625" style="212" bestFit="1" customWidth="1"/>
    <col min="4099" max="4099" width="33.140625" style="212" bestFit="1" customWidth="1"/>
    <col min="4100" max="4100" width="26" style="212" bestFit="1" customWidth="1"/>
    <col min="4101" max="4101" width="19.140625" style="212" bestFit="1" customWidth="1"/>
    <col min="4102" max="4102" width="10.42578125" style="212" customWidth="1"/>
    <col min="4103" max="4103" width="11.85546875" style="212" customWidth="1"/>
    <col min="4104" max="4104" width="14.7109375" style="212" customWidth="1"/>
    <col min="4105" max="4105" width="9" style="212" bestFit="1" customWidth="1"/>
    <col min="4106" max="4345" width="9.140625" style="212"/>
    <col min="4346" max="4346" width="4.7109375" style="212" bestFit="1" customWidth="1"/>
    <col min="4347" max="4347" width="9.7109375" style="212" bestFit="1" customWidth="1"/>
    <col min="4348" max="4348" width="10" style="212" bestFit="1" customWidth="1"/>
    <col min="4349" max="4349" width="8.85546875" style="212" bestFit="1" customWidth="1"/>
    <col min="4350" max="4350" width="22.85546875" style="212" customWidth="1"/>
    <col min="4351" max="4351" width="59.7109375" style="212" bestFit="1" customWidth="1"/>
    <col min="4352" max="4352" width="57.85546875" style="212" bestFit="1" customWidth="1"/>
    <col min="4353" max="4353" width="35.28515625" style="212" bestFit="1" customWidth="1"/>
    <col min="4354" max="4354" width="28.140625" style="212" bestFit="1" customWidth="1"/>
    <col min="4355" max="4355" width="33.140625" style="212" bestFit="1" customWidth="1"/>
    <col min="4356" max="4356" width="26" style="212" bestFit="1" customWidth="1"/>
    <col min="4357" max="4357" width="19.140625" style="212" bestFit="1" customWidth="1"/>
    <col min="4358" max="4358" width="10.42578125" style="212" customWidth="1"/>
    <col min="4359" max="4359" width="11.85546875" style="212" customWidth="1"/>
    <col min="4360" max="4360" width="14.7109375" style="212" customWidth="1"/>
    <col min="4361" max="4361" width="9" style="212" bestFit="1" customWidth="1"/>
    <col min="4362" max="4601" width="9.140625" style="212"/>
    <col min="4602" max="4602" width="4.7109375" style="212" bestFit="1" customWidth="1"/>
    <col min="4603" max="4603" width="9.7109375" style="212" bestFit="1" customWidth="1"/>
    <col min="4604" max="4604" width="10" style="212" bestFit="1" customWidth="1"/>
    <col min="4605" max="4605" width="8.85546875" style="212" bestFit="1" customWidth="1"/>
    <col min="4606" max="4606" width="22.85546875" style="212" customWidth="1"/>
    <col min="4607" max="4607" width="59.7109375" style="212" bestFit="1" customWidth="1"/>
    <col min="4608" max="4608" width="57.85546875" style="212" bestFit="1" customWidth="1"/>
    <col min="4609" max="4609" width="35.28515625" style="212" bestFit="1" customWidth="1"/>
    <col min="4610" max="4610" width="28.140625" style="212" bestFit="1" customWidth="1"/>
    <col min="4611" max="4611" width="33.140625" style="212" bestFit="1" customWidth="1"/>
    <col min="4612" max="4612" width="26" style="212" bestFit="1" customWidth="1"/>
    <col min="4613" max="4613" width="19.140625" style="212" bestFit="1" customWidth="1"/>
    <col min="4614" max="4614" width="10.42578125" style="212" customWidth="1"/>
    <col min="4615" max="4615" width="11.85546875" style="212" customWidth="1"/>
    <col min="4616" max="4616" width="14.7109375" style="212" customWidth="1"/>
    <col min="4617" max="4617" width="9" style="212" bestFit="1" customWidth="1"/>
    <col min="4618" max="4857" width="9.140625" style="212"/>
    <col min="4858" max="4858" width="4.7109375" style="212" bestFit="1" customWidth="1"/>
    <col min="4859" max="4859" width="9.7109375" style="212" bestFit="1" customWidth="1"/>
    <col min="4860" max="4860" width="10" style="212" bestFit="1" customWidth="1"/>
    <col min="4861" max="4861" width="8.85546875" style="212" bestFit="1" customWidth="1"/>
    <col min="4862" max="4862" width="22.85546875" style="212" customWidth="1"/>
    <col min="4863" max="4863" width="59.7109375" style="212" bestFit="1" customWidth="1"/>
    <col min="4864" max="4864" width="57.85546875" style="212" bestFit="1" customWidth="1"/>
    <col min="4865" max="4865" width="35.28515625" style="212" bestFit="1" customWidth="1"/>
    <col min="4866" max="4866" width="28.140625" style="212" bestFit="1" customWidth="1"/>
    <col min="4867" max="4867" width="33.140625" style="212" bestFit="1" customWidth="1"/>
    <col min="4868" max="4868" width="26" style="212" bestFit="1" customWidth="1"/>
    <col min="4869" max="4869" width="19.140625" style="212" bestFit="1" customWidth="1"/>
    <col min="4870" max="4870" width="10.42578125" style="212" customWidth="1"/>
    <col min="4871" max="4871" width="11.85546875" style="212" customWidth="1"/>
    <col min="4872" max="4872" width="14.7109375" style="212" customWidth="1"/>
    <col min="4873" max="4873" width="9" style="212" bestFit="1" customWidth="1"/>
    <col min="4874" max="5113" width="9.140625" style="212"/>
    <col min="5114" max="5114" width="4.7109375" style="212" bestFit="1" customWidth="1"/>
    <col min="5115" max="5115" width="9.7109375" style="212" bestFit="1" customWidth="1"/>
    <col min="5116" max="5116" width="10" style="212" bestFit="1" customWidth="1"/>
    <col min="5117" max="5117" width="8.85546875" style="212" bestFit="1" customWidth="1"/>
    <col min="5118" max="5118" width="22.85546875" style="212" customWidth="1"/>
    <col min="5119" max="5119" width="59.7109375" style="212" bestFit="1" customWidth="1"/>
    <col min="5120" max="5120" width="57.85546875" style="212" bestFit="1" customWidth="1"/>
    <col min="5121" max="5121" width="35.28515625" style="212" bestFit="1" customWidth="1"/>
    <col min="5122" max="5122" width="28.140625" style="212" bestFit="1" customWidth="1"/>
    <col min="5123" max="5123" width="33.140625" style="212" bestFit="1" customWidth="1"/>
    <col min="5124" max="5124" width="26" style="212" bestFit="1" customWidth="1"/>
    <col min="5125" max="5125" width="19.140625" style="212" bestFit="1" customWidth="1"/>
    <col min="5126" max="5126" width="10.42578125" style="212" customWidth="1"/>
    <col min="5127" max="5127" width="11.85546875" style="212" customWidth="1"/>
    <col min="5128" max="5128" width="14.7109375" style="212" customWidth="1"/>
    <col min="5129" max="5129" width="9" style="212" bestFit="1" customWidth="1"/>
    <col min="5130" max="5369" width="9.140625" style="212"/>
    <col min="5370" max="5370" width="4.7109375" style="212" bestFit="1" customWidth="1"/>
    <col min="5371" max="5371" width="9.7109375" style="212" bestFit="1" customWidth="1"/>
    <col min="5372" max="5372" width="10" style="212" bestFit="1" customWidth="1"/>
    <col min="5373" max="5373" width="8.85546875" style="212" bestFit="1" customWidth="1"/>
    <col min="5374" max="5374" width="22.85546875" style="212" customWidth="1"/>
    <col min="5375" max="5375" width="59.7109375" style="212" bestFit="1" customWidth="1"/>
    <col min="5376" max="5376" width="57.85546875" style="212" bestFit="1" customWidth="1"/>
    <col min="5377" max="5377" width="35.28515625" style="212" bestFit="1" customWidth="1"/>
    <col min="5378" max="5378" width="28.140625" style="212" bestFit="1" customWidth="1"/>
    <col min="5379" max="5379" width="33.140625" style="212" bestFit="1" customWidth="1"/>
    <col min="5380" max="5380" width="26" style="212" bestFit="1" customWidth="1"/>
    <col min="5381" max="5381" width="19.140625" style="212" bestFit="1" customWidth="1"/>
    <col min="5382" max="5382" width="10.42578125" style="212" customWidth="1"/>
    <col min="5383" max="5383" width="11.85546875" style="212" customWidth="1"/>
    <col min="5384" max="5384" width="14.7109375" style="212" customWidth="1"/>
    <col min="5385" max="5385" width="9" style="212" bestFit="1" customWidth="1"/>
    <col min="5386" max="5625" width="9.140625" style="212"/>
    <col min="5626" max="5626" width="4.7109375" style="212" bestFit="1" customWidth="1"/>
    <col min="5627" max="5627" width="9.7109375" style="212" bestFit="1" customWidth="1"/>
    <col min="5628" max="5628" width="10" style="212" bestFit="1" customWidth="1"/>
    <col min="5629" max="5629" width="8.85546875" style="212" bestFit="1" customWidth="1"/>
    <col min="5630" max="5630" width="22.85546875" style="212" customWidth="1"/>
    <col min="5631" max="5631" width="59.7109375" style="212" bestFit="1" customWidth="1"/>
    <col min="5632" max="5632" width="57.85546875" style="212" bestFit="1" customWidth="1"/>
    <col min="5633" max="5633" width="35.28515625" style="212" bestFit="1" customWidth="1"/>
    <col min="5634" max="5634" width="28.140625" style="212" bestFit="1" customWidth="1"/>
    <col min="5635" max="5635" width="33.140625" style="212" bestFit="1" customWidth="1"/>
    <col min="5636" max="5636" width="26" style="212" bestFit="1" customWidth="1"/>
    <col min="5637" max="5637" width="19.140625" style="212" bestFit="1" customWidth="1"/>
    <col min="5638" max="5638" width="10.42578125" style="212" customWidth="1"/>
    <col min="5639" max="5639" width="11.85546875" style="212" customWidth="1"/>
    <col min="5640" max="5640" width="14.7109375" style="212" customWidth="1"/>
    <col min="5641" max="5641" width="9" style="212" bestFit="1" customWidth="1"/>
    <col min="5642" max="5881" width="9.140625" style="212"/>
    <col min="5882" max="5882" width="4.7109375" style="212" bestFit="1" customWidth="1"/>
    <col min="5883" max="5883" width="9.7109375" style="212" bestFit="1" customWidth="1"/>
    <col min="5884" max="5884" width="10" style="212" bestFit="1" customWidth="1"/>
    <col min="5885" max="5885" width="8.85546875" style="212" bestFit="1" customWidth="1"/>
    <col min="5886" max="5886" width="22.85546875" style="212" customWidth="1"/>
    <col min="5887" max="5887" width="59.7109375" style="212" bestFit="1" customWidth="1"/>
    <col min="5888" max="5888" width="57.85546875" style="212" bestFit="1" customWidth="1"/>
    <col min="5889" max="5889" width="35.28515625" style="212" bestFit="1" customWidth="1"/>
    <col min="5890" max="5890" width="28.140625" style="212" bestFit="1" customWidth="1"/>
    <col min="5891" max="5891" width="33.140625" style="212" bestFit="1" customWidth="1"/>
    <col min="5892" max="5892" width="26" style="212" bestFit="1" customWidth="1"/>
    <col min="5893" max="5893" width="19.140625" style="212" bestFit="1" customWidth="1"/>
    <col min="5894" max="5894" width="10.42578125" style="212" customWidth="1"/>
    <col min="5895" max="5895" width="11.85546875" style="212" customWidth="1"/>
    <col min="5896" max="5896" width="14.7109375" style="212" customWidth="1"/>
    <col min="5897" max="5897" width="9" style="212" bestFit="1" customWidth="1"/>
    <col min="5898" max="6137" width="9.140625" style="212"/>
    <col min="6138" max="6138" width="4.7109375" style="212" bestFit="1" customWidth="1"/>
    <col min="6139" max="6139" width="9.7109375" style="212" bestFit="1" customWidth="1"/>
    <col min="6140" max="6140" width="10" style="212" bestFit="1" customWidth="1"/>
    <col min="6141" max="6141" width="8.85546875" style="212" bestFit="1" customWidth="1"/>
    <col min="6142" max="6142" width="22.85546875" style="212" customWidth="1"/>
    <col min="6143" max="6143" width="59.7109375" style="212" bestFit="1" customWidth="1"/>
    <col min="6144" max="6144" width="57.85546875" style="212" bestFit="1" customWidth="1"/>
    <col min="6145" max="6145" width="35.28515625" style="212" bestFit="1" customWidth="1"/>
    <col min="6146" max="6146" width="28.140625" style="212" bestFit="1" customWidth="1"/>
    <col min="6147" max="6147" width="33.140625" style="212" bestFit="1" customWidth="1"/>
    <col min="6148" max="6148" width="26" style="212" bestFit="1" customWidth="1"/>
    <col min="6149" max="6149" width="19.140625" style="212" bestFit="1" customWidth="1"/>
    <col min="6150" max="6150" width="10.42578125" style="212" customWidth="1"/>
    <col min="6151" max="6151" width="11.85546875" style="212" customWidth="1"/>
    <col min="6152" max="6152" width="14.7109375" style="212" customWidth="1"/>
    <col min="6153" max="6153" width="9" style="212" bestFit="1" customWidth="1"/>
    <col min="6154" max="6393" width="9.140625" style="212"/>
    <col min="6394" max="6394" width="4.7109375" style="212" bestFit="1" customWidth="1"/>
    <col min="6395" max="6395" width="9.7109375" style="212" bestFit="1" customWidth="1"/>
    <col min="6396" max="6396" width="10" style="212" bestFit="1" customWidth="1"/>
    <col min="6397" max="6397" width="8.85546875" style="212" bestFit="1" customWidth="1"/>
    <col min="6398" max="6398" width="22.85546875" style="212" customWidth="1"/>
    <col min="6399" max="6399" width="59.7109375" style="212" bestFit="1" customWidth="1"/>
    <col min="6400" max="6400" width="57.85546875" style="212" bestFit="1" customWidth="1"/>
    <col min="6401" max="6401" width="35.28515625" style="212" bestFit="1" customWidth="1"/>
    <col min="6402" max="6402" width="28.140625" style="212" bestFit="1" customWidth="1"/>
    <col min="6403" max="6403" width="33.140625" style="212" bestFit="1" customWidth="1"/>
    <col min="6404" max="6404" width="26" style="212" bestFit="1" customWidth="1"/>
    <col min="6405" max="6405" width="19.140625" style="212" bestFit="1" customWidth="1"/>
    <col min="6406" max="6406" width="10.42578125" style="212" customWidth="1"/>
    <col min="6407" max="6407" width="11.85546875" style="212" customWidth="1"/>
    <col min="6408" max="6408" width="14.7109375" style="212" customWidth="1"/>
    <col min="6409" max="6409" width="9" style="212" bestFit="1" customWidth="1"/>
    <col min="6410" max="6649" width="9.140625" style="212"/>
    <col min="6650" max="6650" width="4.7109375" style="212" bestFit="1" customWidth="1"/>
    <col min="6651" max="6651" width="9.7109375" style="212" bestFit="1" customWidth="1"/>
    <col min="6652" max="6652" width="10" style="212" bestFit="1" customWidth="1"/>
    <col min="6653" max="6653" width="8.85546875" style="212" bestFit="1" customWidth="1"/>
    <col min="6654" max="6654" width="22.85546875" style="212" customWidth="1"/>
    <col min="6655" max="6655" width="59.7109375" style="212" bestFit="1" customWidth="1"/>
    <col min="6656" max="6656" width="57.85546875" style="212" bestFit="1" customWidth="1"/>
    <col min="6657" max="6657" width="35.28515625" style="212" bestFit="1" customWidth="1"/>
    <col min="6658" max="6658" width="28.140625" style="212" bestFit="1" customWidth="1"/>
    <col min="6659" max="6659" width="33.140625" style="212" bestFit="1" customWidth="1"/>
    <col min="6660" max="6660" width="26" style="212" bestFit="1" customWidth="1"/>
    <col min="6661" max="6661" width="19.140625" style="212" bestFit="1" customWidth="1"/>
    <col min="6662" max="6662" width="10.42578125" style="212" customWidth="1"/>
    <col min="6663" max="6663" width="11.85546875" style="212" customWidth="1"/>
    <col min="6664" max="6664" width="14.7109375" style="212" customWidth="1"/>
    <col min="6665" max="6665" width="9" style="212" bestFit="1" customWidth="1"/>
    <col min="6666" max="6905" width="9.140625" style="212"/>
    <col min="6906" max="6906" width="4.7109375" style="212" bestFit="1" customWidth="1"/>
    <col min="6907" max="6907" width="9.7109375" style="212" bestFit="1" customWidth="1"/>
    <col min="6908" max="6908" width="10" style="212" bestFit="1" customWidth="1"/>
    <col min="6909" max="6909" width="8.85546875" style="212" bestFit="1" customWidth="1"/>
    <col min="6910" max="6910" width="22.85546875" style="212" customWidth="1"/>
    <col min="6911" max="6911" width="59.7109375" style="212" bestFit="1" customWidth="1"/>
    <col min="6912" max="6912" width="57.85546875" style="212" bestFit="1" customWidth="1"/>
    <col min="6913" max="6913" width="35.28515625" style="212" bestFit="1" customWidth="1"/>
    <col min="6914" max="6914" width="28.140625" style="212" bestFit="1" customWidth="1"/>
    <col min="6915" max="6915" width="33.140625" style="212" bestFit="1" customWidth="1"/>
    <col min="6916" max="6916" width="26" style="212" bestFit="1" customWidth="1"/>
    <col min="6917" max="6917" width="19.140625" style="212" bestFit="1" customWidth="1"/>
    <col min="6918" max="6918" width="10.42578125" style="212" customWidth="1"/>
    <col min="6919" max="6919" width="11.85546875" style="212" customWidth="1"/>
    <col min="6920" max="6920" width="14.7109375" style="212" customWidth="1"/>
    <col min="6921" max="6921" width="9" style="212" bestFit="1" customWidth="1"/>
    <col min="6922" max="7161" width="9.140625" style="212"/>
    <col min="7162" max="7162" width="4.7109375" style="212" bestFit="1" customWidth="1"/>
    <col min="7163" max="7163" width="9.7109375" style="212" bestFit="1" customWidth="1"/>
    <col min="7164" max="7164" width="10" style="212" bestFit="1" customWidth="1"/>
    <col min="7165" max="7165" width="8.85546875" style="212" bestFit="1" customWidth="1"/>
    <col min="7166" max="7166" width="22.85546875" style="212" customWidth="1"/>
    <col min="7167" max="7167" width="59.7109375" style="212" bestFit="1" customWidth="1"/>
    <col min="7168" max="7168" width="57.85546875" style="212" bestFit="1" customWidth="1"/>
    <col min="7169" max="7169" width="35.28515625" style="212" bestFit="1" customWidth="1"/>
    <col min="7170" max="7170" width="28.140625" style="212" bestFit="1" customWidth="1"/>
    <col min="7171" max="7171" width="33.140625" style="212" bestFit="1" customWidth="1"/>
    <col min="7172" max="7172" width="26" style="212" bestFit="1" customWidth="1"/>
    <col min="7173" max="7173" width="19.140625" style="212" bestFit="1" customWidth="1"/>
    <col min="7174" max="7174" width="10.42578125" style="212" customWidth="1"/>
    <col min="7175" max="7175" width="11.85546875" style="212" customWidth="1"/>
    <col min="7176" max="7176" width="14.7109375" style="212" customWidth="1"/>
    <col min="7177" max="7177" width="9" style="212" bestFit="1" customWidth="1"/>
    <col min="7178" max="7417" width="9.140625" style="212"/>
    <col min="7418" max="7418" width="4.7109375" style="212" bestFit="1" customWidth="1"/>
    <col min="7419" max="7419" width="9.7109375" style="212" bestFit="1" customWidth="1"/>
    <col min="7420" max="7420" width="10" style="212" bestFit="1" customWidth="1"/>
    <col min="7421" max="7421" width="8.85546875" style="212" bestFit="1" customWidth="1"/>
    <col min="7422" max="7422" width="22.85546875" style="212" customWidth="1"/>
    <col min="7423" max="7423" width="59.7109375" style="212" bestFit="1" customWidth="1"/>
    <col min="7424" max="7424" width="57.85546875" style="212" bestFit="1" customWidth="1"/>
    <col min="7425" max="7425" width="35.28515625" style="212" bestFit="1" customWidth="1"/>
    <col min="7426" max="7426" width="28.140625" style="212" bestFit="1" customWidth="1"/>
    <col min="7427" max="7427" width="33.140625" style="212" bestFit="1" customWidth="1"/>
    <col min="7428" max="7428" width="26" style="212" bestFit="1" customWidth="1"/>
    <col min="7429" max="7429" width="19.140625" style="212" bestFit="1" customWidth="1"/>
    <col min="7430" max="7430" width="10.42578125" style="212" customWidth="1"/>
    <col min="7431" max="7431" width="11.85546875" style="212" customWidth="1"/>
    <col min="7432" max="7432" width="14.7109375" style="212" customWidth="1"/>
    <col min="7433" max="7433" width="9" style="212" bestFit="1" customWidth="1"/>
    <col min="7434" max="7673" width="9.140625" style="212"/>
    <col min="7674" max="7674" width="4.7109375" style="212" bestFit="1" customWidth="1"/>
    <col min="7675" max="7675" width="9.7109375" style="212" bestFit="1" customWidth="1"/>
    <col min="7676" max="7676" width="10" style="212" bestFit="1" customWidth="1"/>
    <col min="7677" max="7677" width="8.85546875" style="212" bestFit="1" customWidth="1"/>
    <col min="7678" max="7678" width="22.85546875" style="212" customWidth="1"/>
    <col min="7679" max="7679" width="59.7109375" style="212" bestFit="1" customWidth="1"/>
    <col min="7680" max="7680" width="57.85546875" style="212" bestFit="1" customWidth="1"/>
    <col min="7681" max="7681" width="35.28515625" style="212" bestFit="1" customWidth="1"/>
    <col min="7682" max="7682" width="28.140625" style="212" bestFit="1" customWidth="1"/>
    <col min="7683" max="7683" width="33.140625" style="212" bestFit="1" customWidth="1"/>
    <col min="7684" max="7684" width="26" style="212" bestFit="1" customWidth="1"/>
    <col min="7685" max="7685" width="19.140625" style="212" bestFit="1" customWidth="1"/>
    <col min="7686" max="7686" width="10.42578125" style="212" customWidth="1"/>
    <col min="7687" max="7687" width="11.85546875" style="212" customWidth="1"/>
    <col min="7688" max="7688" width="14.7109375" style="212" customWidth="1"/>
    <col min="7689" max="7689" width="9" style="212" bestFit="1" customWidth="1"/>
    <col min="7690" max="7929" width="9.140625" style="212"/>
    <col min="7930" max="7930" width="4.7109375" style="212" bestFit="1" customWidth="1"/>
    <col min="7931" max="7931" width="9.7109375" style="212" bestFit="1" customWidth="1"/>
    <col min="7932" max="7932" width="10" style="212" bestFit="1" customWidth="1"/>
    <col min="7933" max="7933" width="8.85546875" style="212" bestFit="1" customWidth="1"/>
    <col min="7934" max="7934" width="22.85546875" style="212" customWidth="1"/>
    <col min="7935" max="7935" width="59.7109375" style="212" bestFit="1" customWidth="1"/>
    <col min="7936" max="7936" width="57.85546875" style="212" bestFit="1" customWidth="1"/>
    <col min="7937" max="7937" width="35.28515625" style="212" bestFit="1" customWidth="1"/>
    <col min="7938" max="7938" width="28.140625" style="212" bestFit="1" customWidth="1"/>
    <col min="7939" max="7939" width="33.140625" style="212" bestFit="1" customWidth="1"/>
    <col min="7940" max="7940" width="26" style="212" bestFit="1" customWidth="1"/>
    <col min="7941" max="7941" width="19.140625" style="212" bestFit="1" customWidth="1"/>
    <col min="7942" max="7942" width="10.42578125" style="212" customWidth="1"/>
    <col min="7943" max="7943" width="11.85546875" style="212" customWidth="1"/>
    <col min="7944" max="7944" width="14.7109375" style="212" customWidth="1"/>
    <col min="7945" max="7945" width="9" style="212" bestFit="1" customWidth="1"/>
    <col min="7946" max="8185" width="9.140625" style="212"/>
    <col min="8186" max="8186" width="4.7109375" style="212" bestFit="1" customWidth="1"/>
    <col min="8187" max="8187" width="9.7109375" style="212" bestFit="1" customWidth="1"/>
    <col min="8188" max="8188" width="10" style="212" bestFit="1" customWidth="1"/>
    <col min="8189" max="8189" width="8.85546875" style="212" bestFit="1" customWidth="1"/>
    <col min="8190" max="8190" width="22.85546875" style="212" customWidth="1"/>
    <col min="8191" max="8191" width="59.7109375" style="212" bestFit="1" customWidth="1"/>
    <col min="8192" max="8192" width="57.85546875" style="212" bestFit="1" customWidth="1"/>
    <col min="8193" max="8193" width="35.28515625" style="212" bestFit="1" customWidth="1"/>
    <col min="8194" max="8194" width="28.140625" style="212" bestFit="1" customWidth="1"/>
    <col min="8195" max="8195" width="33.140625" style="212" bestFit="1" customWidth="1"/>
    <col min="8196" max="8196" width="26" style="212" bestFit="1" customWidth="1"/>
    <col min="8197" max="8197" width="19.140625" style="212" bestFit="1" customWidth="1"/>
    <col min="8198" max="8198" width="10.42578125" style="212" customWidth="1"/>
    <col min="8199" max="8199" width="11.85546875" style="212" customWidth="1"/>
    <col min="8200" max="8200" width="14.7109375" style="212" customWidth="1"/>
    <col min="8201" max="8201" width="9" style="212" bestFit="1" customWidth="1"/>
    <col min="8202" max="8441" width="9.140625" style="212"/>
    <col min="8442" max="8442" width="4.7109375" style="212" bestFit="1" customWidth="1"/>
    <col min="8443" max="8443" width="9.7109375" style="212" bestFit="1" customWidth="1"/>
    <col min="8444" max="8444" width="10" style="212" bestFit="1" customWidth="1"/>
    <col min="8445" max="8445" width="8.85546875" style="212" bestFit="1" customWidth="1"/>
    <col min="8446" max="8446" width="22.85546875" style="212" customWidth="1"/>
    <col min="8447" max="8447" width="59.7109375" style="212" bestFit="1" customWidth="1"/>
    <col min="8448" max="8448" width="57.85546875" style="212" bestFit="1" customWidth="1"/>
    <col min="8449" max="8449" width="35.28515625" style="212" bestFit="1" customWidth="1"/>
    <col min="8450" max="8450" width="28.140625" style="212" bestFit="1" customWidth="1"/>
    <col min="8451" max="8451" width="33.140625" style="212" bestFit="1" customWidth="1"/>
    <col min="8452" max="8452" width="26" style="212" bestFit="1" customWidth="1"/>
    <col min="8453" max="8453" width="19.140625" style="212" bestFit="1" customWidth="1"/>
    <col min="8454" max="8454" width="10.42578125" style="212" customWidth="1"/>
    <col min="8455" max="8455" width="11.85546875" style="212" customWidth="1"/>
    <col min="8456" max="8456" width="14.7109375" style="212" customWidth="1"/>
    <col min="8457" max="8457" width="9" style="212" bestFit="1" customWidth="1"/>
    <col min="8458" max="8697" width="9.140625" style="212"/>
    <col min="8698" max="8698" width="4.7109375" style="212" bestFit="1" customWidth="1"/>
    <col min="8699" max="8699" width="9.7109375" style="212" bestFit="1" customWidth="1"/>
    <col min="8700" max="8700" width="10" style="212" bestFit="1" customWidth="1"/>
    <col min="8701" max="8701" width="8.85546875" style="212" bestFit="1" customWidth="1"/>
    <col min="8702" max="8702" width="22.85546875" style="212" customWidth="1"/>
    <col min="8703" max="8703" width="59.7109375" style="212" bestFit="1" customWidth="1"/>
    <col min="8704" max="8704" width="57.85546875" style="212" bestFit="1" customWidth="1"/>
    <col min="8705" max="8705" width="35.28515625" style="212" bestFit="1" customWidth="1"/>
    <col min="8706" max="8706" width="28.140625" style="212" bestFit="1" customWidth="1"/>
    <col min="8707" max="8707" width="33.140625" style="212" bestFit="1" customWidth="1"/>
    <col min="8708" max="8708" width="26" style="212" bestFit="1" customWidth="1"/>
    <col min="8709" max="8709" width="19.140625" style="212" bestFit="1" customWidth="1"/>
    <col min="8710" max="8710" width="10.42578125" style="212" customWidth="1"/>
    <col min="8711" max="8711" width="11.85546875" style="212" customWidth="1"/>
    <col min="8712" max="8712" width="14.7109375" style="212" customWidth="1"/>
    <col min="8713" max="8713" width="9" style="212" bestFit="1" customWidth="1"/>
    <col min="8714" max="8953" width="9.140625" style="212"/>
    <col min="8954" max="8954" width="4.7109375" style="212" bestFit="1" customWidth="1"/>
    <col min="8955" max="8955" width="9.7109375" style="212" bestFit="1" customWidth="1"/>
    <col min="8956" max="8956" width="10" style="212" bestFit="1" customWidth="1"/>
    <col min="8957" max="8957" width="8.85546875" style="212" bestFit="1" customWidth="1"/>
    <col min="8958" max="8958" width="22.85546875" style="212" customWidth="1"/>
    <col min="8959" max="8959" width="59.7109375" style="212" bestFit="1" customWidth="1"/>
    <col min="8960" max="8960" width="57.85546875" style="212" bestFit="1" customWidth="1"/>
    <col min="8961" max="8961" width="35.28515625" style="212" bestFit="1" customWidth="1"/>
    <col min="8962" max="8962" width="28.140625" style="212" bestFit="1" customWidth="1"/>
    <col min="8963" max="8963" width="33.140625" style="212" bestFit="1" customWidth="1"/>
    <col min="8964" max="8964" width="26" style="212" bestFit="1" customWidth="1"/>
    <col min="8965" max="8965" width="19.140625" style="212" bestFit="1" customWidth="1"/>
    <col min="8966" max="8966" width="10.42578125" style="212" customWidth="1"/>
    <col min="8967" max="8967" width="11.85546875" style="212" customWidth="1"/>
    <col min="8968" max="8968" width="14.7109375" style="212" customWidth="1"/>
    <col min="8969" max="8969" width="9" style="212" bestFit="1" customWidth="1"/>
    <col min="8970" max="9209" width="9.140625" style="212"/>
    <col min="9210" max="9210" width="4.7109375" style="212" bestFit="1" customWidth="1"/>
    <col min="9211" max="9211" width="9.7109375" style="212" bestFit="1" customWidth="1"/>
    <col min="9212" max="9212" width="10" style="212" bestFit="1" customWidth="1"/>
    <col min="9213" max="9213" width="8.85546875" style="212" bestFit="1" customWidth="1"/>
    <col min="9214" max="9214" width="22.85546875" style="212" customWidth="1"/>
    <col min="9215" max="9215" width="59.7109375" style="212" bestFit="1" customWidth="1"/>
    <col min="9216" max="9216" width="57.85546875" style="212" bestFit="1" customWidth="1"/>
    <col min="9217" max="9217" width="35.28515625" style="212" bestFit="1" customWidth="1"/>
    <col min="9218" max="9218" width="28.140625" style="212" bestFit="1" customWidth="1"/>
    <col min="9219" max="9219" width="33.140625" style="212" bestFit="1" customWidth="1"/>
    <col min="9220" max="9220" width="26" style="212" bestFit="1" customWidth="1"/>
    <col min="9221" max="9221" width="19.140625" style="212" bestFit="1" customWidth="1"/>
    <col min="9222" max="9222" width="10.42578125" style="212" customWidth="1"/>
    <col min="9223" max="9223" width="11.85546875" style="212" customWidth="1"/>
    <col min="9224" max="9224" width="14.7109375" style="212" customWidth="1"/>
    <col min="9225" max="9225" width="9" style="212" bestFit="1" customWidth="1"/>
    <col min="9226" max="9465" width="9.140625" style="212"/>
    <col min="9466" max="9466" width="4.7109375" style="212" bestFit="1" customWidth="1"/>
    <col min="9467" max="9467" width="9.7109375" style="212" bestFit="1" customWidth="1"/>
    <col min="9468" max="9468" width="10" style="212" bestFit="1" customWidth="1"/>
    <col min="9469" max="9469" width="8.85546875" style="212" bestFit="1" customWidth="1"/>
    <col min="9470" max="9470" width="22.85546875" style="212" customWidth="1"/>
    <col min="9471" max="9471" width="59.7109375" style="212" bestFit="1" customWidth="1"/>
    <col min="9472" max="9472" width="57.85546875" style="212" bestFit="1" customWidth="1"/>
    <col min="9473" max="9473" width="35.28515625" style="212" bestFit="1" customWidth="1"/>
    <col min="9474" max="9474" width="28.140625" style="212" bestFit="1" customWidth="1"/>
    <col min="9475" max="9475" width="33.140625" style="212" bestFit="1" customWidth="1"/>
    <col min="9476" max="9476" width="26" style="212" bestFit="1" customWidth="1"/>
    <col min="9477" max="9477" width="19.140625" style="212" bestFit="1" customWidth="1"/>
    <col min="9478" max="9478" width="10.42578125" style="212" customWidth="1"/>
    <col min="9479" max="9479" width="11.85546875" style="212" customWidth="1"/>
    <col min="9480" max="9480" width="14.7109375" style="212" customWidth="1"/>
    <col min="9481" max="9481" width="9" style="212" bestFit="1" customWidth="1"/>
    <col min="9482" max="9721" width="9.140625" style="212"/>
    <col min="9722" max="9722" width="4.7109375" style="212" bestFit="1" customWidth="1"/>
    <col min="9723" max="9723" width="9.7109375" style="212" bestFit="1" customWidth="1"/>
    <col min="9724" max="9724" width="10" style="212" bestFit="1" customWidth="1"/>
    <col min="9725" max="9725" width="8.85546875" style="212" bestFit="1" customWidth="1"/>
    <col min="9726" max="9726" width="22.85546875" style="212" customWidth="1"/>
    <col min="9727" max="9727" width="59.7109375" style="212" bestFit="1" customWidth="1"/>
    <col min="9728" max="9728" width="57.85546875" style="212" bestFit="1" customWidth="1"/>
    <col min="9729" max="9729" width="35.28515625" style="212" bestFit="1" customWidth="1"/>
    <col min="9730" max="9730" width="28.140625" style="212" bestFit="1" customWidth="1"/>
    <col min="9731" max="9731" width="33.140625" style="212" bestFit="1" customWidth="1"/>
    <col min="9732" max="9732" width="26" style="212" bestFit="1" customWidth="1"/>
    <col min="9733" max="9733" width="19.140625" style="212" bestFit="1" customWidth="1"/>
    <col min="9734" max="9734" width="10.42578125" style="212" customWidth="1"/>
    <col min="9735" max="9735" width="11.85546875" style="212" customWidth="1"/>
    <col min="9736" max="9736" width="14.7109375" style="212" customWidth="1"/>
    <col min="9737" max="9737" width="9" style="212" bestFit="1" customWidth="1"/>
    <col min="9738" max="9977" width="9.140625" style="212"/>
    <col min="9978" max="9978" width="4.7109375" style="212" bestFit="1" customWidth="1"/>
    <col min="9979" max="9979" width="9.7109375" style="212" bestFit="1" customWidth="1"/>
    <col min="9980" max="9980" width="10" style="212" bestFit="1" customWidth="1"/>
    <col min="9981" max="9981" width="8.85546875" style="212" bestFit="1" customWidth="1"/>
    <col min="9982" max="9982" width="22.85546875" style="212" customWidth="1"/>
    <col min="9983" max="9983" width="59.7109375" style="212" bestFit="1" customWidth="1"/>
    <col min="9984" max="9984" width="57.85546875" style="212" bestFit="1" customWidth="1"/>
    <col min="9985" max="9985" width="35.28515625" style="212" bestFit="1" customWidth="1"/>
    <col min="9986" max="9986" width="28.140625" style="212" bestFit="1" customWidth="1"/>
    <col min="9987" max="9987" width="33.140625" style="212" bestFit="1" customWidth="1"/>
    <col min="9988" max="9988" width="26" style="212" bestFit="1" customWidth="1"/>
    <col min="9989" max="9989" width="19.140625" style="212" bestFit="1" customWidth="1"/>
    <col min="9990" max="9990" width="10.42578125" style="212" customWidth="1"/>
    <col min="9991" max="9991" width="11.85546875" style="212" customWidth="1"/>
    <col min="9992" max="9992" width="14.7109375" style="212" customWidth="1"/>
    <col min="9993" max="9993" width="9" style="212" bestFit="1" customWidth="1"/>
    <col min="9994" max="10233" width="9.140625" style="212"/>
    <col min="10234" max="10234" width="4.7109375" style="212" bestFit="1" customWidth="1"/>
    <col min="10235" max="10235" width="9.7109375" style="212" bestFit="1" customWidth="1"/>
    <col min="10236" max="10236" width="10" style="212" bestFit="1" customWidth="1"/>
    <col min="10237" max="10237" width="8.85546875" style="212" bestFit="1" customWidth="1"/>
    <col min="10238" max="10238" width="22.85546875" style="212" customWidth="1"/>
    <col min="10239" max="10239" width="59.7109375" style="212" bestFit="1" customWidth="1"/>
    <col min="10240" max="10240" width="57.85546875" style="212" bestFit="1" customWidth="1"/>
    <col min="10241" max="10241" width="35.28515625" style="212" bestFit="1" customWidth="1"/>
    <col min="10242" max="10242" width="28.140625" style="212" bestFit="1" customWidth="1"/>
    <col min="10243" max="10243" width="33.140625" style="212" bestFit="1" customWidth="1"/>
    <col min="10244" max="10244" width="26" style="212" bestFit="1" customWidth="1"/>
    <col min="10245" max="10245" width="19.140625" style="212" bestFit="1" customWidth="1"/>
    <col min="10246" max="10246" width="10.42578125" style="212" customWidth="1"/>
    <col min="10247" max="10247" width="11.85546875" style="212" customWidth="1"/>
    <col min="10248" max="10248" width="14.7109375" style="212" customWidth="1"/>
    <col min="10249" max="10249" width="9" style="212" bestFit="1" customWidth="1"/>
    <col min="10250" max="10489" width="9.140625" style="212"/>
    <col min="10490" max="10490" width="4.7109375" style="212" bestFit="1" customWidth="1"/>
    <col min="10491" max="10491" width="9.7109375" style="212" bestFit="1" customWidth="1"/>
    <col min="10492" max="10492" width="10" style="212" bestFit="1" customWidth="1"/>
    <col min="10493" max="10493" width="8.85546875" style="212" bestFit="1" customWidth="1"/>
    <col min="10494" max="10494" width="22.85546875" style="212" customWidth="1"/>
    <col min="10495" max="10495" width="59.7109375" style="212" bestFit="1" customWidth="1"/>
    <col min="10496" max="10496" width="57.85546875" style="212" bestFit="1" customWidth="1"/>
    <col min="10497" max="10497" width="35.28515625" style="212" bestFit="1" customWidth="1"/>
    <col min="10498" max="10498" width="28.140625" style="212" bestFit="1" customWidth="1"/>
    <col min="10499" max="10499" width="33.140625" style="212" bestFit="1" customWidth="1"/>
    <col min="10500" max="10500" width="26" style="212" bestFit="1" customWidth="1"/>
    <col min="10501" max="10501" width="19.140625" style="212" bestFit="1" customWidth="1"/>
    <col min="10502" max="10502" width="10.42578125" style="212" customWidth="1"/>
    <col min="10503" max="10503" width="11.85546875" style="212" customWidth="1"/>
    <col min="10504" max="10504" width="14.7109375" style="212" customWidth="1"/>
    <col min="10505" max="10505" width="9" style="212" bestFit="1" customWidth="1"/>
    <col min="10506" max="10745" width="9.140625" style="212"/>
    <col min="10746" max="10746" width="4.7109375" style="212" bestFit="1" customWidth="1"/>
    <col min="10747" max="10747" width="9.7109375" style="212" bestFit="1" customWidth="1"/>
    <col min="10748" max="10748" width="10" style="212" bestFit="1" customWidth="1"/>
    <col min="10749" max="10749" width="8.85546875" style="212" bestFit="1" customWidth="1"/>
    <col min="10750" max="10750" width="22.85546875" style="212" customWidth="1"/>
    <col min="10751" max="10751" width="59.7109375" style="212" bestFit="1" customWidth="1"/>
    <col min="10752" max="10752" width="57.85546875" style="212" bestFit="1" customWidth="1"/>
    <col min="10753" max="10753" width="35.28515625" style="212" bestFit="1" customWidth="1"/>
    <col min="10754" max="10754" width="28.140625" style="212" bestFit="1" customWidth="1"/>
    <col min="10755" max="10755" width="33.140625" style="212" bestFit="1" customWidth="1"/>
    <col min="10756" max="10756" width="26" style="212" bestFit="1" customWidth="1"/>
    <col min="10757" max="10757" width="19.140625" style="212" bestFit="1" customWidth="1"/>
    <col min="10758" max="10758" width="10.42578125" style="212" customWidth="1"/>
    <col min="10759" max="10759" width="11.85546875" style="212" customWidth="1"/>
    <col min="10760" max="10760" width="14.7109375" style="212" customWidth="1"/>
    <col min="10761" max="10761" width="9" style="212" bestFit="1" customWidth="1"/>
    <col min="10762" max="11001" width="9.140625" style="212"/>
    <col min="11002" max="11002" width="4.7109375" style="212" bestFit="1" customWidth="1"/>
    <col min="11003" max="11003" width="9.7109375" style="212" bestFit="1" customWidth="1"/>
    <col min="11004" max="11004" width="10" style="212" bestFit="1" customWidth="1"/>
    <col min="11005" max="11005" width="8.85546875" style="212" bestFit="1" customWidth="1"/>
    <col min="11006" max="11006" width="22.85546875" style="212" customWidth="1"/>
    <col min="11007" max="11007" width="59.7109375" style="212" bestFit="1" customWidth="1"/>
    <col min="11008" max="11008" width="57.85546875" style="212" bestFit="1" customWidth="1"/>
    <col min="11009" max="11009" width="35.28515625" style="212" bestFit="1" customWidth="1"/>
    <col min="11010" max="11010" width="28.140625" style="212" bestFit="1" customWidth="1"/>
    <col min="11011" max="11011" width="33.140625" style="212" bestFit="1" customWidth="1"/>
    <col min="11012" max="11012" width="26" style="212" bestFit="1" customWidth="1"/>
    <col min="11013" max="11013" width="19.140625" style="212" bestFit="1" customWidth="1"/>
    <col min="11014" max="11014" width="10.42578125" style="212" customWidth="1"/>
    <col min="11015" max="11015" width="11.85546875" style="212" customWidth="1"/>
    <col min="11016" max="11016" width="14.7109375" style="212" customWidth="1"/>
    <col min="11017" max="11017" width="9" style="212" bestFit="1" customWidth="1"/>
    <col min="11018" max="11257" width="9.140625" style="212"/>
    <col min="11258" max="11258" width="4.7109375" style="212" bestFit="1" customWidth="1"/>
    <col min="11259" max="11259" width="9.7109375" style="212" bestFit="1" customWidth="1"/>
    <col min="11260" max="11260" width="10" style="212" bestFit="1" customWidth="1"/>
    <col min="11261" max="11261" width="8.85546875" style="212" bestFit="1" customWidth="1"/>
    <col min="11262" max="11262" width="22.85546875" style="212" customWidth="1"/>
    <col min="11263" max="11263" width="59.7109375" style="212" bestFit="1" customWidth="1"/>
    <col min="11264" max="11264" width="57.85546875" style="212" bestFit="1" customWidth="1"/>
    <col min="11265" max="11265" width="35.28515625" style="212" bestFit="1" customWidth="1"/>
    <col min="11266" max="11266" width="28.140625" style="212" bestFit="1" customWidth="1"/>
    <col min="11267" max="11267" width="33.140625" style="212" bestFit="1" customWidth="1"/>
    <col min="11268" max="11268" width="26" style="212" bestFit="1" customWidth="1"/>
    <col min="11269" max="11269" width="19.140625" style="212" bestFit="1" customWidth="1"/>
    <col min="11270" max="11270" width="10.42578125" style="212" customWidth="1"/>
    <col min="11271" max="11271" width="11.85546875" style="212" customWidth="1"/>
    <col min="11272" max="11272" width="14.7109375" style="212" customWidth="1"/>
    <col min="11273" max="11273" width="9" style="212" bestFit="1" customWidth="1"/>
    <col min="11274" max="11513" width="9.140625" style="212"/>
    <col min="11514" max="11514" width="4.7109375" style="212" bestFit="1" customWidth="1"/>
    <col min="11515" max="11515" width="9.7109375" style="212" bestFit="1" customWidth="1"/>
    <col min="11516" max="11516" width="10" style="212" bestFit="1" customWidth="1"/>
    <col min="11517" max="11517" width="8.85546875" style="212" bestFit="1" customWidth="1"/>
    <col min="11518" max="11518" width="22.85546875" style="212" customWidth="1"/>
    <col min="11519" max="11519" width="59.7109375" style="212" bestFit="1" customWidth="1"/>
    <col min="11520" max="11520" width="57.85546875" style="212" bestFit="1" customWidth="1"/>
    <col min="11521" max="11521" width="35.28515625" style="212" bestFit="1" customWidth="1"/>
    <col min="11522" max="11522" width="28.140625" style="212" bestFit="1" customWidth="1"/>
    <col min="11523" max="11523" width="33.140625" style="212" bestFit="1" customWidth="1"/>
    <col min="11524" max="11524" width="26" style="212" bestFit="1" customWidth="1"/>
    <col min="11525" max="11525" width="19.140625" style="212" bestFit="1" customWidth="1"/>
    <col min="11526" max="11526" width="10.42578125" style="212" customWidth="1"/>
    <col min="11527" max="11527" width="11.85546875" style="212" customWidth="1"/>
    <col min="11528" max="11528" width="14.7109375" style="212" customWidth="1"/>
    <col min="11529" max="11529" width="9" style="212" bestFit="1" customWidth="1"/>
    <col min="11530" max="11769" width="9.140625" style="212"/>
    <col min="11770" max="11770" width="4.7109375" style="212" bestFit="1" customWidth="1"/>
    <col min="11771" max="11771" width="9.7109375" style="212" bestFit="1" customWidth="1"/>
    <col min="11772" max="11772" width="10" style="212" bestFit="1" customWidth="1"/>
    <col min="11773" max="11773" width="8.85546875" style="212" bestFit="1" customWidth="1"/>
    <col min="11774" max="11774" width="22.85546875" style="212" customWidth="1"/>
    <col min="11775" max="11775" width="59.7109375" style="212" bestFit="1" customWidth="1"/>
    <col min="11776" max="11776" width="57.85546875" style="212" bestFit="1" customWidth="1"/>
    <col min="11777" max="11777" width="35.28515625" style="212" bestFit="1" customWidth="1"/>
    <col min="11778" max="11778" width="28.140625" style="212" bestFit="1" customWidth="1"/>
    <col min="11779" max="11779" width="33.140625" style="212" bestFit="1" customWidth="1"/>
    <col min="11780" max="11780" width="26" style="212" bestFit="1" customWidth="1"/>
    <col min="11781" max="11781" width="19.140625" style="212" bestFit="1" customWidth="1"/>
    <col min="11782" max="11782" width="10.42578125" style="212" customWidth="1"/>
    <col min="11783" max="11783" width="11.85546875" style="212" customWidth="1"/>
    <col min="11784" max="11784" width="14.7109375" style="212" customWidth="1"/>
    <col min="11785" max="11785" width="9" style="212" bestFit="1" customWidth="1"/>
    <col min="11786" max="12025" width="9.140625" style="212"/>
    <col min="12026" max="12026" width="4.7109375" style="212" bestFit="1" customWidth="1"/>
    <col min="12027" max="12027" width="9.7109375" style="212" bestFit="1" customWidth="1"/>
    <col min="12028" max="12028" width="10" style="212" bestFit="1" customWidth="1"/>
    <col min="12029" max="12029" width="8.85546875" style="212" bestFit="1" customWidth="1"/>
    <col min="12030" max="12030" width="22.85546875" style="212" customWidth="1"/>
    <col min="12031" max="12031" width="59.7109375" style="212" bestFit="1" customWidth="1"/>
    <col min="12032" max="12032" width="57.85546875" style="212" bestFit="1" customWidth="1"/>
    <col min="12033" max="12033" width="35.28515625" style="212" bestFit="1" customWidth="1"/>
    <col min="12034" max="12034" width="28.140625" style="212" bestFit="1" customWidth="1"/>
    <col min="12035" max="12035" width="33.140625" style="212" bestFit="1" customWidth="1"/>
    <col min="12036" max="12036" width="26" style="212" bestFit="1" customWidth="1"/>
    <col min="12037" max="12037" width="19.140625" style="212" bestFit="1" customWidth="1"/>
    <col min="12038" max="12038" width="10.42578125" style="212" customWidth="1"/>
    <col min="12039" max="12039" width="11.85546875" style="212" customWidth="1"/>
    <col min="12040" max="12040" width="14.7109375" style="212" customWidth="1"/>
    <col min="12041" max="12041" width="9" style="212" bestFit="1" customWidth="1"/>
    <col min="12042" max="12281" width="9.140625" style="212"/>
    <col min="12282" max="12282" width="4.7109375" style="212" bestFit="1" customWidth="1"/>
    <col min="12283" max="12283" width="9.7109375" style="212" bestFit="1" customWidth="1"/>
    <col min="12284" max="12284" width="10" style="212" bestFit="1" customWidth="1"/>
    <col min="12285" max="12285" width="8.85546875" style="212" bestFit="1" customWidth="1"/>
    <col min="12286" max="12286" width="22.85546875" style="212" customWidth="1"/>
    <col min="12287" max="12287" width="59.7109375" style="212" bestFit="1" customWidth="1"/>
    <col min="12288" max="12288" width="57.85546875" style="212" bestFit="1" customWidth="1"/>
    <col min="12289" max="12289" width="35.28515625" style="212" bestFit="1" customWidth="1"/>
    <col min="12290" max="12290" width="28.140625" style="212" bestFit="1" customWidth="1"/>
    <col min="12291" max="12291" width="33.140625" style="212" bestFit="1" customWidth="1"/>
    <col min="12292" max="12292" width="26" style="212" bestFit="1" customWidth="1"/>
    <col min="12293" max="12293" width="19.140625" style="212" bestFit="1" customWidth="1"/>
    <col min="12294" max="12294" width="10.42578125" style="212" customWidth="1"/>
    <col min="12295" max="12295" width="11.85546875" style="212" customWidth="1"/>
    <col min="12296" max="12296" width="14.7109375" style="212" customWidth="1"/>
    <col min="12297" max="12297" width="9" style="212" bestFit="1" customWidth="1"/>
    <col min="12298" max="12537" width="9.140625" style="212"/>
    <col min="12538" max="12538" width="4.7109375" style="212" bestFit="1" customWidth="1"/>
    <col min="12539" max="12539" width="9.7109375" style="212" bestFit="1" customWidth="1"/>
    <col min="12540" max="12540" width="10" style="212" bestFit="1" customWidth="1"/>
    <col min="12541" max="12541" width="8.85546875" style="212" bestFit="1" customWidth="1"/>
    <col min="12542" max="12542" width="22.85546875" style="212" customWidth="1"/>
    <col min="12543" max="12543" width="59.7109375" style="212" bestFit="1" customWidth="1"/>
    <col min="12544" max="12544" width="57.85546875" style="212" bestFit="1" customWidth="1"/>
    <col min="12545" max="12545" width="35.28515625" style="212" bestFit="1" customWidth="1"/>
    <col min="12546" max="12546" width="28.140625" style="212" bestFit="1" customWidth="1"/>
    <col min="12547" max="12547" width="33.140625" style="212" bestFit="1" customWidth="1"/>
    <col min="12548" max="12548" width="26" style="212" bestFit="1" customWidth="1"/>
    <col min="12549" max="12549" width="19.140625" style="212" bestFit="1" customWidth="1"/>
    <col min="12550" max="12550" width="10.42578125" style="212" customWidth="1"/>
    <col min="12551" max="12551" width="11.85546875" style="212" customWidth="1"/>
    <col min="12552" max="12552" width="14.7109375" style="212" customWidth="1"/>
    <col min="12553" max="12553" width="9" style="212" bestFit="1" customWidth="1"/>
    <col min="12554" max="12793" width="9.140625" style="212"/>
    <col min="12794" max="12794" width="4.7109375" style="212" bestFit="1" customWidth="1"/>
    <col min="12795" max="12795" width="9.7109375" style="212" bestFit="1" customWidth="1"/>
    <col min="12796" max="12796" width="10" style="212" bestFit="1" customWidth="1"/>
    <col min="12797" max="12797" width="8.85546875" style="212" bestFit="1" customWidth="1"/>
    <col min="12798" max="12798" width="22.85546875" style="212" customWidth="1"/>
    <col min="12799" max="12799" width="59.7109375" style="212" bestFit="1" customWidth="1"/>
    <col min="12800" max="12800" width="57.85546875" style="212" bestFit="1" customWidth="1"/>
    <col min="12801" max="12801" width="35.28515625" style="212" bestFit="1" customWidth="1"/>
    <col min="12802" max="12802" width="28.140625" style="212" bestFit="1" customWidth="1"/>
    <col min="12803" max="12803" width="33.140625" style="212" bestFit="1" customWidth="1"/>
    <col min="12804" max="12804" width="26" style="212" bestFit="1" customWidth="1"/>
    <col min="12805" max="12805" width="19.140625" style="212" bestFit="1" customWidth="1"/>
    <col min="12806" max="12806" width="10.42578125" style="212" customWidth="1"/>
    <col min="12807" max="12807" width="11.85546875" style="212" customWidth="1"/>
    <col min="12808" max="12808" width="14.7109375" style="212" customWidth="1"/>
    <col min="12809" max="12809" width="9" style="212" bestFit="1" customWidth="1"/>
    <col min="12810" max="13049" width="9.140625" style="212"/>
    <col min="13050" max="13050" width="4.7109375" style="212" bestFit="1" customWidth="1"/>
    <col min="13051" max="13051" width="9.7109375" style="212" bestFit="1" customWidth="1"/>
    <col min="13052" max="13052" width="10" style="212" bestFit="1" customWidth="1"/>
    <col min="13053" max="13053" width="8.85546875" style="212" bestFit="1" customWidth="1"/>
    <col min="13054" max="13054" width="22.85546875" style="212" customWidth="1"/>
    <col min="13055" max="13055" width="59.7109375" style="212" bestFit="1" customWidth="1"/>
    <col min="13056" max="13056" width="57.85546875" style="212" bestFit="1" customWidth="1"/>
    <col min="13057" max="13057" width="35.28515625" style="212" bestFit="1" customWidth="1"/>
    <col min="13058" max="13058" width="28.140625" style="212" bestFit="1" customWidth="1"/>
    <col min="13059" max="13059" width="33.140625" style="212" bestFit="1" customWidth="1"/>
    <col min="13060" max="13060" width="26" style="212" bestFit="1" customWidth="1"/>
    <col min="13061" max="13061" width="19.140625" style="212" bestFit="1" customWidth="1"/>
    <col min="13062" max="13062" width="10.42578125" style="212" customWidth="1"/>
    <col min="13063" max="13063" width="11.85546875" style="212" customWidth="1"/>
    <col min="13064" max="13064" width="14.7109375" style="212" customWidth="1"/>
    <col min="13065" max="13065" width="9" style="212" bestFit="1" customWidth="1"/>
    <col min="13066" max="13305" width="9.140625" style="212"/>
    <col min="13306" max="13306" width="4.7109375" style="212" bestFit="1" customWidth="1"/>
    <col min="13307" max="13307" width="9.7109375" style="212" bestFit="1" customWidth="1"/>
    <col min="13308" max="13308" width="10" style="212" bestFit="1" customWidth="1"/>
    <col min="13309" max="13309" width="8.85546875" style="212" bestFit="1" customWidth="1"/>
    <col min="13310" max="13310" width="22.85546875" style="212" customWidth="1"/>
    <col min="13311" max="13311" width="59.7109375" style="212" bestFit="1" customWidth="1"/>
    <col min="13312" max="13312" width="57.85546875" style="212" bestFit="1" customWidth="1"/>
    <col min="13313" max="13313" width="35.28515625" style="212" bestFit="1" customWidth="1"/>
    <col min="13314" max="13314" width="28.140625" style="212" bestFit="1" customWidth="1"/>
    <col min="13315" max="13315" width="33.140625" style="212" bestFit="1" customWidth="1"/>
    <col min="13316" max="13316" width="26" style="212" bestFit="1" customWidth="1"/>
    <col min="13317" max="13317" width="19.140625" style="212" bestFit="1" customWidth="1"/>
    <col min="13318" max="13318" width="10.42578125" style="212" customWidth="1"/>
    <col min="13319" max="13319" width="11.85546875" style="212" customWidth="1"/>
    <col min="13320" max="13320" width="14.7109375" style="212" customWidth="1"/>
    <col min="13321" max="13321" width="9" style="212" bestFit="1" customWidth="1"/>
    <col min="13322" max="13561" width="9.140625" style="212"/>
    <col min="13562" max="13562" width="4.7109375" style="212" bestFit="1" customWidth="1"/>
    <col min="13563" max="13563" width="9.7109375" style="212" bestFit="1" customWidth="1"/>
    <col min="13564" max="13564" width="10" style="212" bestFit="1" customWidth="1"/>
    <col min="13565" max="13565" width="8.85546875" style="212" bestFit="1" customWidth="1"/>
    <col min="13566" max="13566" width="22.85546875" style="212" customWidth="1"/>
    <col min="13567" max="13567" width="59.7109375" style="212" bestFit="1" customWidth="1"/>
    <col min="13568" max="13568" width="57.85546875" style="212" bestFit="1" customWidth="1"/>
    <col min="13569" max="13569" width="35.28515625" style="212" bestFit="1" customWidth="1"/>
    <col min="13570" max="13570" width="28.140625" style="212" bestFit="1" customWidth="1"/>
    <col min="13571" max="13571" width="33.140625" style="212" bestFit="1" customWidth="1"/>
    <col min="13572" max="13572" width="26" style="212" bestFit="1" customWidth="1"/>
    <col min="13573" max="13573" width="19.140625" style="212" bestFit="1" customWidth="1"/>
    <col min="13574" max="13574" width="10.42578125" style="212" customWidth="1"/>
    <col min="13575" max="13575" width="11.85546875" style="212" customWidth="1"/>
    <col min="13576" max="13576" width="14.7109375" style="212" customWidth="1"/>
    <col min="13577" max="13577" width="9" style="212" bestFit="1" customWidth="1"/>
    <col min="13578" max="13817" width="9.140625" style="212"/>
    <col min="13818" max="13818" width="4.7109375" style="212" bestFit="1" customWidth="1"/>
    <col min="13819" max="13819" width="9.7109375" style="212" bestFit="1" customWidth="1"/>
    <col min="13820" max="13820" width="10" style="212" bestFit="1" customWidth="1"/>
    <col min="13821" max="13821" width="8.85546875" style="212" bestFit="1" customWidth="1"/>
    <col min="13822" max="13822" width="22.85546875" style="212" customWidth="1"/>
    <col min="13823" max="13823" width="59.7109375" style="212" bestFit="1" customWidth="1"/>
    <col min="13824" max="13824" width="57.85546875" style="212" bestFit="1" customWidth="1"/>
    <col min="13825" max="13825" width="35.28515625" style="212" bestFit="1" customWidth="1"/>
    <col min="13826" max="13826" width="28.140625" style="212" bestFit="1" customWidth="1"/>
    <col min="13827" max="13827" width="33.140625" style="212" bestFit="1" customWidth="1"/>
    <col min="13828" max="13828" width="26" style="212" bestFit="1" customWidth="1"/>
    <col min="13829" max="13829" width="19.140625" style="212" bestFit="1" customWidth="1"/>
    <col min="13830" max="13830" width="10.42578125" style="212" customWidth="1"/>
    <col min="13831" max="13831" width="11.85546875" style="212" customWidth="1"/>
    <col min="13832" max="13832" width="14.7109375" style="212" customWidth="1"/>
    <col min="13833" max="13833" width="9" style="212" bestFit="1" customWidth="1"/>
    <col min="13834" max="14073" width="9.140625" style="212"/>
    <col min="14074" max="14074" width="4.7109375" style="212" bestFit="1" customWidth="1"/>
    <col min="14075" max="14075" width="9.7109375" style="212" bestFit="1" customWidth="1"/>
    <col min="14076" max="14076" width="10" style="212" bestFit="1" customWidth="1"/>
    <col min="14077" max="14077" width="8.85546875" style="212" bestFit="1" customWidth="1"/>
    <col min="14078" max="14078" width="22.85546875" style="212" customWidth="1"/>
    <col min="14079" max="14079" width="59.7109375" style="212" bestFit="1" customWidth="1"/>
    <col min="14080" max="14080" width="57.85546875" style="212" bestFit="1" customWidth="1"/>
    <col min="14081" max="14081" width="35.28515625" style="212" bestFit="1" customWidth="1"/>
    <col min="14082" max="14082" width="28.140625" style="212" bestFit="1" customWidth="1"/>
    <col min="14083" max="14083" width="33.140625" style="212" bestFit="1" customWidth="1"/>
    <col min="14084" max="14084" width="26" style="212" bestFit="1" customWidth="1"/>
    <col min="14085" max="14085" width="19.140625" style="212" bestFit="1" customWidth="1"/>
    <col min="14086" max="14086" width="10.42578125" style="212" customWidth="1"/>
    <col min="14087" max="14087" width="11.85546875" style="212" customWidth="1"/>
    <col min="14088" max="14088" width="14.7109375" style="212" customWidth="1"/>
    <col min="14089" max="14089" width="9" style="212" bestFit="1" customWidth="1"/>
    <col min="14090" max="14329" width="9.140625" style="212"/>
    <col min="14330" max="14330" width="4.7109375" style="212" bestFit="1" customWidth="1"/>
    <col min="14331" max="14331" width="9.7109375" style="212" bestFit="1" customWidth="1"/>
    <col min="14332" max="14332" width="10" style="212" bestFit="1" customWidth="1"/>
    <col min="14333" max="14333" width="8.85546875" style="212" bestFit="1" customWidth="1"/>
    <col min="14334" max="14334" width="22.85546875" style="212" customWidth="1"/>
    <col min="14335" max="14335" width="59.7109375" style="212" bestFit="1" customWidth="1"/>
    <col min="14336" max="14336" width="57.85546875" style="212" bestFit="1" customWidth="1"/>
    <col min="14337" max="14337" width="35.28515625" style="212" bestFit="1" customWidth="1"/>
    <col min="14338" max="14338" width="28.140625" style="212" bestFit="1" customWidth="1"/>
    <col min="14339" max="14339" width="33.140625" style="212" bestFit="1" customWidth="1"/>
    <col min="14340" max="14340" width="26" style="212" bestFit="1" customWidth="1"/>
    <col min="14341" max="14341" width="19.140625" style="212" bestFit="1" customWidth="1"/>
    <col min="14342" max="14342" width="10.42578125" style="212" customWidth="1"/>
    <col min="14343" max="14343" width="11.85546875" style="212" customWidth="1"/>
    <col min="14344" max="14344" width="14.7109375" style="212" customWidth="1"/>
    <col min="14345" max="14345" width="9" style="212" bestFit="1" customWidth="1"/>
    <col min="14346" max="14585" width="9.140625" style="212"/>
    <col min="14586" max="14586" width="4.7109375" style="212" bestFit="1" customWidth="1"/>
    <col min="14587" max="14587" width="9.7109375" style="212" bestFit="1" customWidth="1"/>
    <col min="14588" max="14588" width="10" style="212" bestFit="1" customWidth="1"/>
    <col min="14589" max="14589" width="8.85546875" style="212" bestFit="1" customWidth="1"/>
    <col min="14590" max="14590" width="22.85546875" style="212" customWidth="1"/>
    <col min="14591" max="14591" width="59.7109375" style="212" bestFit="1" customWidth="1"/>
    <col min="14592" max="14592" width="57.85546875" style="212" bestFit="1" customWidth="1"/>
    <col min="14593" max="14593" width="35.28515625" style="212" bestFit="1" customWidth="1"/>
    <col min="14594" max="14594" width="28.140625" style="212" bestFit="1" customWidth="1"/>
    <col min="14595" max="14595" width="33.140625" style="212" bestFit="1" customWidth="1"/>
    <col min="14596" max="14596" width="26" style="212" bestFit="1" customWidth="1"/>
    <col min="14597" max="14597" width="19.140625" style="212" bestFit="1" customWidth="1"/>
    <col min="14598" max="14598" width="10.42578125" style="212" customWidth="1"/>
    <col min="14599" max="14599" width="11.85546875" style="212" customWidth="1"/>
    <col min="14600" max="14600" width="14.7109375" style="212" customWidth="1"/>
    <col min="14601" max="14601" width="9" style="212" bestFit="1" customWidth="1"/>
    <col min="14602" max="14841" width="9.140625" style="212"/>
    <col min="14842" max="14842" width="4.7109375" style="212" bestFit="1" customWidth="1"/>
    <col min="14843" max="14843" width="9.7109375" style="212" bestFit="1" customWidth="1"/>
    <col min="14844" max="14844" width="10" style="212" bestFit="1" customWidth="1"/>
    <col min="14845" max="14845" width="8.85546875" style="212" bestFit="1" customWidth="1"/>
    <col min="14846" max="14846" width="22.85546875" style="212" customWidth="1"/>
    <col min="14847" max="14847" width="59.7109375" style="212" bestFit="1" customWidth="1"/>
    <col min="14848" max="14848" width="57.85546875" style="212" bestFit="1" customWidth="1"/>
    <col min="14849" max="14849" width="35.28515625" style="212" bestFit="1" customWidth="1"/>
    <col min="14850" max="14850" width="28.140625" style="212" bestFit="1" customWidth="1"/>
    <col min="14851" max="14851" width="33.140625" style="212" bestFit="1" customWidth="1"/>
    <col min="14852" max="14852" width="26" style="212" bestFit="1" customWidth="1"/>
    <col min="14853" max="14853" width="19.140625" style="212" bestFit="1" customWidth="1"/>
    <col min="14854" max="14854" width="10.42578125" style="212" customWidth="1"/>
    <col min="14855" max="14855" width="11.85546875" style="212" customWidth="1"/>
    <col min="14856" max="14856" width="14.7109375" style="212" customWidth="1"/>
    <col min="14857" max="14857" width="9" style="212" bestFit="1" customWidth="1"/>
    <col min="14858" max="15097" width="9.140625" style="212"/>
    <col min="15098" max="15098" width="4.7109375" style="212" bestFit="1" customWidth="1"/>
    <col min="15099" max="15099" width="9.7109375" style="212" bestFit="1" customWidth="1"/>
    <col min="15100" max="15100" width="10" style="212" bestFit="1" customWidth="1"/>
    <col min="15101" max="15101" width="8.85546875" style="212" bestFit="1" customWidth="1"/>
    <col min="15102" max="15102" width="22.85546875" style="212" customWidth="1"/>
    <col min="15103" max="15103" width="59.7109375" style="212" bestFit="1" customWidth="1"/>
    <col min="15104" max="15104" width="57.85546875" style="212" bestFit="1" customWidth="1"/>
    <col min="15105" max="15105" width="35.28515625" style="212" bestFit="1" customWidth="1"/>
    <col min="15106" max="15106" width="28.140625" style="212" bestFit="1" customWidth="1"/>
    <col min="15107" max="15107" width="33.140625" style="212" bestFit="1" customWidth="1"/>
    <col min="15108" max="15108" width="26" style="212" bestFit="1" customWidth="1"/>
    <col min="15109" max="15109" width="19.140625" style="212" bestFit="1" customWidth="1"/>
    <col min="15110" max="15110" width="10.42578125" style="212" customWidth="1"/>
    <col min="15111" max="15111" width="11.85546875" style="212" customWidth="1"/>
    <col min="15112" max="15112" width="14.7109375" style="212" customWidth="1"/>
    <col min="15113" max="15113" width="9" style="212" bestFit="1" customWidth="1"/>
    <col min="15114" max="15353" width="9.140625" style="212"/>
    <col min="15354" max="15354" width="4.7109375" style="212" bestFit="1" customWidth="1"/>
    <col min="15355" max="15355" width="9.7109375" style="212" bestFit="1" customWidth="1"/>
    <col min="15356" max="15356" width="10" style="212" bestFit="1" customWidth="1"/>
    <col min="15357" max="15357" width="8.85546875" style="212" bestFit="1" customWidth="1"/>
    <col min="15358" max="15358" width="22.85546875" style="212" customWidth="1"/>
    <col min="15359" max="15359" width="59.7109375" style="212" bestFit="1" customWidth="1"/>
    <col min="15360" max="15360" width="57.85546875" style="212" bestFit="1" customWidth="1"/>
    <col min="15361" max="15361" width="35.28515625" style="212" bestFit="1" customWidth="1"/>
    <col min="15362" max="15362" width="28.140625" style="212" bestFit="1" customWidth="1"/>
    <col min="15363" max="15363" width="33.140625" style="212" bestFit="1" customWidth="1"/>
    <col min="15364" max="15364" width="26" style="212" bestFit="1" customWidth="1"/>
    <col min="15365" max="15365" width="19.140625" style="212" bestFit="1" customWidth="1"/>
    <col min="15366" max="15366" width="10.42578125" style="212" customWidth="1"/>
    <col min="15367" max="15367" width="11.85546875" style="212" customWidth="1"/>
    <col min="15368" max="15368" width="14.7109375" style="212" customWidth="1"/>
    <col min="15369" max="15369" width="9" style="212" bestFit="1" customWidth="1"/>
    <col min="15370" max="15609" width="9.140625" style="212"/>
    <col min="15610" max="15610" width="4.7109375" style="212" bestFit="1" customWidth="1"/>
    <col min="15611" max="15611" width="9.7109375" style="212" bestFit="1" customWidth="1"/>
    <col min="15612" max="15612" width="10" style="212" bestFit="1" customWidth="1"/>
    <col min="15613" max="15613" width="8.85546875" style="212" bestFit="1" customWidth="1"/>
    <col min="15614" max="15614" width="22.85546875" style="212" customWidth="1"/>
    <col min="15615" max="15615" width="59.7109375" style="212" bestFit="1" customWidth="1"/>
    <col min="15616" max="15616" width="57.85546875" style="212" bestFit="1" customWidth="1"/>
    <col min="15617" max="15617" width="35.28515625" style="212" bestFit="1" customWidth="1"/>
    <col min="15618" max="15618" width="28.140625" style="212" bestFit="1" customWidth="1"/>
    <col min="15619" max="15619" width="33.140625" style="212" bestFit="1" customWidth="1"/>
    <col min="15620" max="15620" width="26" style="212" bestFit="1" customWidth="1"/>
    <col min="15621" max="15621" width="19.140625" style="212" bestFit="1" customWidth="1"/>
    <col min="15622" max="15622" width="10.42578125" style="212" customWidth="1"/>
    <col min="15623" max="15623" width="11.85546875" style="212" customWidth="1"/>
    <col min="15624" max="15624" width="14.7109375" style="212" customWidth="1"/>
    <col min="15625" max="15625" width="9" style="212" bestFit="1" customWidth="1"/>
    <col min="15626" max="15865" width="9.140625" style="212"/>
    <col min="15866" max="15866" width="4.7109375" style="212" bestFit="1" customWidth="1"/>
    <col min="15867" max="15867" width="9.7109375" style="212" bestFit="1" customWidth="1"/>
    <col min="15868" max="15868" width="10" style="212" bestFit="1" customWidth="1"/>
    <col min="15869" max="15869" width="8.85546875" style="212" bestFit="1" customWidth="1"/>
    <col min="15870" max="15870" width="22.85546875" style="212" customWidth="1"/>
    <col min="15871" max="15871" width="59.7109375" style="212" bestFit="1" customWidth="1"/>
    <col min="15872" max="15872" width="57.85546875" style="212" bestFit="1" customWidth="1"/>
    <col min="15873" max="15873" width="35.28515625" style="212" bestFit="1" customWidth="1"/>
    <col min="15874" max="15874" width="28.140625" style="212" bestFit="1" customWidth="1"/>
    <col min="15875" max="15875" width="33.140625" style="212" bestFit="1" customWidth="1"/>
    <col min="15876" max="15876" width="26" style="212" bestFit="1" customWidth="1"/>
    <col min="15877" max="15877" width="19.140625" style="212" bestFit="1" customWidth="1"/>
    <col min="15878" max="15878" width="10.42578125" style="212" customWidth="1"/>
    <col min="15879" max="15879" width="11.85546875" style="212" customWidth="1"/>
    <col min="15880" max="15880" width="14.7109375" style="212" customWidth="1"/>
    <col min="15881" max="15881" width="9" style="212" bestFit="1" customWidth="1"/>
    <col min="15882" max="16121" width="9.140625" style="212"/>
    <col min="16122" max="16122" width="4.7109375" style="212" bestFit="1" customWidth="1"/>
    <col min="16123" max="16123" width="9.7109375" style="212" bestFit="1" customWidth="1"/>
    <col min="16124" max="16124" width="10" style="212" bestFit="1" customWidth="1"/>
    <col min="16125" max="16125" width="8.85546875" style="212" bestFit="1" customWidth="1"/>
    <col min="16126" max="16126" width="22.85546875" style="212" customWidth="1"/>
    <col min="16127" max="16127" width="59.7109375" style="212" bestFit="1" customWidth="1"/>
    <col min="16128" max="16128" width="57.85546875" style="212" bestFit="1" customWidth="1"/>
    <col min="16129" max="16129" width="35.28515625" style="212" bestFit="1" customWidth="1"/>
    <col min="16130" max="16130" width="28.140625" style="212" bestFit="1" customWidth="1"/>
    <col min="16131" max="16131" width="33.140625" style="212" bestFit="1" customWidth="1"/>
    <col min="16132" max="16132" width="26" style="212" bestFit="1" customWidth="1"/>
    <col min="16133" max="16133" width="19.140625" style="212" bestFit="1" customWidth="1"/>
    <col min="16134" max="16134" width="10.42578125" style="212" customWidth="1"/>
    <col min="16135" max="16135" width="11.85546875" style="212" customWidth="1"/>
    <col min="16136" max="16136" width="14.7109375" style="212" customWidth="1"/>
    <col min="16137" max="16137" width="9" style="212" bestFit="1" customWidth="1"/>
    <col min="16138" max="16384" width="9.140625" style="212"/>
  </cols>
  <sheetData>
    <row r="1" spans="1:21" x14ac:dyDescent="0.25">
      <c r="M1" s="216"/>
      <c r="N1" s="216"/>
      <c r="O1" s="216"/>
      <c r="P1" s="217"/>
    </row>
    <row r="2" spans="1:21" s="214" customFormat="1" x14ac:dyDescent="0.25">
      <c r="A2" s="218" t="s">
        <v>1934</v>
      </c>
      <c r="E2" s="215"/>
      <c r="L2" s="215"/>
      <c r="M2" s="219"/>
      <c r="N2" s="219"/>
      <c r="O2" s="219"/>
      <c r="P2" s="220"/>
    </row>
    <row r="3" spans="1:21" x14ac:dyDescent="0.25">
      <c r="M3" s="216"/>
      <c r="N3" s="216"/>
      <c r="O3" s="216"/>
      <c r="P3" s="217"/>
    </row>
    <row r="4" spans="1:21" s="218" customFormat="1" ht="51.75" customHeight="1" x14ac:dyDescent="0.25">
      <c r="A4" s="676" t="s">
        <v>0</v>
      </c>
      <c r="B4" s="674" t="s">
        <v>1</v>
      </c>
      <c r="C4" s="674" t="s">
        <v>2</v>
      </c>
      <c r="D4" s="674" t="s">
        <v>3</v>
      </c>
      <c r="E4" s="676" t="s">
        <v>4</v>
      </c>
      <c r="F4" s="676" t="s">
        <v>5</v>
      </c>
      <c r="G4" s="676" t="s">
        <v>6</v>
      </c>
      <c r="H4" s="674" t="s">
        <v>7</v>
      </c>
      <c r="I4" s="674"/>
      <c r="J4" s="676" t="s">
        <v>8</v>
      </c>
      <c r="K4" s="677" t="s">
        <v>9</v>
      </c>
      <c r="L4" s="678"/>
      <c r="M4" s="675" t="s">
        <v>10</v>
      </c>
      <c r="N4" s="675"/>
      <c r="O4" s="675" t="s">
        <v>11</v>
      </c>
      <c r="P4" s="675"/>
      <c r="Q4" s="676" t="s">
        <v>12</v>
      </c>
      <c r="R4" s="674" t="s">
        <v>13</v>
      </c>
    </row>
    <row r="5" spans="1:21" s="218" customFormat="1" x14ac:dyDescent="0.25">
      <c r="A5" s="676"/>
      <c r="B5" s="674"/>
      <c r="C5" s="674"/>
      <c r="D5" s="674"/>
      <c r="E5" s="676"/>
      <c r="F5" s="676"/>
      <c r="G5" s="676"/>
      <c r="H5" s="221" t="s">
        <v>14</v>
      </c>
      <c r="I5" s="221" t="s">
        <v>15</v>
      </c>
      <c r="J5" s="676"/>
      <c r="K5" s="222">
        <v>2020</v>
      </c>
      <c r="L5" s="222">
        <v>2021</v>
      </c>
      <c r="M5" s="223">
        <v>2020</v>
      </c>
      <c r="N5" s="223">
        <v>2021</v>
      </c>
      <c r="O5" s="223">
        <v>2020</v>
      </c>
      <c r="P5" s="223">
        <v>2021</v>
      </c>
      <c r="Q5" s="676"/>
      <c r="R5" s="674"/>
    </row>
    <row r="6" spans="1:21" s="218" customFormat="1" x14ac:dyDescent="0.25">
      <c r="A6" s="224" t="s">
        <v>16</v>
      </c>
      <c r="B6" s="221" t="s">
        <v>17</v>
      </c>
      <c r="C6" s="221" t="s">
        <v>18</v>
      </c>
      <c r="D6" s="221" t="s">
        <v>19</v>
      </c>
      <c r="E6" s="224" t="s">
        <v>20</v>
      </c>
      <c r="F6" s="224" t="s">
        <v>21</v>
      </c>
      <c r="G6" s="224" t="s">
        <v>22</v>
      </c>
      <c r="H6" s="221" t="s">
        <v>23</v>
      </c>
      <c r="I6" s="221" t="s">
        <v>24</v>
      </c>
      <c r="J6" s="224" t="s">
        <v>25</v>
      </c>
      <c r="K6" s="222" t="s">
        <v>26</v>
      </c>
      <c r="L6" s="222" t="s">
        <v>27</v>
      </c>
      <c r="M6" s="225" t="s">
        <v>28</v>
      </c>
      <c r="N6" s="225" t="s">
        <v>29</v>
      </c>
      <c r="O6" s="225" t="s">
        <v>30</v>
      </c>
      <c r="P6" s="225" t="s">
        <v>31</v>
      </c>
      <c r="Q6" s="224" t="s">
        <v>32</v>
      </c>
      <c r="R6" s="221" t="s">
        <v>33</v>
      </c>
    </row>
    <row r="7" spans="1:21" s="231" customFormat="1" ht="174" customHeight="1" x14ac:dyDescent="0.25">
      <c r="A7" s="448">
        <v>1</v>
      </c>
      <c r="B7" s="448">
        <v>3</v>
      </c>
      <c r="C7" s="448">
        <v>2.2999999999999998</v>
      </c>
      <c r="D7" s="448">
        <v>10</v>
      </c>
      <c r="E7" s="448" t="s">
        <v>738</v>
      </c>
      <c r="F7" s="226" t="s">
        <v>739</v>
      </c>
      <c r="G7" s="448" t="s">
        <v>740</v>
      </c>
      <c r="H7" s="448" t="s">
        <v>329</v>
      </c>
      <c r="I7" s="448">
        <v>2</v>
      </c>
      <c r="J7" s="448" t="s">
        <v>741</v>
      </c>
      <c r="K7" s="227" t="s">
        <v>742</v>
      </c>
      <c r="L7" s="228" t="s">
        <v>743</v>
      </c>
      <c r="M7" s="229">
        <v>0</v>
      </c>
      <c r="N7" s="230">
        <v>600000</v>
      </c>
      <c r="O7" s="230"/>
      <c r="P7" s="230">
        <v>600000</v>
      </c>
      <c r="Q7" s="448" t="s">
        <v>744</v>
      </c>
      <c r="R7" s="448" t="s">
        <v>745</v>
      </c>
      <c r="U7" s="232"/>
    </row>
    <row r="8" spans="1:21" s="214" customFormat="1" ht="296.25" customHeight="1" x14ac:dyDescent="0.25">
      <c r="A8" s="233">
        <v>2</v>
      </c>
      <c r="B8" s="233">
        <v>1</v>
      </c>
      <c r="C8" s="233">
        <v>1</v>
      </c>
      <c r="D8" s="233">
        <v>6</v>
      </c>
      <c r="E8" s="233" t="s">
        <v>746</v>
      </c>
      <c r="F8" s="234" t="s">
        <v>747</v>
      </c>
      <c r="G8" s="233" t="s">
        <v>748</v>
      </c>
      <c r="H8" s="233" t="s">
        <v>749</v>
      </c>
      <c r="I8" s="233" t="s">
        <v>750</v>
      </c>
      <c r="J8" s="234" t="s">
        <v>751</v>
      </c>
      <c r="K8" s="233" t="s">
        <v>56</v>
      </c>
      <c r="L8" s="233" t="s">
        <v>752</v>
      </c>
      <c r="M8" s="235">
        <v>130000</v>
      </c>
      <c r="N8" s="235">
        <v>220000</v>
      </c>
      <c r="O8" s="235">
        <v>130000</v>
      </c>
      <c r="P8" s="235">
        <v>220000</v>
      </c>
      <c r="Q8" s="233" t="s">
        <v>753</v>
      </c>
      <c r="R8" s="448" t="s">
        <v>745</v>
      </c>
    </row>
    <row r="9" spans="1:21" s="238" customFormat="1" ht="317.25" customHeight="1" x14ac:dyDescent="0.25">
      <c r="A9" s="233">
        <v>3</v>
      </c>
      <c r="B9" s="236">
        <v>1</v>
      </c>
      <c r="C9" s="233">
        <v>1</v>
      </c>
      <c r="D9" s="233">
        <v>6</v>
      </c>
      <c r="E9" s="233" t="s">
        <v>754</v>
      </c>
      <c r="F9" s="234" t="s">
        <v>755</v>
      </c>
      <c r="G9" s="233" t="s">
        <v>756</v>
      </c>
      <c r="H9" s="233" t="s">
        <v>757</v>
      </c>
      <c r="I9" s="233" t="s">
        <v>758</v>
      </c>
      <c r="J9" s="234" t="s">
        <v>759</v>
      </c>
      <c r="K9" s="233" t="s">
        <v>38</v>
      </c>
      <c r="L9" s="233" t="s">
        <v>48</v>
      </c>
      <c r="M9" s="237">
        <v>0</v>
      </c>
      <c r="N9" s="237">
        <v>120000</v>
      </c>
      <c r="O9" s="237">
        <v>0</v>
      </c>
      <c r="P9" s="237">
        <v>120000</v>
      </c>
      <c r="Q9" s="233" t="s">
        <v>753</v>
      </c>
      <c r="R9" s="234" t="s">
        <v>745</v>
      </c>
    </row>
    <row r="10" spans="1:21" s="231" customFormat="1" ht="221.25" customHeight="1" x14ac:dyDescent="0.25">
      <c r="A10" s="448">
        <v>4</v>
      </c>
      <c r="B10" s="233">
        <v>1</v>
      </c>
      <c r="C10" s="233">
        <v>3</v>
      </c>
      <c r="D10" s="233">
        <v>13</v>
      </c>
      <c r="E10" s="233" t="s">
        <v>760</v>
      </c>
      <c r="F10" s="234" t="s">
        <v>761</v>
      </c>
      <c r="G10" s="233" t="s">
        <v>762</v>
      </c>
      <c r="H10" s="233" t="s">
        <v>61</v>
      </c>
      <c r="I10" s="233">
        <v>2</v>
      </c>
      <c r="J10" s="234" t="s">
        <v>763</v>
      </c>
      <c r="K10" s="443" t="s">
        <v>34</v>
      </c>
      <c r="L10" s="443" t="s">
        <v>34</v>
      </c>
      <c r="M10" s="251">
        <v>5600</v>
      </c>
      <c r="N10" s="251">
        <v>76300</v>
      </c>
      <c r="O10" s="251">
        <v>5600</v>
      </c>
      <c r="P10" s="251">
        <v>76300</v>
      </c>
      <c r="Q10" s="233" t="s">
        <v>764</v>
      </c>
      <c r="R10" s="448" t="s">
        <v>745</v>
      </c>
    </row>
    <row r="11" spans="1:21" s="240" customFormat="1" ht="315" x14ac:dyDescent="0.25">
      <c r="A11" s="233">
        <v>5</v>
      </c>
      <c r="B11" s="233">
        <v>2</v>
      </c>
      <c r="C11" s="233">
        <v>2</v>
      </c>
      <c r="D11" s="233">
        <v>3</v>
      </c>
      <c r="E11" s="233" t="s">
        <v>765</v>
      </c>
      <c r="F11" s="234" t="s">
        <v>766</v>
      </c>
      <c r="G11" s="233" t="s">
        <v>767</v>
      </c>
      <c r="H11" s="233" t="s">
        <v>768</v>
      </c>
      <c r="I11" s="233" t="s">
        <v>769</v>
      </c>
      <c r="J11" s="234" t="s">
        <v>770</v>
      </c>
      <c r="K11" s="233" t="s">
        <v>34</v>
      </c>
      <c r="L11" s="233" t="s">
        <v>34</v>
      </c>
      <c r="M11" s="239">
        <v>300000</v>
      </c>
      <c r="N11" s="239">
        <v>300000</v>
      </c>
      <c r="O11" s="239">
        <f>M11</f>
        <v>300000</v>
      </c>
      <c r="P11" s="239">
        <f>N11</f>
        <v>300000</v>
      </c>
      <c r="Q11" s="448" t="s">
        <v>771</v>
      </c>
      <c r="R11" s="448" t="s">
        <v>745</v>
      </c>
    </row>
    <row r="12" spans="1:21" s="238" customFormat="1" ht="283.5" x14ac:dyDescent="0.25">
      <c r="A12" s="233">
        <v>6</v>
      </c>
      <c r="B12" s="233">
        <v>1</v>
      </c>
      <c r="C12" s="233">
        <v>1</v>
      </c>
      <c r="D12" s="233">
        <v>6</v>
      </c>
      <c r="E12" s="233" t="s">
        <v>772</v>
      </c>
      <c r="F12" s="234" t="s">
        <v>773</v>
      </c>
      <c r="G12" s="233" t="s">
        <v>774</v>
      </c>
      <c r="H12" s="233" t="s">
        <v>775</v>
      </c>
      <c r="I12" s="233" t="s">
        <v>1935</v>
      </c>
      <c r="J12" s="234" t="s">
        <v>1936</v>
      </c>
      <c r="K12" s="233" t="s">
        <v>41</v>
      </c>
      <c r="L12" s="233" t="s">
        <v>776</v>
      </c>
      <c r="M12" s="239">
        <v>33980</v>
      </c>
      <c r="N12" s="239">
        <v>283000</v>
      </c>
      <c r="O12" s="239">
        <v>33980</v>
      </c>
      <c r="P12" s="239">
        <v>283000</v>
      </c>
      <c r="Q12" s="233" t="s">
        <v>777</v>
      </c>
      <c r="R12" s="448" t="s">
        <v>745</v>
      </c>
    </row>
    <row r="13" spans="1:21" s="238" customFormat="1" ht="170.25" customHeight="1" x14ac:dyDescent="0.25">
      <c r="A13" s="443">
        <v>7</v>
      </c>
      <c r="B13" s="443">
        <v>1</v>
      </c>
      <c r="C13" s="443">
        <v>1</v>
      </c>
      <c r="D13" s="448">
        <v>6</v>
      </c>
      <c r="E13" s="448" t="s">
        <v>778</v>
      </c>
      <c r="F13" s="226" t="s">
        <v>779</v>
      </c>
      <c r="G13" s="448" t="s">
        <v>780</v>
      </c>
      <c r="H13" s="448" t="s">
        <v>62</v>
      </c>
      <c r="I13" s="241" t="s">
        <v>133</v>
      </c>
      <c r="J13" s="448" t="s">
        <v>781</v>
      </c>
      <c r="K13" s="242" t="s">
        <v>742</v>
      </c>
      <c r="L13" s="233" t="s">
        <v>782</v>
      </c>
      <c r="M13" s="235">
        <v>0</v>
      </c>
      <c r="N13" s="235">
        <v>150000</v>
      </c>
      <c r="O13" s="235">
        <v>0</v>
      </c>
      <c r="P13" s="235">
        <v>150000</v>
      </c>
      <c r="Q13" s="448" t="s">
        <v>777</v>
      </c>
      <c r="R13" s="448" t="s">
        <v>745</v>
      </c>
    </row>
    <row r="14" spans="1:21" s="238" customFormat="1" ht="330.75" x14ac:dyDescent="0.25">
      <c r="A14" s="443">
        <v>8</v>
      </c>
      <c r="B14" s="448">
        <v>6</v>
      </c>
      <c r="C14" s="443">
        <v>1</v>
      </c>
      <c r="D14" s="448">
        <v>6</v>
      </c>
      <c r="E14" s="448" t="s">
        <v>783</v>
      </c>
      <c r="F14" s="226" t="s">
        <v>784</v>
      </c>
      <c r="G14" s="448" t="s">
        <v>787</v>
      </c>
      <c r="H14" s="448" t="s">
        <v>788</v>
      </c>
      <c r="I14" s="241" t="s">
        <v>789</v>
      </c>
      <c r="J14" s="448" t="s">
        <v>785</v>
      </c>
      <c r="K14" s="228" t="s">
        <v>786</v>
      </c>
      <c r="L14" s="228" t="s">
        <v>786</v>
      </c>
      <c r="M14" s="235">
        <v>1753840.15</v>
      </c>
      <c r="N14" s="235">
        <v>2700000</v>
      </c>
      <c r="O14" s="235">
        <f>M14</f>
        <v>1753840.15</v>
      </c>
      <c r="P14" s="235">
        <v>2700000</v>
      </c>
      <c r="Q14" s="448" t="s">
        <v>777</v>
      </c>
      <c r="R14" s="448" t="s">
        <v>745</v>
      </c>
    </row>
    <row r="15" spans="1:21" s="243" customFormat="1" ht="237" customHeight="1" x14ac:dyDescent="0.25">
      <c r="A15" s="448">
        <v>9</v>
      </c>
      <c r="B15" s="448">
        <v>1</v>
      </c>
      <c r="C15" s="448">
        <v>1</v>
      </c>
      <c r="D15" s="448">
        <v>6</v>
      </c>
      <c r="E15" s="448" t="s">
        <v>790</v>
      </c>
      <c r="F15" s="226" t="s">
        <v>791</v>
      </c>
      <c r="G15" s="448" t="s">
        <v>792</v>
      </c>
      <c r="H15" s="448" t="s">
        <v>793</v>
      </c>
      <c r="I15" s="443">
        <v>1</v>
      </c>
      <c r="J15" s="448" t="s">
        <v>794</v>
      </c>
      <c r="K15" s="443" t="s">
        <v>795</v>
      </c>
      <c r="L15" s="228" t="s">
        <v>38</v>
      </c>
      <c r="M15" s="254">
        <v>119310</v>
      </c>
      <c r="N15" s="251">
        <v>0</v>
      </c>
      <c r="O15" s="254">
        <v>119310</v>
      </c>
      <c r="P15" s="251">
        <v>0</v>
      </c>
      <c r="Q15" s="448" t="s">
        <v>796</v>
      </c>
      <c r="R15" s="448" t="s">
        <v>745</v>
      </c>
    </row>
    <row r="16" spans="1:21" s="243" customFormat="1" ht="151.5" customHeight="1" x14ac:dyDescent="0.25">
      <c r="A16" s="448">
        <v>10</v>
      </c>
      <c r="B16" s="448">
        <v>1</v>
      </c>
      <c r="C16" s="448">
        <v>1</v>
      </c>
      <c r="D16" s="448">
        <v>6</v>
      </c>
      <c r="E16" s="448" t="s">
        <v>797</v>
      </c>
      <c r="F16" s="226" t="s">
        <v>798</v>
      </c>
      <c r="G16" s="448" t="s">
        <v>799</v>
      </c>
      <c r="H16" s="448" t="s">
        <v>800</v>
      </c>
      <c r="I16" s="448" t="s">
        <v>801</v>
      </c>
      <c r="J16" s="448" t="s">
        <v>802</v>
      </c>
      <c r="K16" s="448" t="s">
        <v>56</v>
      </c>
      <c r="L16" s="448" t="s">
        <v>776</v>
      </c>
      <c r="M16" s="254">
        <v>70000</v>
      </c>
      <c r="N16" s="254">
        <v>315000</v>
      </c>
      <c r="O16" s="254">
        <v>70000</v>
      </c>
      <c r="P16" s="254">
        <v>315000</v>
      </c>
      <c r="Q16" s="448" t="s">
        <v>796</v>
      </c>
      <c r="R16" s="448" t="s">
        <v>745</v>
      </c>
    </row>
    <row r="17" spans="1:18" s="243" customFormat="1" ht="255.75" customHeight="1" x14ac:dyDescent="0.25">
      <c r="A17" s="448">
        <v>11</v>
      </c>
      <c r="B17" s="448">
        <v>1</v>
      </c>
      <c r="C17" s="448">
        <v>1</v>
      </c>
      <c r="D17" s="448">
        <v>6</v>
      </c>
      <c r="E17" s="448" t="s">
        <v>803</v>
      </c>
      <c r="F17" s="226" t="s">
        <v>804</v>
      </c>
      <c r="G17" s="448" t="s">
        <v>443</v>
      </c>
      <c r="H17" s="448" t="s">
        <v>805</v>
      </c>
      <c r="I17" s="448" t="s">
        <v>806</v>
      </c>
      <c r="J17" s="448" t="s">
        <v>807</v>
      </c>
      <c r="K17" s="443" t="s">
        <v>38</v>
      </c>
      <c r="L17" s="228" t="s">
        <v>44</v>
      </c>
      <c r="M17" s="254">
        <v>0</v>
      </c>
      <c r="N17" s="254">
        <v>200000</v>
      </c>
      <c r="O17" s="254">
        <v>0</v>
      </c>
      <c r="P17" s="254">
        <v>200000</v>
      </c>
      <c r="Q17" s="448" t="s">
        <v>796</v>
      </c>
      <c r="R17" s="448" t="s">
        <v>745</v>
      </c>
    </row>
    <row r="18" spans="1:18" ht="210" customHeight="1" x14ac:dyDescent="0.25">
      <c r="A18" s="244">
        <v>12</v>
      </c>
      <c r="B18" s="244">
        <v>2</v>
      </c>
      <c r="C18" s="443" t="s">
        <v>808</v>
      </c>
      <c r="D18" s="244">
        <v>3</v>
      </c>
      <c r="E18" s="244" t="s">
        <v>812</v>
      </c>
      <c r="F18" s="245" t="s">
        <v>809</v>
      </c>
      <c r="G18" s="244" t="s">
        <v>318</v>
      </c>
      <c r="H18" s="244" t="s">
        <v>319</v>
      </c>
      <c r="I18" s="244" t="s">
        <v>813</v>
      </c>
      <c r="J18" s="246" t="s">
        <v>810</v>
      </c>
      <c r="K18" s="247" t="s">
        <v>39</v>
      </c>
      <c r="L18" s="244" t="s">
        <v>34</v>
      </c>
      <c r="M18" s="248">
        <v>20852.189999999999</v>
      </c>
      <c r="N18" s="248">
        <v>20000</v>
      </c>
      <c r="O18" s="249">
        <v>20852.189999999999</v>
      </c>
      <c r="P18" s="249">
        <v>20000</v>
      </c>
      <c r="Q18" s="244" t="s">
        <v>811</v>
      </c>
      <c r="R18" s="446" t="s">
        <v>745</v>
      </c>
    </row>
    <row r="19" spans="1:18" s="214" customFormat="1" ht="285" customHeight="1" x14ac:dyDescent="0.25">
      <c r="A19" s="233">
        <v>13</v>
      </c>
      <c r="B19" s="233">
        <v>1</v>
      </c>
      <c r="C19" s="250" t="s">
        <v>808</v>
      </c>
      <c r="D19" s="233">
        <v>3</v>
      </c>
      <c r="E19" s="233" t="s">
        <v>814</v>
      </c>
      <c r="F19" s="234" t="s">
        <v>815</v>
      </c>
      <c r="G19" s="233" t="s">
        <v>816</v>
      </c>
      <c r="H19" s="233" t="s">
        <v>817</v>
      </c>
      <c r="I19" s="233" t="s">
        <v>818</v>
      </c>
      <c r="J19" s="234" t="s">
        <v>819</v>
      </c>
      <c r="K19" s="242" t="s">
        <v>820</v>
      </c>
      <c r="L19" s="233" t="s">
        <v>821</v>
      </c>
      <c r="M19" s="239">
        <v>153000</v>
      </c>
      <c r="N19" s="239">
        <v>160000</v>
      </c>
      <c r="O19" s="239">
        <v>153000</v>
      </c>
      <c r="P19" s="239">
        <v>160000</v>
      </c>
      <c r="Q19" s="233" t="s">
        <v>771</v>
      </c>
      <c r="R19" s="448" t="s">
        <v>745</v>
      </c>
    </row>
    <row r="20" spans="1:18" ht="314.25" customHeight="1" x14ac:dyDescent="0.25">
      <c r="A20" s="233">
        <v>14</v>
      </c>
      <c r="B20" s="443">
        <v>3</v>
      </c>
      <c r="C20" s="443">
        <v>1.3</v>
      </c>
      <c r="D20" s="443">
        <v>13</v>
      </c>
      <c r="E20" s="448" t="s">
        <v>822</v>
      </c>
      <c r="F20" s="226" t="s">
        <v>823</v>
      </c>
      <c r="G20" s="448" t="s">
        <v>824</v>
      </c>
      <c r="H20" s="448" t="s">
        <v>825</v>
      </c>
      <c r="I20" s="448">
        <v>1</v>
      </c>
      <c r="J20" s="226" t="s">
        <v>826</v>
      </c>
      <c r="K20" s="443" t="s">
        <v>38</v>
      </c>
      <c r="L20" s="443" t="s">
        <v>39</v>
      </c>
      <c r="M20" s="251">
        <v>0</v>
      </c>
      <c r="N20" s="251">
        <v>45000</v>
      </c>
      <c r="O20" s="251">
        <v>0</v>
      </c>
      <c r="P20" s="251">
        <v>45000</v>
      </c>
      <c r="Q20" s="448" t="s">
        <v>771</v>
      </c>
      <c r="R20" s="448" t="s">
        <v>745</v>
      </c>
    </row>
    <row r="21" spans="1:18" ht="110.25" x14ac:dyDescent="0.25">
      <c r="A21" s="233">
        <v>15</v>
      </c>
      <c r="B21" s="443">
        <v>1</v>
      </c>
      <c r="C21" s="443">
        <v>4</v>
      </c>
      <c r="D21" s="443">
        <v>2</v>
      </c>
      <c r="E21" s="448" t="s">
        <v>827</v>
      </c>
      <c r="F21" s="226" t="s">
        <v>828</v>
      </c>
      <c r="G21" s="448" t="s">
        <v>829</v>
      </c>
      <c r="H21" s="448" t="s">
        <v>830</v>
      </c>
      <c r="I21" s="448" t="s">
        <v>831</v>
      </c>
      <c r="J21" s="226" t="s">
        <v>832</v>
      </c>
      <c r="K21" s="443"/>
      <c r="L21" s="443" t="s">
        <v>776</v>
      </c>
      <c r="M21" s="251">
        <v>0</v>
      </c>
      <c r="N21" s="251">
        <v>200000</v>
      </c>
      <c r="O21" s="251">
        <v>0</v>
      </c>
      <c r="P21" s="251">
        <v>200000</v>
      </c>
      <c r="Q21" s="448" t="s">
        <v>796</v>
      </c>
      <c r="R21" s="448" t="s">
        <v>745</v>
      </c>
    </row>
    <row r="22" spans="1:18" ht="181.5" customHeight="1" x14ac:dyDescent="0.25">
      <c r="A22" s="233">
        <v>16</v>
      </c>
      <c r="B22" s="443">
        <v>1</v>
      </c>
      <c r="C22" s="443">
        <v>4</v>
      </c>
      <c r="D22" s="443">
        <v>2</v>
      </c>
      <c r="E22" s="448" t="s">
        <v>833</v>
      </c>
      <c r="F22" s="226" t="s">
        <v>834</v>
      </c>
      <c r="G22" s="448" t="s">
        <v>318</v>
      </c>
      <c r="H22" s="448" t="s">
        <v>835</v>
      </c>
      <c r="I22" s="448" t="s">
        <v>836</v>
      </c>
      <c r="J22" s="226" t="s">
        <v>837</v>
      </c>
      <c r="K22" s="443"/>
      <c r="L22" s="443" t="s">
        <v>776</v>
      </c>
      <c r="M22" s="251">
        <v>0</v>
      </c>
      <c r="N22" s="251">
        <v>100000</v>
      </c>
      <c r="O22" s="251">
        <v>0</v>
      </c>
      <c r="P22" s="251">
        <v>100000</v>
      </c>
      <c r="Q22" s="448" t="s">
        <v>796</v>
      </c>
      <c r="R22" s="448" t="s">
        <v>745</v>
      </c>
    </row>
    <row r="23" spans="1:18" s="231" customFormat="1" ht="110.25" x14ac:dyDescent="0.25">
      <c r="A23" s="443">
        <v>17</v>
      </c>
      <c r="B23" s="443">
        <v>5</v>
      </c>
      <c r="C23" s="443">
        <v>1.5</v>
      </c>
      <c r="D23" s="443">
        <v>7</v>
      </c>
      <c r="E23" s="448" t="s">
        <v>838</v>
      </c>
      <c r="F23" s="252" t="s">
        <v>839</v>
      </c>
      <c r="G23" s="448" t="s">
        <v>840</v>
      </c>
      <c r="H23" s="448" t="s">
        <v>841</v>
      </c>
      <c r="I23" s="448" t="s">
        <v>842</v>
      </c>
      <c r="J23" s="252" t="s">
        <v>843</v>
      </c>
      <c r="K23" s="443" t="s">
        <v>56</v>
      </c>
      <c r="L23" s="443" t="s">
        <v>39</v>
      </c>
      <c r="M23" s="253">
        <v>3000</v>
      </c>
      <c r="N23" s="253">
        <v>27000</v>
      </c>
      <c r="O23" s="253">
        <v>3000</v>
      </c>
      <c r="P23" s="253">
        <v>27000</v>
      </c>
      <c r="Q23" s="443" t="s">
        <v>844</v>
      </c>
      <c r="R23" s="252" t="s">
        <v>745</v>
      </c>
    </row>
    <row r="24" spans="1:18" s="231" customFormat="1" ht="189" x14ac:dyDescent="0.25">
      <c r="A24" s="448">
        <v>19</v>
      </c>
      <c r="B24" s="448">
        <v>3</v>
      </c>
      <c r="C24" s="448">
        <v>5</v>
      </c>
      <c r="D24" s="448">
        <v>9</v>
      </c>
      <c r="E24" s="226" t="s">
        <v>845</v>
      </c>
      <c r="F24" s="226" t="s">
        <v>846</v>
      </c>
      <c r="G24" s="448" t="s">
        <v>847</v>
      </c>
      <c r="H24" s="448" t="s">
        <v>848</v>
      </c>
      <c r="I24" s="448">
        <v>1</v>
      </c>
      <c r="J24" s="226" t="s">
        <v>849</v>
      </c>
      <c r="K24" s="448" t="s">
        <v>46</v>
      </c>
      <c r="L24" s="448" t="s">
        <v>38</v>
      </c>
      <c r="M24" s="254">
        <v>622097.89</v>
      </c>
      <c r="N24" s="254">
        <v>0</v>
      </c>
      <c r="O24" s="254">
        <f>M24</f>
        <v>622097.89</v>
      </c>
      <c r="P24" s="254">
        <v>0</v>
      </c>
      <c r="Q24" s="244" t="s">
        <v>811</v>
      </c>
      <c r="R24" s="226" t="s">
        <v>745</v>
      </c>
    </row>
    <row r="25" spans="1:18" s="231" customFormat="1" ht="315" x14ac:dyDescent="0.25">
      <c r="A25" s="448">
        <v>20</v>
      </c>
      <c r="B25" s="448">
        <v>4</v>
      </c>
      <c r="C25" s="448">
        <v>2</v>
      </c>
      <c r="D25" s="448">
        <v>12</v>
      </c>
      <c r="E25" s="226" t="s">
        <v>850</v>
      </c>
      <c r="F25" s="255" t="s">
        <v>851</v>
      </c>
      <c r="G25" s="448" t="s">
        <v>767</v>
      </c>
      <c r="H25" s="448" t="s">
        <v>852</v>
      </c>
      <c r="I25" s="448">
        <v>20</v>
      </c>
      <c r="J25" s="226" t="s">
        <v>853</v>
      </c>
      <c r="K25" s="448" t="s">
        <v>39</v>
      </c>
      <c r="L25" s="448" t="s">
        <v>39</v>
      </c>
      <c r="M25" s="254">
        <v>150000</v>
      </c>
      <c r="N25" s="254">
        <v>150000</v>
      </c>
      <c r="O25" s="254">
        <v>150000</v>
      </c>
      <c r="P25" s="254">
        <v>150000</v>
      </c>
      <c r="Q25" s="448" t="s">
        <v>764</v>
      </c>
      <c r="R25" s="226" t="s">
        <v>745</v>
      </c>
    </row>
    <row r="26" spans="1:18" s="231" customFormat="1" ht="336.75" customHeight="1" x14ac:dyDescent="0.25">
      <c r="A26" s="448">
        <v>21</v>
      </c>
      <c r="B26" s="448">
        <v>1</v>
      </c>
      <c r="C26" s="448">
        <v>1</v>
      </c>
      <c r="D26" s="448">
        <v>6</v>
      </c>
      <c r="E26" s="226" t="s">
        <v>854</v>
      </c>
      <c r="F26" s="255" t="s">
        <v>855</v>
      </c>
      <c r="G26" s="448" t="s">
        <v>856</v>
      </c>
      <c r="H26" s="448" t="s">
        <v>757</v>
      </c>
      <c r="I26" s="448" t="s">
        <v>758</v>
      </c>
      <c r="J26" s="226" t="s">
        <v>857</v>
      </c>
      <c r="K26" s="448" t="s">
        <v>44</v>
      </c>
      <c r="L26" s="448" t="s">
        <v>38</v>
      </c>
      <c r="M26" s="254">
        <v>151009.70000000001</v>
      </c>
      <c r="N26" s="254">
        <v>0</v>
      </c>
      <c r="O26" s="254">
        <v>151009.70000000001</v>
      </c>
      <c r="P26" s="254">
        <v>0</v>
      </c>
      <c r="Q26" s="448" t="s">
        <v>844</v>
      </c>
      <c r="R26" s="226" t="s">
        <v>745</v>
      </c>
    </row>
    <row r="27" spans="1:18" ht="242.25" customHeight="1" x14ac:dyDescent="0.25">
      <c r="A27" s="443">
        <v>22</v>
      </c>
      <c r="B27" s="443">
        <v>1</v>
      </c>
      <c r="C27" s="443" t="s">
        <v>858</v>
      </c>
      <c r="D27" s="443">
        <v>6</v>
      </c>
      <c r="E27" s="448" t="s">
        <v>859</v>
      </c>
      <c r="F27" s="252" t="s">
        <v>860</v>
      </c>
      <c r="G27" s="443" t="s">
        <v>861</v>
      </c>
      <c r="H27" s="448" t="s">
        <v>862</v>
      </c>
      <c r="I27" s="448" t="s">
        <v>863</v>
      </c>
      <c r="J27" s="252" t="s">
        <v>864</v>
      </c>
      <c r="K27" s="443" t="s">
        <v>260</v>
      </c>
      <c r="L27" s="443" t="s">
        <v>38</v>
      </c>
      <c r="M27" s="253">
        <v>250000</v>
      </c>
      <c r="N27" s="253">
        <v>0</v>
      </c>
      <c r="O27" s="253">
        <v>250000</v>
      </c>
      <c r="P27" s="253">
        <v>0</v>
      </c>
      <c r="Q27" s="448" t="s">
        <v>796</v>
      </c>
      <c r="R27" s="226" t="s">
        <v>745</v>
      </c>
    </row>
    <row r="28" spans="1:18" s="231" customFormat="1" ht="207" customHeight="1" x14ac:dyDescent="0.25">
      <c r="A28" s="443">
        <v>25</v>
      </c>
      <c r="B28" s="443">
        <v>1</v>
      </c>
      <c r="C28" s="443">
        <v>4</v>
      </c>
      <c r="D28" s="443">
        <v>2</v>
      </c>
      <c r="E28" s="448" t="s">
        <v>865</v>
      </c>
      <c r="F28" s="252" t="s">
        <v>866</v>
      </c>
      <c r="G28" s="448" t="s">
        <v>58</v>
      </c>
      <c r="H28" s="448" t="s">
        <v>157</v>
      </c>
      <c r="I28" s="448">
        <v>1</v>
      </c>
      <c r="J28" s="252" t="s">
        <v>867</v>
      </c>
      <c r="K28" s="443" t="s">
        <v>698</v>
      </c>
      <c r="L28" s="443" t="s">
        <v>38</v>
      </c>
      <c r="M28" s="253">
        <v>50000</v>
      </c>
      <c r="N28" s="253">
        <v>0</v>
      </c>
      <c r="O28" s="253">
        <v>50000</v>
      </c>
      <c r="P28" s="253">
        <v>0</v>
      </c>
      <c r="Q28" s="448" t="s">
        <v>796</v>
      </c>
      <c r="R28" s="226" t="s">
        <v>745</v>
      </c>
    </row>
    <row r="30" spans="1:18" x14ac:dyDescent="0.25">
      <c r="M30" s="656"/>
      <c r="N30" s="547" t="s">
        <v>35</v>
      </c>
      <c r="O30" s="547"/>
      <c r="P30" s="547"/>
    </row>
    <row r="31" spans="1:18" x14ac:dyDescent="0.25">
      <c r="M31" s="657"/>
      <c r="N31" s="547" t="s">
        <v>36</v>
      </c>
      <c r="O31" s="547" t="s">
        <v>37</v>
      </c>
      <c r="P31" s="547"/>
    </row>
    <row r="32" spans="1:18" x14ac:dyDescent="0.25">
      <c r="M32" s="658"/>
      <c r="N32" s="547"/>
      <c r="O32" s="159">
        <v>2020</v>
      </c>
      <c r="P32" s="159">
        <v>2021</v>
      </c>
    </row>
    <row r="33" spans="13:17" x14ac:dyDescent="0.25">
      <c r="M33" s="159" t="s">
        <v>688</v>
      </c>
      <c r="N33" s="70">
        <v>22</v>
      </c>
      <c r="O33" s="68">
        <f>O8+O9+O10+O11+O12+O13+O14+O15+O16+O17+O18+O19+O20+O21+O22+O23+O24+O25+O26+O27+O28</f>
        <v>3812689.93</v>
      </c>
      <c r="P33" s="157">
        <f>P7+P8+P9+P10+P11+P12+P13+P14+P15+P16+P17+P18+P19+P20+P21+P22+P23+P24+P25+P26+P27+P28</f>
        <v>5666300</v>
      </c>
      <c r="Q33" s="256"/>
    </row>
  </sheetData>
  <mergeCells count="18">
    <mergeCell ref="M30:M32"/>
    <mergeCell ref="N30:P30"/>
    <mergeCell ref="N31:N32"/>
    <mergeCell ref="O31:P31"/>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zoomScale="70" zoomScaleNormal="70" workbookViewId="0">
      <selection activeCell="H23" sqref="H2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1" spans="1:19" ht="12" customHeight="1" x14ac:dyDescent="0.25"/>
    <row r="2" spans="1:19" ht="18.75" x14ac:dyDescent="0.3">
      <c r="A2" s="10" t="s">
        <v>1909</v>
      </c>
    </row>
    <row r="3" spans="1:19" ht="18.75" x14ac:dyDescent="0.3">
      <c r="A3" s="27"/>
      <c r="M3" s="2"/>
      <c r="N3" s="2"/>
      <c r="O3" s="2"/>
      <c r="P3" s="2"/>
    </row>
    <row r="4" spans="1:19" s="4" customFormat="1" ht="5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57" t="s">
        <v>14</v>
      </c>
      <c r="I5" s="57" t="s">
        <v>15</v>
      </c>
      <c r="J5" s="509"/>
      <c r="K5" s="58">
        <v>2020</v>
      </c>
      <c r="L5" s="58">
        <v>2021</v>
      </c>
      <c r="M5" s="5">
        <v>2020</v>
      </c>
      <c r="N5" s="5">
        <v>2021</v>
      </c>
      <c r="O5" s="5">
        <v>2020</v>
      </c>
      <c r="P5" s="5">
        <v>2021</v>
      </c>
      <c r="Q5" s="509"/>
      <c r="R5" s="523"/>
      <c r="S5" s="3"/>
    </row>
    <row r="6" spans="1:19" s="4" customFormat="1" x14ac:dyDescent="0.2">
      <c r="A6" s="56" t="s">
        <v>16</v>
      </c>
      <c r="B6" s="57" t="s">
        <v>17</v>
      </c>
      <c r="C6" s="57" t="s">
        <v>18</v>
      </c>
      <c r="D6" s="57" t="s">
        <v>19</v>
      </c>
      <c r="E6" s="56" t="s">
        <v>20</v>
      </c>
      <c r="F6" s="56" t="s">
        <v>21</v>
      </c>
      <c r="G6" s="56" t="s">
        <v>22</v>
      </c>
      <c r="H6" s="57" t="s">
        <v>23</v>
      </c>
      <c r="I6" s="57" t="s">
        <v>24</v>
      </c>
      <c r="J6" s="56" t="s">
        <v>25</v>
      </c>
      <c r="K6" s="58" t="s">
        <v>26</v>
      </c>
      <c r="L6" s="58" t="s">
        <v>27</v>
      </c>
      <c r="M6" s="59" t="s">
        <v>28</v>
      </c>
      <c r="N6" s="59" t="s">
        <v>29</v>
      </c>
      <c r="O6" s="59" t="s">
        <v>30</v>
      </c>
      <c r="P6" s="59" t="s">
        <v>31</v>
      </c>
      <c r="Q6" s="56" t="s">
        <v>32</v>
      </c>
      <c r="R6" s="57" t="s">
        <v>33</v>
      </c>
      <c r="S6" s="3"/>
    </row>
    <row r="7" spans="1:19" s="8" customFormat="1" ht="82.5" customHeight="1" x14ac:dyDescent="0.25">
      <c r="A7" s="531">
        <v>1</v>
      </c>
      <c r="B7" s="533" t="s">
        <v>83</v>
      </c>
      <c r="C7" s="533">
        <v>2.2999999999999998</v>
      </c>
      <c r="D7" s="520">
        <v>10</v>
      </c>
      <c r="E7" s="526" t="s">
        <v>84</v>
      </c>
      <c r="F7" s="520" t="s">
        <v>85</v>
      </c>
      <c r="G7" s="526" t="s">
        <v>86</v>
      </c>
      <c r="H7" s="55" t="s">
        <v>87</v>
      </c>
      <c r="I7" s="71" t="s">
        <v>42</v>
      </c>
      <c r="J7" s="526" t="s">
        <v>88</v>
      </c>
      <c r="K7" s="539" t="s">
        <v>41</v>
      </c>
      <c r="L7" s="539" t="s">
        <v>89</v>
      </c>
      <c r="M7" s="512">
        <v>76600</v>
      </c>
      <c r="N7" s="524" t="s">
        <v>89</v>
      </c>
      <c r="O7" s="510">
        <v>76600</v>
      </c>
      <c r="P7" s="512" t="s">
        <v>89</v>
      </c>
      <c r="Q7" s="526" t="s">
        <v>90</v>
      </c>
      <c r="R7" s="520" t="s">
        <v>91</v>
      </c>
      <c r="S7" s="13"/>
    </row>
    <row r="8" spans="1:19" s="8" customFormat="1" ht="67.5" customHeight="1" x14ac:dyDescent="0.25">
      <c r="A8" s="532"/>
      <c r="B8" s="534"/>
      <c r="C8" s="534"/>
      <c r="D8" s="521"/>
      <c r="E8" s="527"/>
      <c r="F8" s="521"/>
      <c r="G8" s="527"/>
      <c r="H8" s="12" t="s">
        <v>92</v>
      </c>
      <c r="I8" s="71" t="s">
        <v>93</v>
      </c>
      <c r="J8" s="527"/>
      <c r="K8" s="540"/>
      <c r="L8" s="540"/>
      <c r="M8" s="513"/>
      <c r="N8" s="525"/>
      <c r="O8" s="511"/>
      <c r="P8" s="513"/>
      <c r="Q8" s="527"/>
      <c r="R8" s="521"/>
      <c r="S8" s="13"/>
    </row>
    <row r="9" spans="1:19" ht="60" x14ac:dyDescent="0.25">
      <c r="A9" s="528">
        <v>2</v>
      </c>
      <c r="B9" s="514" t="s">
        <v>83</v>
      </c>
      <c r="C9" s="514">
        <v>2.2999999999999998</v>
      </c>
      <c r="D9" s="514">
        <v>10</v>
      </c>
      <c r="E9" s="514" t="s">
        <v>96</v>
      </c>
      <c r="F9" s="514" t="s">
        <v>97</v>
      </c>
      <c r="G9" s="514" t="s">
        <v>52</v>
      </c>
      <c r="H9" s="61" t="s">
        <v>87</v>
      </c>
      <c r="I9" s="61">
        <v>1</v>
      </c>
      <c r="J9" s="514" t="s">
        <v>94</v>
      </c>
      <c r="K9" s="514" t="s">
        <v>34</v>
      </c>
      <c r="L9" s="514" t="s">
        <v>89</v>
      </c>
      <c r="M9" s="517">
        <f>15000+1400</f>
        <v>16400</v>
      </c>
      <c r="N9" s="514" t="s">
        <v>89</v>
      </c>
      <c r="O9" s="517">
        <f>15000+1400</f>
        <v>16400</v>
      </c>
      <c r="P9" s="514" t="s">
        <v>89</v>
      </c>
      <c r="Q9" s="514" t="s">
        <v>90</v>
      </c>
      <c r="R9" s="514" t="s">
        <v>91</v>
      </c>
    </row>
    <row r="10" spans="1:19" ht="37.5" customHeight="1" x14ac:dyDescent="0.25">
      <c r="A10" s="529"/>
      <c r="B10" s="515"/>
      <c r="C10" s="515"/>
      <c r="D10" s="515"/>
      <c r="E10" s="515"/>
      <c r="F10" s="515"/>
      <c r="G10" s="515"/>
      <c r="H10" s="28" t="s">
        <v>98</v>
      </c>
      <c r="I10" s="61">
        <v>26</v>
      </c>
      <c r="J10" s="515"/>
      <c r="K10" s="515"/>
      <c r="L10" s="515"/>
      <c r="M10" s="518"/>
      <c r="N10" s="515"/>
      <c r="O10" s="518"/>
      <c r="P10" s="515"/>
      <c r="Q10" s="515"/>
      <c r="R10" s="515"/>
    </row>
    <row r="11" spans="1:19" ht="29.25" customHeight="1" x14ac:dyDescent="0.25">
      <c r="A11" s="530"/>
      <c r="B11" s="516"/>
      <c r="C11" s="516"/>
      <c r="D11" s="516"/>
      <c r="E11" s="516"/>
      <c r="F11" s="516"/>
      <c r="G11" s="516"/>
      <c r="H11" s="61" t="s">
        <v>92</v>
      </c>
      <c r="I11" s="61">
        <v>26</v>
      </c>
      <c r="J11" s="516"/>
      <c r="K11" s="516"/>
      <c r="L11" s="516"/>
      <c r="M11" s="519"/>
      <c r="N11" s="516"/>
      <c r="O11" s="519"/>
      <c r="P11" s="516"/>
      <c r="Q11" s="516"/>
      <c r="R11" s="516"/>
    </row>
    <row r="12" spans="1:19" ht="30" customHeight="1" x14ac:dyDescent="0.25">
      <c r="A12" s="528">
        <v>6</v>
      </c>
      <c r="B12" s="544" t="s">
        <v>100</v>
      </c>
      <c r="C12" s="544">
        <v>1</v>
      </c>
      <c r="D12" s="544">
        <v>6</v>
      </c>
      <c r="E12" s="514" t="s">
        <v>101</v>
      </c>
      <c r="F12" s="514" t="s">
        <v>102</v>
      </c>
      <c r="G12" s="544" t="s">
        <v>61</v>
      </c>
      <c r="H12" s="28" t="s">
        <v>62</v>
      </c>
      <c r="I12" s="407">
        <v>1</v>
      </c>
      <c r="J12" s="514" t="s">
        <v>103</v>
      </c>
      <c r="K12" s="544" t="s">
        <v>34</v>
      </c>
      <c r="L12" s="544" t="s">
        <v>89</v>
      </c>
      <c r="M12" s="541">
        <v>60000</v>
      </c>
      <c r="N12" s="541" t="s">
        <v>89</v>
      </c>
      <c r="O12" s="541">
        <v>60000</v>
      </c>
      <c r="P12" s="544" t="s">
        <v>89</v>
      </c>
      <c r="Q12" s="514" t="s">
        <v>90</v>
      </c>
      <c r="R12" s="514" t="s">
        <v>91</v>
      </c>
    </row>
    <row r="13" spans="1:19" ht="30" x14ac:dyDescent="0.25">
      <c r="A13" s="529"/>
      <c r="B13" s="545"/>
      <c r="C13" s="545"/>
      <c r="D13" s="545"/>
      <c r="E13" s="515"/>
      <c r="F13" s="515"/>
      <c r="G13" s="545"/>
      <c r="H13" s="462" t="s">
        <v>99</v>
      </c>
      <c r="I13" s="404">
        <v>17</v>
      </c>
      <c r="J13" s="515"/>
      <c r="K13" s="545"/>
      <c r="L13" s="545"/>
      <c r="M13" s="542"/>
      <c r="N13" s="542"/>
      <c r="O13" s="542"/>
      <c r="P13" s="545"/>
      <c r="Q13" s="515"/>
      <c r="R13" s="515"/>
    </row>
    <row r="14" spans="1:19" ht="30" x14ac:dyDescent="0.25">
      <c r="A14" s="529"/>
      <c r="B14" s="545"/>
      <c r="C14" s="545"/>
      <c r="D14" s="545"/>
      <c r="E14" s="515"/>
      <c r="F14" s="515"/>
      <c r="G14" s="545"/>
      <c r="H14" s="28" t="s">
        <v>104</v>
      </c>
      <c r="I14" s="407">
        <v>6</v>
      </c>
      <c r="J14" s="515"/>
      <c r="K14" s="545"/>
      <c r="L14" s="545"/>
      <c r="M14" s="542"/>
      <c r="N14" s="542"/>
      <c r="O14" s="542"/>
      <c r="P14" s="545"/>
      <c r="Q14" s="515"/>
      <c r="R14" s="515"/>
    </row>
    <row r="15" spans="1:19" ht="30" x14ac:dyDescent="0.25">
      <c r="A15" s="530"/>
      <c r="B15" s="546"/>
      <c r="C15" s="546"/>
      <c r="D15" s="546"/>
      <c r="E15" s="516"/>
      <c r="F15" s="516"/>
      <c r="G15" s="546"/>
      <c r="H15" s="407" t="s">
        <v>105</v>
      </c>
      <c r="I15" s="407">
        <v>6</v>
      </c>
      <c r="J15" s="516"/>
      <c r="K15" s="546"/>
      <c r="L15" s="546"/>
      <c r="M15" s="543"/>
      <c r="N15" s="543"/>
      <c r="O15" s="543"/>
      <c r="P15" s="546"/>
      <c r="Q15" s="516"/>
      <c r="R15" s="516"/>
    </row>
    <row r="17" spans="13:15" x14ac:dyDescent="0.25">
      <c r="M17" s="85"/>
      <c r="N17" s="547" t="s">
        <v>35</v>
      </c>
      <c r="O17" s="547"/>
    </row>
    <row r="18" spans="13:15" x14ac:dyDescent="0.25">
      <c r="M18" s="86"/>
      <c r="N18" s="42" t="s">
        <v>36</v>
      </c>
      <c r="O18" s="52" t="s">
        <v>37</v>
      </c>
    </row>
    <row r="19" spans="13:15" x14ac:dyDescent="0.25">
      <c r="M19" s="86" t="s">
        <v>688</v>
      </c>
      <c r="N19" s="87">
        <v>3</v>
      </c>
      <c r="O19" s="68">
        <f>O7+O9+O12</f>
        <v>153000</v>
      </c>
    </row>
  </sheetData>
  <mergeCells count="63">
    <mergeCell ref="N17:O17"/>
    <mergeCell ref="A12:A15"/>
    <mergeCell ref="B12:B15"/>
    <mergeCell ref="C12:C15"/>
    <mergeCell ref="D12:D15"/>
    <mergeCell ref="E12:E15"/>
    <mergeCell ref="F12:F15"/>
    <mergeCell ref="G12:G15"/>
    <mergeCell ref="J12:J15"/>
    <mergeCell ref="K12:K15"/>
    <mergeCell ref="L12:L15"/>
    <mergeCell ref="Q9:Q11"/>
    <mergeCell ref="R9:R11"/>
    <mergeCell ref="B9:B11"/>
    <mergeCell ref="M12:M15"/>
    <mergeCell ref="N12:N15"/>
    <mergeCell ref="O12:O15"/>
    <mergeCell ref="P12:P15"/>
    <mergeCell ref="Q12:Q15"/>
    <mergeCell ref="R12:R15"/>
    <mergeCell ref="D9:D11"/>
    <mergeCell ref="E9:E11"/>
    <mergeCell ref="F9:F11"/>
    <mergeCell ref="R4:R5"/>
    <mergeCell ref="G4:G5"/>
    <mergeCell ref="H4:I4"/>
    <mergeCell ref="J4:J5"/>
    <mergeCell ref="K4:L4"/>
    <mergeCell ref="M4:N4"/>
    <mergeCell ref="O4:P4"/>
    <mergeCell ref="Q4:Q5"/>
    <mergeCell ref="R7:R8"/>
    <mergeCell ref="G7:G8"/>
    <mergeCell ref="Q7:Q8"/>
    <mergeCell ref="A9:A11"/>
    <mergeCell ref="A7:A8"/>
    <mergeCell ref="C9:C11"/>
    <mergeCell ref="B7:B8"/>
    <mergeCell ref="C7:C8"/>
    <mergeCell ref="D7:D8"/>
    <mergeCell ref="E7:E8"/>
    <mergeCell ref="J7:J8"/>
    <mergeCell ref="L9:L11"/>
    <mergeCell ref="M9:M11"/>
    <mergeCell ref="G9:G11"/>
    <mergeCell ref="J9:J11"/>
    <mergeCell ref="K9:K11"/>
    <mergeCell ref="A4:A5"/>
    <mergeCell ref="B4:B5"/>
    <mergeCell ref="C4:C5"/>
    <mergeCell ref="D4:D5"/>
    <mergeCell ref="E4:E5"/>
    <mergeCell ref="F4:F5"/>
    <mergeCell ref="O7:O8"/>
    <mergeCell ref="P7:P8"/>
    <mergeCell ref="N9:N11"/>
    <mergeCell ref="O9:O11"/>
    <mergeCell ref="P9:P11"/>
    <mergeCell ref="F7:F8"/>
    <mergeCell ref="N7:N8"/>
    <mergeCell ref="K7:K8"/>
    <mergeCell ref="L7:L8"/>
    <mergeCell ref="M7:M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U105"/>
  <sheetViews>
    <sheetView topLeftCell="A88" zoomScale="60" zoomScaleNormal="60" workbookViewId="0">
      <selection activeCell="O102" sqref="O102:P102"/>
    </sheetView>
  </sheetViews>
  <sheetFormatPr defaultRowHeight="21" x14ac:dyDescent="0.35"/>
  <cols>
    <col min="1" max="1" width="6" style="257" customWidth="1"/>
    <col min="2" max="2" width="8.85546875" style="72" customWidth="1"/>
    <col min="3" max="3" width="11.42578125" style="72" customWidth="1"/>
    <col min="4" max="4" width="9.7109375" style="72" customWidth="1"/>
    <col min="5" max="5" width="27" style="72" customWidth="1"/>
    <col min="6" max="6" width="83.42578125" style="72" customWidth="1"/>
    <col min="7" max="7" width="17.7109375" style="72" customWidth="1"/>
    <col min="8" max="9" width="20.7109375" style="72" customWidth="1"/>
    <col min="10" max="10" width="29.7109375" style="72" customWidth="1"/>
    <col min="11" max="12" width="19.5703125" style="72" customWidth="1"/>
    <col min="13" max="13" width="20.140625" style="2" customWidth="1"/>
    <col min="14" max="14" width="19.42578125" style="2" customWidth="1"/>
    <col min="15" max="15" width="17.85546875" style="2" customWidth="1"/>
    <col min="16" max="16" width="21.85546875" style="2" customWidth="1"/>
    <col min="17" max="17" width="21.42578125" style="72" customWidth="1"/>
    <col min="18" max="18" width="27.5703125" style="72" customWidth="1"/>
    <col min="19" max="19" width="18.140625" style="51" customWidth="1"/>
    <col min="20" max="20" width="20.7109375" style="51" customWidth="1"/>
    <col min="21" max="21" width="9.140625" style="51"/>
    <col min="22" max="255" width="9.140625" style="72"/>
    <col min="256" max="256" width="4.7109375" style="72" bestFit="1" customWidth="1"/>
    <col min="257" max="257" width="9.7109375" style="72" bestFit="1" customWidth="1"/>
    <col min="258" max="258" width="10" style="72" bestFit="1" customWidth="1"/>
    <col min="259" max="259" width="8.85546875" style="72" bestFit="1" customWidth="1"/>
    <col min="260" max="260" width="22.85546875" style="72" customWidth="1"/>
    <col min="261" max="261" width="59.7109375" style="72" bestFit="1" customWidth="1"/>
    <col min="262" max="262" width="57.85546875" style="72" bestFit="1" customWidth="1"/>
    <col min="263" max="263" width="35.28515625" style="72" bestFit="1" customWidth="1"/>
    <col min="264" max="264" width="28.140625" style="72" bestFit="1" customWidth="1"/>
    <col min="265" max="265" width="33.140625" style="72" bestFit="1" customWidth="1"/>
    <col min="266" max="266" width="26" style="72" bestFit="1" customWidth="1"/>
    <col min="267" max="267" width="19.140625" style="72" bestFit="1" customWidth="1"/>
    <col min="268" max="268" width="10.42578125" style="72" customWidth="1"/>
    <col min="269" max="269" width="11.85546875" style="72" customWidth="1"/>
    <col min="270" max="270" width="14.7109375" style="72" customWidth="1"/>
    <col min="271" max="271" width="9" style="72" bestFit="1" customWidth="1"/>
    <col min="272" max="511" width="9.140625" style="72"/>
    <col min="512" max="512" width="4.7109375" style="72" bestFit="1" customWidth="1"/>
    <col min="513" max="513" width="9.7109375" style="72" bestFit="1" customWidth="1"/>
    <col min="514" max="514" width="10" style="72" bestFit="1" customWidth="1"/>
    <col min="515" max="515" width="8.85546875" style="72" bestFit="1" customWidth="1"/>
    <col min="516" max="516" width="22.85546875" style="72" customWidth="1"/>
    <col min="517" max="517" width="59.7109375" style="72" bestFit="1" customWidth="1"/>
    <col min="518" max="518" width="57.85546875" style="72" bestFit="1" customWidth="1"/>
    <col min="519" max="519" width="35.28515625" style="72" bestFit="1" customWidth="1"/>
    <col min="520" max="520" width="28.140625" style="72" bestFit="1" customWidth="1"/>
    <col min="521" max="521" width="33.140625" style="72" bestFit="1" customWidth="1"/>
    <col min="522" max="522" width="26" style="72" bestFit="1" customWidth="1"/>
    <col min="523" max="523" width="19.140625" style="72" bestFit="1" customWidth="1"/>
    <col min="524" max="524" width="10.42578125" style="72" customWidth="1"/>
    <col min="525" max="525" width="11.85546875" style="72" customWidth="1"/>
    <col min="526" max="526" width="14.7109375" style="72" customWidth="1"/>
    <col min="527" max="527" width="9" style="72" bestFit="1" customWidth="1"/>
    <col min="528" max="767" width="9.140625" style="72"/>
    <col min="768" max="768" width="4.7109375" style="72" bestFit="1" customWidth="1"/>
    <col min="769" max="769" width="9.7109375" style="72" bestFit="1" customWidth="1"/>
    <col min="770" max="770" width="10" style="72" bestFit="1" customWidth="1"/>
    <col min="771" max="771" width="8.85546875" style="72" bestFit="1" customWidth="1"/>
    <col min="772" max="772" width="22.85546875" style="72" customWidth="1"/>
    <col min="773" max="773" width="59.7109375" style="72" bestFit="1" customWidth="1"/>
    <col min="774" max="774" width="57.85546875" style="72" bestFit="1" customWidth="1"/>
    <col min="775" max="775" width="35.28515625" style="72" bestFit="1" customWidth="1"/>
    <col min="776" max="776" width="28.140625" style="72" bestFit="1" customWidth="1"/>
    <col min="777" max="777" width="33.140625" style="72" bestFit="1" customWidth="1"/>
    <col min="778" max="778" width="26" style="72" bestFit="1" customWidth="1"/>
    <col min="779" max="779" width="19.140625" style="72" bestFit="1" customWidth="1"/>
    <col min="780" max="780" width="10.42578125" style="72" customWidth="1"/>
    <col min="781" max="781" width="11.85546875" style="72" customWidth="1"/>
    <col min="782" max="782" width="14.7109375" style="72" customWidth="1"/>
    <col min="783" max="783" width="9" style="72" bestFit="1" customWidth="1"/>
    <col min="784" max="1023" width="9.140625" style="72"/>
    <col min="1024" max="1024" width="4.7109375" style="72" bestFit="1" customWidth="1"/>
    <col min="1025" max="1025" width="9.7109375" style="72" bestFit="1" customWidth="1"/>
    <col min="1026" max="1026" width="10" style="72" bestFit="1" customWidth="1"/>
    <col min="1027" max="1027" width="8.85546875" style="72" bestFit="1" customWidth="1"/>
    <col min="1028" max="1028" width="22.85546875" style="72" customWidth="1"/>
    <col min="1029" max="1029" width="59.7109375" style="72" bestFit="1" customWidth="1"/>
    <col min="1030" max="1030" width="57.85546875" style="72" bestFit="1" customWidth="1"/>
    <col min="1031" max="1031" width="35.28515625" style="72" bestFit="1" customWidth="1"/>
    <col min="1032" max="1032" width="28.140625" style="72" bestFit="1" customWidth="1"/>
    <col min="1033" max="1033" width="33.140625" style="72" bestFit="1" customWidth="1"/>
    <col min="1034" max="1034" width="26" style="72" bestFit="1" customWidth="1"/>
    <col min="1035" max="1035" width="19.140625" style="72" bestFit="1" customWidth="1"/>
    <col min="1036" max="1036" width="10.42578125" style="72" customWidth="1"/>
    <col min="1037" max="1037" width="11.85546875" style="72" customWidth="1"/>
    <col min="1038" max="1038" width="14.7109375" style="72" customWidth="1"/>
    <col min="1039" max="1039" width="9" style="72" bestFit="1" customWidth="1"/>
    <col min="1040" max="1279" width="9.140625" style="72"/>
    <col min="1280" max="1280" width="4.7109375" style="72" bestFit="1" customWidth="1"/>
    <col min="1281" max="1281" width="9.7109375" style="72" bestFit="1" customWidth="1"/>
    <col min="1282" max="1282" width="10" style="72" bestFit="1" customWidth="1"/>
    <col min="1283" max="1283" width="8.85546875" style="72" bestFit="1" customWidth="1"/>
    <col min="1284" max="1284" width="22.85546875" style="72" customWidth="1"/>
    <col min="1285" max="1285" width="59.7109375" style="72" bestFit="1" customWidth="1"/>
    <col min="1286" max="1286" width="57.85546875" style="72" bestFit="1" customWidth="1"/>
    <col min="1287" max="1287" width="35.28515625" style="72" bestFit="1" customWidth="1"/>
    <col min="1288" max="1288" width="28.140625" style="72" bestFit="1" customWidth="1"/>
    <col min="1289" max="1289" width="33.140625" style="72" bestFit="1" customWidth="1"/>
    <col min="1290" max="1290" width="26" style="72" bestFit="1" customWidth="1"/>
    <col min="1291" max="1291" width="19.140625" style="72" bestFit="1" customWidth="1"/>
    <col min="1292" max="1292" width="10.42578125" style="72" customWidth="1"/>
    <col min="1293" max="1293" width="11.85546875" style="72" customWidth="1"/>
    <col min="1294" max="1294" width="14.7109375" style="72" customWidth="1"/>
    <col min="1295" max="1295" width="9" style="72" bestFit="1" customWidth="1"/>
    <col min="1296" max="1535" width="9.140625" style="72"/>
    <col min="1536" max="1536" width="4.7109375" style="72" bestFit="1" customWidth="1"/>
    <col min="1537" max="1537" width="9.7109375" style="72" bestFit="1" customWidth="1"/>
    <col min="1538" max="1538" width="10" style="72" bestFit="1" customWidth="1"/>
    <col min="1539" max="1539" width="8.85546875" style="72" bestFit="1" customWidth="1"/>
    <col min="1540" max="1540" width="22.85546875" style="72" customWidth="1"/>
    <col min="1541" max="1541" width="59.7109375" style="72" bestFit="1" customWidth="1"/>
    <col min="1542" max="1542" width="57.85546875" style="72" bestFit="1" customWidth="1"/>
    <col min="1543" max="1543" width="35.28515625" style="72" bestFit="1" customWidth="1"/>
    <col min="1544" max="1544" width="28.140625" style="72" bestFit="1" customWidth="1"/>
    <col min="1545" max="1545" width="33.140625" style="72" bestFit="1" customWidth="1"/>
    <col min="1546" max="1546" width="26" style="72" bestFit="1" customWidth="1"/>
    <col min="1547" max="1547" width="19.140625" style="72" bestFit="1" customWidth="1"/>
    <col min="1548" max="1548" width="10.42578125" style="72" customWidth="1"/>
    <col min="1549" max="1549" width="11.85546875" style="72" customWidth="1"/>
    <col min="1550" max="1550" width="14.7109375" style="72" customWidth="1"/>
    <col min="1551" max="1551" width="9" style="72" bestFit="1" customWidth="1"/>
    <col min="1552" max="1791" width="9.140625" style="72"/>
    <col min="1792" max="1792" width="4.7109375" style="72" bestFit="1" customWidth="1"/>
    <col min="1793" max="1793" width="9.7109375" style="72" bestFit="1" customWidth="1"/>
    <col min="1794" max="1794" width="10" style="72" bestFit="1" customWidth="1"/>
    <col min="1795" max="1795" width="8.85546875" style="72" bestFit="1" customWidth="1"/>
    <col min="1796" max="1796" width="22.85546875" style="72" customWidth="1"/>
    <col min="1797" max="1797" width="59.7109375" style="72" bestFit="1" customWidth="1"/>
    <col min="1798" max="1798" width="57.85546875" style="72" bestFit="1" customWidth="1"/>
    <col min="1799" max="1799" width="35.28515625" style="72" bestFit="1" customWidth="1"/>
    <col min="1800" max="1800" width="28.140625" style="72" bestFit="1" customWidth="1"/>
    <col min="1801" max="1801" width="33.140625" style="72" bestFit="1" customWidth="1"/>
    <col min="1802" max="1802" width="26" style="72" bestFit="1" customWidth="1"/>
    <col min="1803" max="1803" width="19.140625" style="72" bestFit="1" customWidth="1"/>
    <col min="1804" max="1804" width="10.42578125" style="72" customWidth="1"/>
    <col min="1805" max="1805" width="11.85546875" style="72" customWidth="1"/>
    <col min="1806" max="1806" width="14.7109375" style="72" customWidth="1"/>
    <col min="1807" max="1807" width="9" style="72" bestFit="1" customWidth="1"/>
    <col min="1808" max="2047" width="9.140625" style="72"/>
    <col min="2048" max="2048" width="4.7109375" style="72" bestFit="1" customWidth="1"/>
    <col min="2049" max="2049" width="9.7109375" style="72" bestFit="1" customWidth="1"/>
    <col min="2050" max="2050" width="10" style="72" bestFit="1" customWidth="1"/>
    <col min="2051" max="2051" width="8.85546875" style="72" bestFit="1" customWidth="1"/>
    <col min="2052" max="2052" width="22.85546875" style="72" customWidth="1"/>
    <col min="2053" max="2053" width="59.7109375" style="72" bestFit="1" customWidth="1"/>
    <col min="2054" max="2054" width="57.85546875" style="72" bestFit="1" customWidth="1"/>
    <col min="2055" max="2055" width="35.28515625" style="72" bestFit="1" customWidth="1"/>
    <col min="2056" max="2056" width="28.140625" style="72" bestFit="1" customWidth="1"/>
    <col min="2057" max="2057" width="33.140625" style="72" bestFit="1" customWidth="1"/>
    <col min="2058" max="2058" width="26" style="72" bestFit="1" customWidth="1"/>
    <col min="2059" max="2059" width="19.140625" style="72" bestFit="1" customWidth="1"/>
    <col min="2060" max="2060" width="10.42578125" style="72" customWidth="1"/>
    <col min="2061" max="2061" width="11.85546875" style="72" customWidth="1"/>
    <col min="2062" max="2062" width="14.7109375" style="72" customWidth="1"/>
    <col min="2063" max="2063" width="9" style="72" bestFit="1" customWidth="1"/>
    <col min="2064" max="2303" width="9.140625" style="72"/>
    <col min="2304" max="2304" width="4.7109375" style="72" bestFit="1" customWidth="1"/>
    <col min="2305" max="2305" width="9.7109375" style="72" bestFit="1" customWidth="1"/>
    <col min="2306" max="2306" width="10" style="72" bestFit="1" customWidth="1"/>
    <col min="2307" max="2307" width="8.85546875" style="72" bestFit="1" customWidth="1"/>
    <col min="2308" max="2308" width="22.85546875" style="72" customWidth="1"/>
    <col min="2309" max="2309" width="59.7109375" style="72" bestFit="1" customWidth="1"/>
    <col min="2310" max="2310" width="57.85546875" style="72" bestFit="1" customWidth="1"/>
    <col min="2311" max="2311" width="35.28515625" style="72" bestFit="1" customWidth="1"/>
    <col min="2312" max="2312" width="28.140625" style="72" bestFit="1" customWidth="1"/>
    <col min="2313" max="2313" width="33.140625" style="72" bestFit="1" customWidth="1"/>
    <col min="2314" max="2314" width="26" style="72" bestFit="1" customWidth="1"/>
    <col min="2315" max="2315" width="19.140625" style="72" bestFit="1" customWidth="1"/>
    <col min="2316" max="2316" width="10.42578125" style="72" customWidth="1"/>
    <col min="2317" max="2317" width="11.85546875" style="72" customWidth="1"/>
    <col min="2318" max="2318" width="14.7109375" style="72" customWidth="1"/>
    <col min="2319" max="2319" width="9" style="72" bestFit="1" customWidth="1"/>
    <col min="2320" max="2559" width="9.140625" style="72"/>
    <col min="2560" max="2560" width="4.7109375" style="72" bestFit="1" customWidth="1"/>
    <col min="2561" max="2561" width="9.7109375" style="72" bestFit="1" customWidth="1"/>
    <col min="2562" max="2562" width="10" style="72" bestFit="1" customWidth="1"/>
    <col min="2563" max="2563" width="8.85546875" style="72" bestFit="1" customWidth="1"/>
    <col min="2564" max="2564" width="22.85546875" style="72" customWidth="1"/>
    <col min="2565" max="2565" width="59.7109375" style="72" bestFit="1" customWidth="1"/>
    <col min="2566" max="2566" width="57.85546875" style="72" bestFit="1" customWidth="1"/>
    <col min="2567" max="2567" width="35.28515625" style="72" bestFit="1" customWidth="1"/>
    <col min="2568" max="2568" width="28.140625" style="72" bestFit="1" customWidth="1"/>
    <col min="2569" max="2569" width="33.140625" style="72" bestFit="1" customWidth="1"/>
    <col min="2570" max="2570" width="26" style="72" bestFit="1" customWidth="1"/>
    <col min="2571" max="2571" width="19.140625" style="72" bestFit="1" customWidth="1"/>
    <col min="2572" max="2572" width="10.42578125" style="72" customWidth="1"/>
    <col min="2573" max="2573" width="11.85546875" style="72" customWidth="1"/>
    <col min="2574" max="2574" width="14.7109375" style="72" customWidth="1"/>
    <col min="2575" max="2575" width="9" style="72" bestFit="1" customWidth="1"/>
    <col min="2576" max="2815" width="9.140625" style="72"/>
    <col min="2816" max="2816" width="4.7109375" style="72" bestFit="1" customWidth="1"/>
    <col min="2817" max="2817" width="9.7109375" style="72" bestFit="1" customWidth="1"/>
    <col min="2818" max="2818" width="10" style="72" bestFit="1" customWidth="1"/>
    <col min="2819" max="2819" width="8.85546875" style="72" bestFit="1" customWidth="1"/>
    <col min="2820" max="2820" width="22.85546875" style="72" customWidth="1"/>
    <col min="2821" max="2821" width="59.7109375" style="72" bestFit="1" customWidth="1"/>
    <col min="2822" max="2822" width="57.85546875" style="72" bestFit="1" customWidth="1"/>
    <col min="2823" max="2823" width="35.28515625" style="72" bestFit="1" customWidth="1"/>
    <col min="2824" max="2824" width="28.140625" style="72" bestFit="1" customWidth="1"/>
    <col min="2825" max="2825" width="33.140625" style="72" bestFit="1" customWidth="1"/>
    <col min="2826" max="2826" width="26" style="72" bestFit="1" customWidth="1"/>
    <col min="2827" max="2827" width="19.140625" style="72" bestFit="1" customWidth="1"/>
    <col min="2828" max="2828" width="10.42578125" style="72" customWidth="1"/>
    <col min="2829" max="2829" width="11.85546875" style="72" customWidth="1"/>
    <col min="2830" max="2830" width="14.7109375" style="72" customWidth="1"/>
    <col min="2831" max="2831" width="9" style="72" bestFit="1" customWidth="1"/>
    <col min="2832" max="3071" width="9.140625" style="72"/>
    <col min="3072" max="3072" width="4.7109375" style="72" bestFit="1" customWidth="1"/>
    <col min="3073" max="3073" width="9.7109375" style="72" bestFit="1" customWidth="1"/>
    <col min="3074" max="3074" width="10" style="72" bestFit="1" customWidth="1"/>
    <col min="3075" max="3075" width="8.85546875" style="72" bestFit="1" customWidth="1"/>
    <col min="3076" max="3076" width="22.85546875" style="72" customWidth="1"/>
    <col min="3077" max="3077" width="59.7109375" style="72" bestFit="1" customWidth="1"/>
    <col min="3078" max="3078" width="57.85546875" style="72" bestFit="1" customWidth="1"/>
    <col min="3079" max="3079" width="35.28515625" style="72" bestFit="1" customWidth="1"/>
    <col min="3080" max="3080" width="28.140625" style="72" bestFit="1" customWidth="1"/>
    <col min="3081" max="3081" width="33.140625" style="72" bestFit="1" customWidth="1"/>
    <col min="3082" max="3082" width="26" style="72" bestFit="1" customWidth="1"/>
    <col min="3083" max="3083" width="19.140625" style="72" bestFit="1" customWidth="1"/>
    <col min="3084" max="3084" width="10.42578125" style="72" customWidth="1"/>
    <col min="3085" max="3085" width="11.85546875" style="72" customWidth="1"/>
    <col min="3086" max="3086" width="14.7109375" style="72" customWidth="1"/>
    <col min="3087" max="3087" width="9" style="72" bestFit="1" customWidth="1"/>
    <col min="3088" max="3327" width="9.140625" style="72"/>
    <col min="3328" max="3328" width="4.7109375" style="72" bestFit="1" customWidth="1"/>
    <col min="3329" max="3329" width="9.7109375" style="72" bestFit="1" customWidth="1"/>
    <col min="3330" max="3330" width="10" style="72" bestFit="1" customWidth="1"/>
    <col min="3331" max="3331" width="8.85546875" style="72" bestFit="1" customWidth="1"/>
    <col min="3332" max="3332" width="22.85546875" style="72" customWidth="1"/>
    <col min="3333" max="3333" width="59.7109375" style="72" bestFit="1" customWidth="1"/>
    <col min="3334" max="3334" width="57.85546875" style="72" bestFit="1" customWidth="1"/>
    <col min="3335" max="3335" width="35.28515625" style="72" bestFit="1" customWidth="1"/>
    <col min="3336" max="3336" width="28.140625" style="72" bestFit="1" customWidth="1"/>
    <col min="3337" max="3337" width="33.140625" style="72" bestFit="1" customWidth="1"/>
    <col min="3338" max="3338" width="26" style="72" bestFit="1" customWidth="1"/>
    <col min="3339" max="3339" width="19.140625" style="72" bestFit="1" customWidth="1"/>
    <col min="3340" max="3340" width="10.42578125" style="72" customWidth="1"/>
    <col min="3341" max="3341" width="11.85546875" style="72" customWidth="1"/>
    <col min="3342" max="3342" width="14.7109375" style="72" customWidth="1"/>
    <col min="3343" max="3343" width="9" style="72" bestFit="1" customWidth="1"/>
    <col min="3344" max="3583" width="9.140625" style="72"/>
    <col min="3584" max="3584" width="4.7109375" style="72" bestFit="1" customWidth="1"/>
    <col min="3585" max="3585" width="9.7109375" style="72" bestFit="1" customWidth="1"/>
    <col min="3586" max="3586" width="10" style="72" bestFit="1" customWidth="1"/>
    <col min="3587" max="3587" width="8.85546875" style="72" bestFit="1" customWidth="1"/>
    <col min="3588" max="3588" width="22.85546875" style="72" customWidth="1"/>
    <col min="3589" max="3589" width="59.7109375" style="72" bestFit="1" customWidth="1"/>
    <col min="3590" max="3590" width="57.85546875" style="72" bestFit="1" customWidth="1"/>
    <col min="3591" max="3591" width="35.28515625" style="72" bestFit="1" customWidth="1"/>
    <col min="3592" max="3592" width="28.140625" style="72" bestFit="1" customWidth="1"/>
    <col min="3593" max="3593" width="33.140625" style="72" bestFit="1" customWidth="1"/>
    <col min="3594" max="3594" width="26" style="72" bestFit="1" customWidth="1"/>
    <col min="3595" max="3595" width="19.140625" style="72" bestFit="1" customWidth="1"/>
    <col min="3596" max="3596" width="10.42578125" style="72" customWidth="1"/>
    <col min="3597" max="3597" width="11.85546875" style="72" customWidth="1"/>
    <col min="3598" max="3598" width="14.7109375" style="72" customWidth="1"/>
    <col min="3599" max="3599" width="9" style="72" bestFit="1" customWidth="1"/>
    <col min="3600" max="3839" width="9.140625" style="72"/>
    <col min="3840" max="3840" width="4.7109375" style="72" bestFit="1" customWidth="1"/>
    <col min="3841" max="3841" width="9.7109375" style="72" bestFit="1" customWidth="1"/>
    <col min="3842" max="3842" width="10" style="72" bestFit="1" customWidth="1"/>
    <col min="3843" max="3843" width="8.85546875" style="72" bestFit="1" customWidth="1"/>
    <col min="3844" max="3844" width="22.85546875" style="72" customWidth="1"/>
    <col min="3845" max="3845" width="59.7109375" style="72" bestFit="1" customWidth="1"/>
    <col min="3846" max="3846" width="57.85546875" style="72" bestFit="1" customWidth="1"/>
    <col min="3847" max="3847" width="35.28515625" style="72" bestFit="1" customWidth="1"/>
    <col min="3848" max="3848" width="28.140625" style="72" bestFit="1" customWidth="1"/>
    <col min="3849" max="3849" width="33.140625" style="72" bestFit="1" customWidth="1"/>
    <col min="3850" max="3850" width="26" style="72" bestFit="1" customWidth="1"/>
    <col min="3851" max="3851" width="19.140625" style="72" bestFit="1" customWidth="1"/>
    <col min="3852" max="3852" width="10.42578125" style="72" customWidth="1"/>
    <col min="3853" max="3853" width="11.85546875" style="72" customWidth="1"/>
    <col min="3854" max="3854" width="14.7109375" style="72" customWidth="1"/>
    <col min="3855" max="3855" width="9" style="72" bestFit="1" customWidth="1"/>
    <col min="3856" max="4095" width="9.140625" style="72"/>
    <col min="4096" max="4096" width="4.7109375" style="72" bestFit="1" customWidth="1"/>
    <col min="4097" max="4097" width="9.7109375" style="72" bestFit="1" customWidth="1"/>
    <col min="4098" max="4098" width="10" style="72" bestFit="1" customWidth="1"/>
    <col min="4099" max="4099" width="8.85546875" style="72" bestFit="1" customWidth="1"/>
    <col min="4100" max="4100" width="22.85546875" style="72" customWidth="1"/>
    <col min="4101" max="4101" width="59.7109375" style="72" bestFit="1" customWidth="1"/>
    <col min="4102" max="4102" width="57.85546875" style="72" bestFit="1" customWidth="1"/>
    <col min="4103" max="4103" width="35.28515625" style="72" bestFit="1" customWidth="1"/>
    <col min="4104" max="4104" width="28.140625" style="72" bestFit="1" customWidth="1"/>
    <col min="4105" max="4105" width="33.140625" style="72" bestFit="1" customWidth="1"/>
    <col min="4106" max="4106" width="26" style="72" bestFit="1" customWidth="1"/>
    <col min="4107" max="4107" width="19.140625" style="72" bestFit="1" customWidth="1"/>
    <col min="4108" max="4108" width="10.42578125" style="72" customWidth="1"/>
    <col min="4109" max="4109" width="11.85546875" style="72" customWidth="1"/>
    <col min="4110" max="4110" width="14.7109375" style="72" customWidth="1"/>
    <col min="4111" max="4111" width="9" style="72" bestFit="1" customWidth="1"/>
    <col min="4112" max="4351" width="9.140625" style="72"/>
    <col min="4352" max="4352" width="4.7109375" style="72" bestFit="1" customWidth="1"/>
    <col min="4353" max="4353" width="9.7109375" style="72" bestFit="1" customWidth="1"/>
    <col min="4354" max="4354" width="10" style="72" bestFit="1" customWidth="1"/>
    <col min="4355" max="4355" width="8.85546875" style="72" bestFit="1" customWidth="1"/>
    <col min="4356" max="4356" width="22.85546875" style="72" customWidth="1"/>
    <col min="4357" max="4357" width="59.7109375" style="72" bestFit="1" customWidth="1"/>
    <col min="4358" max="4358" width="57.85546875" style="72" bestFit="1" customWidth="1"/>
    <col min="4359" max="4359" width="35.28515625" style="72" bestFit="1" customWidth="1"/>
    <col min="4360" max="4360" width="28.140625" style="72" bestFit="1" customWidth="1"/>
    <col min="4361" max="4361" width="33.140625" style="72" bestFit="1" customWidth="1"/>
    <col min="4362" max="4362" width="26" style="72" bestFit="1" customWidth="1"/>
    <col min="4363" max="4363" width="19.140625" style="72" bestFit="1" customWidth="1"/>
    <col min="4364" max="4364" width="10.42578125" style="72" customWidth="1"/>
    <col min="4365" max="4365" width="11.85546875" style="72" customWidth="1"/>
    <col min="4366" max="4366" width="14.7109375" style="72" customWidth="1"/>
    <col min="4367" max="4367" width="9" style="72" bestFit="1" customWidth="1"/>
    <col min="4368" max="4607" width="9.140625" style="72"/>
    <col min="4608" max="4608" width="4.7109375" style="72" bestFit="1" customWidth="1"/>
    <col min="4609" max="4609" width="9.7109375" style="72" bestFit="1" customWidth="1"/>
    <col min="4610" max="4610" width="10" style="72" bestFit="1" customWidth="1"/>
    <col min="4611" max="4611" width="8.85546875" style="72" bestFit="1" customWidth="1"/>
    <col min="4612" max="4612" width="22.85546875" style="72" customWidth="1"/>
    <col min="4613" max="4613" width="59.7109375" style="72" bestFit="1" customWidth="1"/>
    <col min="4614" max="4614" width="57.85546875" style="72" bestFit="1" customWidth="1"/>
    <col min="4615" max="4615" width="35.28515625" style="72" bestFit="1" customWidth="1"/>
    <col min="4616" max="4616" width="28.140625" style="72" bestFit="1" customWidth="1"/>
    <col min="4617" max="4617" width="33.140625" style="72" bestFit="1" customWidth="1"/>
    <col min="4618" max="4618" width="26" style="72" bestFit="1" customWidth="1"/>
    <col min="4619" max="4619" width="19.140625" style="72" bestFit="1" customWidth="1"/>
    <col min="4620" max="4620" width="10.42578125" style="72" customWidth="1"/>
    <col min="4621" max="4621" width="11.85546875" style="72" customWidth="1"/>
    <col min="4622" max="4622" width="14.7109375" style="72" customWidth="1"/>
    <col min="4623" max="4623" width="9" style="72" bestFit="1" customWidth="1"/>
    <col min="4624" max="4863" width="9.140625" style="72"/>
    <col min="4864" max="4864" width="4.7109375" style="72" bestFit="1" customWidth="1"/>
    <col min="4865" max="4865" width="9.7109375" style="72" bestFit="1" customWidth="1"/>
    <col min="4866" max="4866" width="10" style="72" bestFit="1" customWidth="1"/>
    <col min="4867" max="4867" width="8.85546875" style="72" bestFit="1" customWidth="1"/>
    <col min="4868" max="4868" width="22.85546875" style="72" customWidth="1"/>
    <col min="4869" max="4869" width="59.7109375" style="72" bestFit="1" customWidth="1"/>
    <col min="4870" max="4870" width="57.85546875" style="72" bestFit="1" customWidth="1"/>
    <col min="4871" max="4871" width="35.28515625" style="72" bestFit="1" customWidth="1"/>
    <col min="4872" max="4872" width="28.140625" style="72" bestFit="1" customWidth="1"/>
    <col min="4873" max="4873" width="33.140625" style="72" bestFit="1" customWidth="1"/>
    <col min="4874" max="4874" width="26" style="72" bestFit="1" customWidth="1"/>
    <col min="4875" max="4875" width="19.140625" style="72" bestFit="1" customWidth="1"/>
    <col min="4876" max="4876" width="10.42578125" style="72" customWidth="1"/>
    <col min="4877" max="4877" width="11.85546875" style="72" customWidth="1"/>
    <col min="4878" max="4878" width="14.7109375" style="72" customWidth="1"/>
    <col min="4879" max="4879" width="9" style="72" bestFit="1" customWidth="1"/>
    <col min="4880" max="5119" width="9.140625" style="72"/>
    <col min="5120" max="5120" width="4.7109375" style="72" bestFit="1" customWidth="1"/>
    <col min="5121" max="5121" width="9.7109375" style="72" bestFit="1" customWidth="1"/>
    <col min="5122" max="5122" width="10" style="72" bestFit="1" customWidth="1"/>
    <col min="5123" max="5123" width="8.85546875" style="72" bestFit="1" customWidth="1"/>
    <col min="5124" max="5124" width="22.85546875" style="72" customWidth="1"/>
    <col min="5125" max="5125" width="59.7109375" style="72" bestFit="1" customWidth="1"/>
    <col min="5126" max="5126" width="57.85546875" style="72" bestFit="1" customWidth="1"/>
    <col min="5127" max="5127" width="35.28515625" style="72" bestFit="1" customWidth="1"/>
    <col min="5128" max="5128" width="28.140625" style="72" bestFit="1" customWidth="1"/>
    <col min="5129" max="5129" width="33.140625" style="72" bestFit="1" customWidth="1"/>
    <col min="5130" max="5130" width="26" style="72" bestFit="1" customWidth="1"/>
    <col min="5131" max="5131" width="19.140625" style="72" bestFit="1" customWidth="1"/>
    <col min="5132" max="5132" width="10.42578125" style="72" customWidth="1"/>
    <col min="5133" max="5133" width="11.85546875" style="72" customWidth="1"/>
    <col min="5134" max="5134" width="14.7109375" style="72" customWidth="1"/>
    <col min="5135" max="5135" width="9" style="72" bestFit="1" customWidth="1"/>
    <col min="5136" max="5375" width="9.140625" style="72"/>
    <col min="5376" max="5376" width="4.7109375" style="72" bestFit="1" customWidth="1"/>
    <col min="5377" max="5377" width="9.7109375" style="72" bestFit="1" customWidth="1"/>
    <col min="5378" max="5378" width="10" style="72" bestFit="1" customWidth="1"/>
    <col min="5379" max="5379" width="8.85546875" style="72" bestFit="1" customWidth="1"/>
    <col min="5380" max="5380" width="22.85546875" style="72" customWidth="1"/>
    <col min="5381" max="5381" width="59.7109375" style="72" bestFit="1" customWidth="1"/>
    <col min="5382" max="5382" width="57.85546875" style="72" bestFit="1" customWidth="1"/>
    <col min="5383" max="5383" width="35.28515625" style="72" bestFit="1" customWidth="1"/>
    <col min="5384" max="5384" width="28.140625" style="72" bestFit="1" customWidth="1"/>
    <col min="5385" max="5385" width="33.140625" style="72" bestFit="1" customWidth="1"/>
    <col min="5386" max="5386" width="26" style="72" bestFit="1" customWidth="1"/>
    <col min="5387" max="5387" width="19.140625" style="72" bestFit="1" customWidth="1"/>
    <col min="5388" max="5388" width="10.42578125" style="72" customWidth="1"/>
    <col min="5389" max="5389" width="11.85546875" style="72" customWidth="1"/>
    <col min="5390" max="5390" width="14.7109375" style="72" customWidth="1"/>
    <col min="5391" max="5391" width="9" style="72" bestFit="1" customWidth="1"/>
    <col min="5392" max="5631" width="9.140625" style="72"/>
    <col min="5632" max="5632" width="4.7109375" style="72" bestFit="1" customWidth="1"/>
    <col min="5633" max="5633" width="9.7109375" style="72" bestFit="1" customWidth="1"/>
    <col min="5634" max="5634" width="10" style="72" bestFit="1" customWidth="1"/>
    <col min="5635" max="5635" width="8.85546875" style="72" bestFit="1" customWidth="1"/>
    <col min="5636" max="5636" width="22.85546875" style="72" customWidth="1"/>
    <col min="5637" max="5637" width="59.7109375" style="72" bestFit="1" customWidth="1"/>
    <col min="5638" max="5638" width="57.85546875" style="72" bestFit="1" customWidth="1"/>
    <col min="5639" max="5639" width="35.28515625" style="72" bestFit="1" customWidth="1"/>
    <col min="5640" max="5640" width="28.140625" style="72" bestFit="1" customWidth="1"/>
    <col min="5641" max="5641" width="33.140625" style="72" bestFit="1" customWidth="1"/>
    <col min="5642" max="5642" width="26" style="72" bestFit="1" customWidth="1"/>
    <col min="5643" max="5643" width="19.140625" style="72" bestFit="1" customWidth="1"/>
    <col min="5644" max="5644" width="10.42578125" style="72" customWidth="1"/>
    <col min="5645" max="5645" width="11.85546875" style="72" customWidth="1"/>
    <col min="5646" max="5646" width="14.7109375" style="72" customWidth="1"/>
    <col min="5647" max="5647" width="9" style="72" bestFit="1" customWidth="1"/>
    <col min="5648" max="5887" width="9.140625" style="72"/>
    <col min="5888" max="5888" width="4.7109375" style="72" bestFit="1" customWidth="1"/>
    <col min="5889" max="5889" width="9.7109375" style="72" bestFit="1" customWidth="1"/>
    <col min="5890" max="5890" width="10" style="72" bestFit="1" customWidth="1"/>
    <col min="5891" max="5891" width="8.85546875" style="72" bestFit="1" customWidth="1"/>
    <col min="5892" max="5892" width="22.85546875" style="72" customWidth="1"/>
    <col min="5893" max="5893" width="59.7109375" style="72" bestFit="1" customWidth="1"/>
    <col min="5894" max="5894" width="57.85546875" style="72" bestFit="1" customWidth="1"/>
    <col min="5895" max="5895" width="35.28515625" style="72" bestFit="1" customWidth="1"/>
    <col min="5896" max="5896" width="28.140625" style="72" bestFit="1" customWidth="1"/>
    <col min="5897" max="5897" width="33.140625" style="72" bestFit="1" customWidth="1"/>
    <col min="5898" max="5898" width="26" style="72" bestFit="1" customWidth="1"/>
    <col min="5899" max="5899" width="19.140625" style="72" bestFit="1" customWidth="1"/>
    <col min="5900" max="5900" width="10.42578125" style="72" customWidth="1"/>
    <col min="5901" max="5901" width="11.85546875" style="72" customWidth="1"/>
    <col min="5902" max="5902" width="14.7109375" style="72" customWidth="1"/>
    <col min="5903" max="5903" width="9" style="72" bestFit="1" customWidth="1"/>
    <col min="5904" max="6143" width="9.140625" style="72"/>
    <col min="6144" max="6144" width="4.7109375" style="72" bestFit="1" customWidth="1"/>
    <col min="6145" max="6145" width="9.7109375" style="72" bestFit="1" customWidth="1"/>
    <col min="6146" max="6146" width="10" style="72" bestFit="1" customWidth="1"/>
    <col min="6147" max="6147" width="8.85546875" style="72" bestFit="1" customWidth="1"/>
    <col min="6148" max="6148" width="22.85546875" style="72" customWidth="1"/>
    <col min="6149" max="6149" width="59.7109375" style="72" bestFit="1" customWidth="1"/>
    <col min="6150" max="6150" width="57.85546875" style="72" bestFit="1" customWidth="1"/>
    <col min="6151" max="6151" width="35.28515625" style="72" bestFit="1" customWidth="1"/>
    <col min="6152" max="6152" width="28.140625" style="72" bestFit="1" customWidth="1"/>
    <col min="6153" max="6153" width="33.140625" style="72" bestFit="1" customWidth="1"/>
    <col min="6154" max="6154" width="26" style="72" bestFit="1" customWidth="1"/>
    <col min="6155" max="6155" width="19.140625" style="72" bestFit="1" customWidth="1"/>
    <col min="6156" max="6156" width="10.42578125" style="72" customWidth="1"/>
    <col min="6157" max="6157" width="11.85546875" style="72" customWidth="1"/>
    <col min="6158" max="6158" width="14.7109375" style="72" customWidth="1"/>
    <col min="6159" max="6159" width="9" style="72" bestFit="1" customWidth="1"/>
    <col min="6160" max="6399" width="9.140625" style="72"/>
    <col min="6400" max="6400" width="4.7109375" style="72" bestFit="1" customWidth="1"/>
    <col min="6401" max="6401" width="9.7109375" style="72" bestFit="1" customWidth="1"/>
    <col min="6402" max="6402" width="10" style="72" bestFit="1" customWidth="1"/>
    <col min="6403" max="6403" width="8.85546875" style="72" bestFit="1" customWidth="1"/>
    <col min="6404" max="6404" width="22.85546875" style="72" customWidth="1"/>
    <col min="6405" max="6405" width="59.7109375" style="72" bestFit="1" customWidth="1"/>
    <col min="6406" max="6406" width="57.85546875" style="72" bestFit="1" customWidth="1"/>
    <col min="6407" max="6407" width="35.28515625" style="72" bestFit="1" customWidth="1"/>
    <col min="6408" max="6408" width="28.140625" style="72" bestFit="1" customWidth="1"/>
    <col min="6409" max="6409" width="33.140625" style="72" bestFit="1" customWidth="1"/>
    <col min="6410" max="6410" width="26" style="72" bestFit="1" customWidth="1"/>
    <col min="6411" max="6411" width="19.140625" style="72" bestFit="1" customWidth="1"/>
    <col min="6412" max="6412" width="10.42578125" style="72" customWidth="1"/>
    <col min="6413" max="6413" width="11.85546875" style="72" customWidth="1"/>
    <col min="6414" max="6414" width="14.7109375" style="72" customWidth="1"/>
    <col min="6415" max="6415" width="9" style="72" bestFit="1" customWidth="1"/>
    <col min="6416" max="6655" width="9.140625" style="72"/>
    <col min="6656" max="6656" width="4.7109375" style="72" bestFit="1" customWidth="1"/>
    <col min="6657" max="6657" width="9.7109375" style="72" bestFit="1" customWidth="1"/>
    <col min="6658" max="6658" width="10" style="72" bestFit="1" customWidth="1"/>
    <col min="6659" max="6659" width="8.85546875" style="72" bestFit="1" customWidth="1"/>
    <col min="6660" max="6660" width="22.85546875" style="72" customWidth="1"/>
    <col min="6661" max="6661" width="59.7109375" style="72" bestFit="1" customWidth="1"/>
    <col min="6662" max="6662" width="57.85546875" style="72" bestFit="1" customWidth="1"/>
    <col min="6663" max="6663" width="35.28515625" style="72" bestFit="1" customWidth="1"/>
    <col min="6664" max="6664" width="28.140625" style="72" bestFit="1" customWidth="1"/>
    <col min="6665" max="6665" width="33.140625" style="72" bestFit="1" customWidth="1"/>
    <col min="6666" max="6666" width="26" style="72" bestFit="1" customWidth="1"/>
    <col min="6667" max="6667" width="19.140625" style="72" bestFit="1" customWidth="1"/>
    <col min="6668" max="6668" width="10.42578125" style="72" customWidth="1"/>
    <col min="6669" max="6669" width="11.85546875" style="72" customWidth="1"/>
    <col min="6670" max="6670" width="14.7109375" style="72" customWidth="1"/>
    <col min="6671" max="6671" width="9" style="72" bestFit="1" customWidth="1"/>
    <col min="6672" max="6911" width="9.140625" style="72"/>
    <col min="6912" max="6912" width="4.7109375" style="72" bestFit="1" customWidth="1"/>
    <col min="6913" max="6913" width="9.7109375" style="72" bestFit="1" customWidth="1"/>
    <col min="6914" max="6914" width="10" style="72" bestFit="1" customWidth="1"/>
    <col min="6915" max="6915" width="8.85546875" style="72" bestFit="1" customWidth="1"/>
    <col min="6916" max="6916" width="22.85546875" style="72" customWidth="1"/>
    <col min="6917" max="6917" width="59.7109375" style="72" bestFit="1" customWidth="1"/>
    <col min="6918" max="6918" width="57.85546875" style="72" bestFit="1" customWidth="1"/>
    <col min="6919" max="6919" width="35.28515625" style="72" bestFit="1" customWidth="1"/>
    <col min="6920" max="6920" width="28.140625" style="72" bestFit="1" customWidth="1"/>
    <col min="6921" max="6921" width="33.140625" style="72" bestFit="1" customWidth="1"/>
    <col min="6922" max="6922" width="26" style="72" bestFit="1" customWidth="1"/>
    <col min="6923" max="6923" width="19.140625" style="72" bestFit="1" customWidth="1"/>
    <col min="6924" max="6924" width="10.42578125" style="72" customWidth="1"/>
    <col min="6925" max="6925" width="11.85546875" style="72" customWidth="1"/>
    <col min="6926" max="6926" width="14.7109375" style="72" customWidth="1"/>
    <col min="6927" max="6927" width="9" style="72" bestFit="1" customWidth="1"/>
    <col min="6928" max="7167" width="9.140625" style="72"/>
    <col min="7168" max="7168" width="4.7109375" style="72" bestFit="1" customWidth="1"/>
    <col min="7169" max="7169" width="9.7109375" style="72" bestFit="1" customWidth="1"/>
    <col min="7170" max="7170" width="10" style="72" bestFit="1" customWidth="1"/>
    <col min="7171" max="7171" width="8.85546875" style="72" bestFit="1" customWidth="1"/>
    <col min="7172" max="7172" width="22.85546875" style="72" customWidth="1"/>
    <col min="7173" max="7173" width="59.7109375" style="72" bestFit="1" customWidth="1"/>
    <col min="7174" max="7174" width="57.85546875" style="72" bestFit="1" customWidth="1"/>
    <col min="7175" max="7175" width="35.28515625" style="72" bestFit="1" customWidth="1"/>
    <col min="7176" max="7176" width="28.140625" style="72" bestFit="1" customWidth="1"/>
    <col min="7177" max="7177" width="33.140625" style="72" bestFit="1" customWidth="1"/>
    <col min="7178" max="7178" width="26" style="72" bestFit="1" customWidth="1"/>
    <col min="7179" max="7179" width="19.140625" style="72" bestFit="1" customWidth="1"/>
    <col min="7180" max="7180" width="10.42578125" style="72" customWidth="1"/>
    <col min="7181" max="7181" width="11.85546875" style="72" customWidth="1"/>
    <col min="7182" max="7182" width="14.7109375" style="72" customWidth="1"/>
    <col min="7183" max="7183" width="9" style="72" bestFit="1" customWidth="1"/>
    <col min="7184" max="7423" width="9.140625" style="72"/>
    <col min="7424" max="7424" width="4.7109375" style="72" bestFit="1" customWidth="1"/>
    <col min="7425" max="7425" width="9.7109375" style="72" bestFit="1" customWidth="1"/>
    <col min="7426" max="7426" width="10" style="72" bestFit="1" customWidth="1"/>
    <col min="7427" max="7427" width="8.85546875" style="72" bestFit="1" customWidth="1"/>
    <col min="7428" max="7428" width="22.85546875" style="72" customWidth="1"/>
    <col min="7429" max="7429" width="59.7109375" style="72" bestFit="1" customWidth="1"/>
    <col min="7430" max="7430" width="57.85546875" style="72" bestFit="1" customWidth="1"/>
    <col min="7431" max="7431" width="35.28515625" style="72" bestFit="1" customWidth="1"/>
    <col min="7432" max="7432" width="28.140625" style="72" bestFit="1" customWidth="1"/>
    <col min="7433" max="7433" width="33.140625" style="72" bestFit="1" customWidth="1"/>
    <col min="7434" max="7434" width="26" style="72" bestFit="1" customWidth="1"/>
    <col min="7435" max="7435" width="19.140625" style="72" bestFit="1" customWidth="1"/>
    <col min="7436" max="7436" width="10.42578125" style="72" customWidth="1"/>
    <col min="7437" max="7437" width="11.85546875" style="72" customWidth="1"/>
    <col min="7438" max="7438" width="14.7109375" style="72" customWidth="1"/>
    <col min="7439" max="7439" width="9" style="72" bestFit="1" customWidth="1"/>
    <col min="7440" max="7679" width="9.140625" style="72"/>
    <col min="7680" max="7680" width="4.7109375" style="72" bestFit="1" customWidth="1"/>
    <col min="7681" max="7681" width="9.7109375" style="72" bestFit="1" customWidth="1"/>
    <col min="7682" max="7682" width="10" style="72" bestFit="1" customWidth="1"/>
    <col min="7683" max="7683" width="8.85546875" style="72" bestFit="1" customWidth="1"/>
    <col min="7684" max="7684" width="22.85546875" style="72" customWidth="1"/>
    <col min="7685" max="7685" width="59.7109375" style="72" bestFit="1" customWidth="1"/>
    <col min="7686" max="7686" width="57.85546875" style="72" bestFit="1" customWidth="1"/>
    <col min="7687" max="7687" width="35.28515625" style="72" bestFit="1" customWidth="1"/>
    <col min="7688" max="7688" width="28.140625" style="72" bestFit="1" customWidth="1"/>
    <col min="7689" max="7689" width="33.140625" style="72" bestFit="1" customWidth="1"/>
    <col min="7690" max="7690" width="26" style="72" bestFit="1" customWidth="1"/>
    <col min="7691" max="7691" width="19.140625" style="72" bestFit="1" customWidth="1"/>
    <col min="7692" max="7692" width="10.42578125" style="72" customWidth="1"/>
    <col min="7693" max="7693" width="11.85546875" style="72" customWidth="1"/>
    <col min="7694" max="7694" width="14.7109375" style="72" customWidth="1"/>
    <col min="7695" max="7695" width="9" style="72" bestFit="1" customWidth="1"/>
    <col min="7696" max="7935" width="9.140625" style="72"/>
    <col min="7936" max="7936" width="4.7109375" style="72" bestFit="1" customWidth="1"/>
    <col min="7937" max="7937" width="9.7109375" style="72" bestFit="1" customWidth="1"/>
    <col min="7938" max="7938" width="10" style="72" bestFit="1" customWidth="1"/>
    <col min="7939" max="7939" width="8.85546875" style="72" bestFit="1" customWidth="1"/>
    <col min="7940" max="7940" width="22.85546875" style="72" customWidth="1"/>
    <col min="7941" max="7941" width="59.7109375" style="72" bestFit="1" customWidth="1"/>
    <col min="7942" max="7942" width="57.85546875" style="72" bestFit="1" customWidth="1"/>
    <col min="7943" max="7943" width="35.28515625" style="72" bestFit="1" customWidth="1"/>
    <col min="7944" max="7944" width="28.140625" style="72" bestFit="1" customWidth="1"/>
    <col min="7945" max="7945" width="33.140625" style="72" bestFit="1" customWidth="1"/>
    <col min="7946" max="7946" width="26" style="72" bestFit="1" customWidth="1"/>
    <col min="7947" max="7947" width="19.140625" style="72" bestFit="1" customWidth="1"/>
    <col min="7948" max="7948" width="10.42578125" style="72" customWidth="1"/>
    <col min="7949" max="7949" width="11.85546875" style="72" customWidth="1"/>
    <col min="7950" max="7950" width="14.7109375" style="72" customWidth="1"/>
    <col min="7951" max="7951" width="9" style="72" bestFit="1" customWidth="1"/>
    <col min="7952" max="8191" width="9.140625" style="72"/>
    <col min="8192" max="8192" width="4.7109375" style="72" bestFit="1" customWidth="1"/>
    <col min="8193" max="8193" width="9.7109375" style="72" bestFit="1" customWidth="1"/>
    <col min="8194" max="8194" width="10" style="72" bestFit="1" customWidth="1"/>
    <col min="8195" max="8195" width="8.85546875" style="72" bestFit="1" customWidth="1"/>
    <col min="8196" max="8196" width="22.85546875" style="72" customWidth="1"/>
    <col min="8197" max="8197" width="59.7109375" style="72" bestFit="1" customWidth="1"/>
    <col min="8198" max="8198" width="57.85546875" style="72" bestFit="1" customWidth="1"/>
    <col min="8199" max="8199" width="35.28515625" style="72" bestFit="1" customWidth="1"/>
    <col min="8200" max="8200" width="28.140625" style="72" bestFit="1" customWidth="1"/>
    <col min="8201" max="8201" width="33.140625" style="72" bestFit="1" customWidth="1"/>
    <col min="8202" max="8202" width="26" style="72" bestFit="1" customWidth="1"/>
    <col min="8203" max="8203" width="19.140625" style="72" bestFit="1" customWidth="1"/>
    <col min="8204" max="8204" width="10.42578125" style="72" customWidth="1"/>
    <col min="8205" max="8205" width="11.85546875" style="72" customWidth="1"/>
    <col min="8206" max="8206" width="14.7109375" style="72" customWidth="1"/>
    <col min="8207" max="8207" width="9" style="72" bestFit="1" customWidth="1"/>
    <col min="8208" max="8447" width="9.140625" style="72"/>
    <col min="8448" max="8448" width="4.7109375" style="72" bestFit="1" customWidth="1"/>
    <col min="8449" max="8449" width="9.7109375" style="72" bestFit="1" customWidth="1"/>
    <col min="8450" max="8450" width="10" style="72" bestFit="1" customWidth="1"/>
    <col min="8451" max="8451" width="8.85546875" style="72" bestFit="1" customWidth="1"/>
    <col min="8452" max="8452" width="22.85546875" style="72" customWidth="1"/>
    <col min="8453" max="8453" width="59.7109375" style="72" bestFit="1" customWidth="1"/>
    <col min="8454" max="8454" width="57.85546875" style="72" bestFit="1" customWidth="1"/>
    <col min="8455" max="8455" width="35.28515625" style="72" bestFit="1" customWidth="1"/>
    <col min="8456" max="8456" width="28.140625" style="72" bestFit="1" customWidth="1"/>
    <col min="8457" max="8457" width="33.140625" style="72" bestFit="1" customWidth="1"/>
    <col min="8458" max="8458" width="26" style="72" bestFit="1" customWidth="1"/>
    <col min="8459" max="8459" width="19.140625" style="72" bestFit="1" customWidth="1"/>
    <col min="8460" max="8460" width="10.42578125" style="72" customWidth="1"/>
    <col min="8461" max="8461" width="11.85546875" style="72" customWidth="1"/>
    <col min="8462" max="8462" width="14.7109375" style="72" customWidth="1"/>
    <col min="8463" max="8463" width="9" style="72" bestFit="1" customWidth="1"/>
    <col min="8464" max="8703" width="9.140625" style="72"/>
    <col min="8704" max="8704" width="4.7109375" style="72" bestFit="1" customWidth="1"/>
    <col min="8705" max="8705" width="9.7109375" style="72" bestFit="1" customWidth="1"/>
    <col min="8706" max="8706" width="10" style="72" bestFit="1" customWidth="1"/>
    <col min="8707" max="8707" width="8.85546875" style="72" bestFit="1" customWidth="1"/>
    <col min="8708" max="8708" width="22.85546875" style="72" customWidth="1"/>
    <col min="8709" max="8709" width="59.7109375" style="72" bestFit="1" customWidth="1"/>
    <col min="8710" max="8710" width="57.85546875" style="72" bestFit="1" customWidth="1"/>
    <col min="8711" max="8711" width="35.28515625" style="72" bestFit="1" customWidth="1"/>
    <col min="8712" max="8712" width="28.140625" style="72" bestFit="1" customWidth="1"/>
    <col min="8713" max="8713" width="33.140625" style="72" bestFit="1" customWidth="1"/>
    <col min="8714" max="8714" width="26" style="72" bestFit="1" customWidth="1"/>
    <col min="8715" max="8715" width="19.140625" style="72" bestFit="1" customWidth="1"/>
    <col min="8716" max="8716" width="10.42578125" style="72" customWidth="1"/>
    <col min="8717" max="8717" width="11.85546875" style="72" customWidth="1"/>
    <col min="8718" max="8718" width="14.7109375" style="72" customWidth="1"/>
    <col min="8719" max="8719" width="9" style="72" bestFit="1" customWidth="1"/>
    <col min="8720" max="8959" width="9.140625" style="72"/>
    <col min="8960" max="8960" width="4.7109375" style="72" bestFit="1" customWidth="1"/>
    <col min="8961" max="8961" width="9.7109375" style="72" bestFit="1" customWidth="1"/>
    <col min="8962" max="8962" width="10" style="72" bestFit="1" customWidth="1"/>
    <col min="8963" max="8963" width="8.85546875" style="72" bestFit="1" customWidth="1"/>
    <col min="8964" max="8964" width="22.85546875" style="72" customWidth="1"/>
    <col min="8965" max="8965" width="59.7109375" style="72" bestFit="1" customWidth="1"/>
    <col min="8966" max="8966" width="57.85546875" style="72" bestFit="1" customWidth="1"/>
    <col min="8967" max="8967" width="35.28515625" style="72" bestFit="1" customWidth="1"/>
    <col min="8968" max="8968" width="28.140625" style="72" bestFit="1" customWidth="1"/>
    <col min="8969" max="8969" width="33.140625" style="72" bestFit="1" customWidth="1"/>
    <col min="8970" max="8970" width="26" style="72" bestFit="1" customWidth="1"/>
    <col min="8971" max="8971" width="19.140625" style="72" bestFit="1" customWidth="1"/>
    <col min="8972" max="8972" width="10.42578125" style="72" customWidth="1"/>
    <col min="8973" max="8973" width="11.85546875" style="72" customWidth="1"/>
    <col min="8974" max="8974" width="14.7109375" style="72" customWidth="1"/>
    <col min="8975" max="8975" width="9" style="72" bestFit="1" customWidth="1"/>
    <col min="8976" max="9215" width="9.140625" style="72"/>
    <col min="9216" max="9216" width="4.7109375" style="72" bestFit="1" customWidth="1"/>
    <col min="9217" max="9217" width="9.7109375" style="72" bestFit="1" customWidth="1"/>
    <col min="9218" max="9218" width="10" style="72" bestFit="1" customWidth="1"/>
    <col min="9219" max="9219" width="8.85546875" style="72" bestFit="1" customWidth="1"/>
    <col min="9220" max="9220" width="22.85546875" style="72" customWidth="1"/>
    <col min="9221" max="9221" width="59.7109375" style="72" bestFit="1" customWidth="1"/>
    <col min="9222" max="9222" width="57.85546875" style="72" bestFit="1" customWidth="1"/>
    <col min="9223" max="9223" width="35.28515625" style="72" bestFit="1" customWidth="1"/>
    <col min="9224" max="9224" width="28.140625" style="72" bestFit="1" customWidth="1"/>
    <col min="9225" max="9225" width="33.140625" style="72" bestFit="1" customWidth="1"/>
    <col min="9226" max="9226" width="26" style="72" bestFit="1" customWidth="1"/>
    <col min="9227" max="9227" width="19.140625" style="72" bestFit="1" customWidth="1"/>
    <col min="9228" max="9228" width="10.42578125" style="72" customWidth="1"/>
    <col min="9229" max="9229" width="11.85546875" style="72" customWidth="1"/>
    <col min="9230" max="9230" width="14.7109375" style="72" customWidth="1"/>
    <col min="9231" max="9231" width="9" style="72" bestFit="1" customWidth="1"/>
    <col min="9232" max="9471" width="9.140625" style="72"/>
    <col min="9472" max="9472" width="4.7109375" style="72" bestFit="1" customWidth="1"/>
    <col min="9473" max="9473" width="9.7109375" style="72" bestFit="1" customWidth="1"/>
    <col min="9474" max="9474" width="10" style="72" bestFit="1" customWidth="1"/>
    <col min="9475" max="9475" width="8.85546875" style="72" bestFit="1" customWidth="1"/>
    <col min="9476" max="9476" width="22.85546875" style="72" customWidth="1"/>
    <col min="9477" max="9477" width="59.7109375" style="72" bestFit="1" customWidth="1"/>
    <col min="9478" max="9478" width="57.85546875" style="72" bestFit="1" customWidth="1"/>
    <col min="9479" max="9479" width="35.28515625" style="72" bestFit="1" customWidth="1"/>
    <col min="9480" max="9480" width="28.140625" style="72" bestFit="1" customWidth="1"/>
    <col min="9481" max="9481" width="33.140625" style="72" bestFit="1" customWidth="1"/>
    <col min="9482" max="9482" width="26" style="72" bestFit="1" customWidth="1"/>
    <col min="9483" max="9483" width="19.140625" style="72" bestFit="1" customWidth="1"/>
    <col min="9484" max="9484" width="10.42578125" style="72" customWidth="1"/>
    <col min="9485" max="9485" width="11.85546875" style="72" customWidth="1"/>
    <col min="9486" max="9486" width="14.7109375" style="72" customWidth="1"/>
    <col min="9487" max="9487" width="9" style="72" bestFit="1" customWidth="1"/>
    <col min="9488" max="9727" width="9.140625" style="72"/>
    <col min="9728" max="9728" width="4.7109375" style="72" bestFit="1" customWidth="1"/>
    <col min="9729" max="9729" width="9.7109375" style="72" bestFit="1" customWidth="1"/>
    <col min="9730" max="9730" width="10" style="72" bestFit="1" customWidth="1"/>
    <col min="9731" max="9731" width="8.85546875" style="72" bestFit="1" customWidth="1"/>
    <col min="9732" max="9732" width="22.85546875" style="72" customWidth="1"/>
    <col min="9733" max="9733" width="59.7109375" style="72" bestFit="1" customWidth="1"/>
    <col min="9734" max="9734" width="57.85546875" style="72" bestFit="1" customWidth="1"/>
    <col min="9735" max="9735" width="35.28515625" style="72" bestFit="1" customWidth="1"/>
    <col min="9736" max="9736" width="28.140625" style="72" bestFit="1" customWidth="1"/>
    <col min="9737" max="9737" width="33.140625" style="72" bestFit="1" customWidth="1"/>
    <col min="9738" max="9738" width="26" style="72" bestFit="1" customWidth="1"/>
    <col min="9739" max="9739" width="19.140625" style="72" bestFit="1" customWidth="1"/>
    <col min="9740" max="9740" width="10.42578125" style="72" customWidth="1"/>
    <col min="9741" max="9741" width="11.85546875" style="72" customWidth="1"/>
    <col min="9742" max="9742" width="14.7109375" style="72" customWidth="1"/>
    <col min="9743" max="9743" width="9" style="72" bestFit="1" customWidth="1"/>
    <col min="9744" max="9983" width="9.140625" style="72"/>
    <col min="9984" max="9984" width="4.7109375" style="72" bestFit="1" customWidth="1"/>
    <col min="9985" max="9985" width="9.7109375" style="72" bestFit="1" customWidth="1"/>
    <col min="9986" max="9986" width="10" style="72" bestFit="1" customWidth="1"/>
    <col min="9987" max="9987" width="8.85546875" style="72" bestFit="1" customWidth="1"/>
    <col min="9988" max="9988" width="22.85546875" style="72" customWidth="1"/>
    <col min="9989" max="9989" width="59.7109375" style="72" bestFit="1" customWidth="1"/>
    <col min="9990" max="9990" width="57.85546875" style="72" bestFit="1" customWidth="1"/>
    <col min="9991" max="9991" width="35.28515625" style="72" bestFit="1" customWidth="1"/>
    <col min="9992" max="9992" width="28.140625" style="72" bestFit="1" customWidth="1"/>
    <col min="9993" max="9993" width="33.140625" style="72" bestFit="1" customWidth="1"/>
    <col min="9994" max="9994" width="26" style="72" bestFit="1" customWidth="1"/>
    <col min="9995" max="9995" width="19.140625" style="72" bestFit="1" customWidth="1"/>
    <col min="9996" max="9996" width="10.42578125" style="72" customWidth="1"/>
    <col min="9997" max="9997" width="11.85546875" style="72" customWidth="1"/>
    <col min="9998" max="9998" width="14.7109375" style="72" customWidth="1"/>
    <col min="9999" max="9999" width="9" style="72" bestFit="1" customWidth="1"/>
    <col min="10000" max="10239" width="9.140625" style="72"/>
    <col min="10240" max="10240" width="4.7109375" style="72" bestFit="1" customWidth="1"/>
    <col min="10241" max="10241" width="9.7109375" style="72" bestFit="1" customWidth="1"/>
    <col min="10242" max="10242" width="10" style="72" bestFit="1" customWidth="1"/>
    <col min="10243" max="10243" width="8.85546875" style="72" bestFit="1" customWidth="1"/>
    <col min="10244" max="10244" width="22.85546875" style="72" customWidth="1"/>
    <col min="10245" max="10245" width="59.7109375" style="72" bestFit="1" customWidth="1"/>
    <col min="10246" max="10246" width="57.85546875" style="72" bestFit="1" customWidth="1"/>
    <col min="10247" max="10247" width="35.28515625" style="72" bestFit="1" customWidth="1"/>
    <col min="10248" max="10248" width="28.140625" style="72" bestFit="1" customWidth="1"/>
    <col min="10249" max="10249" width="33.140625" style="72" bestFit="1" customWidth="1"/>
    <col min="10250" max="10250" width="26" style="72" bestFit="1" customWidth="1"/>
    <col min="10251" max="10251" width="19.140625" style="72" bestFit="1" customWidth="1"/>
    <col min="10252" max="10252" width="10.42578125" style="72" customWidth="1"/>
    <col min="10253" max="10253" width="11.85546875" style="72" customWidth="1"/>
    <col min="10254" max="10254" width="14.7109375" style="72" customWidth="1"/>
    <col min="10255" max="10255" width="9" style="72" bestFit="1" customWidth="1"/>
    <col min="10256" max="10495" width="9.140625" style="72"/>
    <col min="10496" max="10496" width="4.7109375" style="72" bestFit="1" customWidth="1"/>
    <col min="10497" max="10497" width="9.7109375" style="72" bestFit="1" customWidth="1"/>
    <col min="10498" max="10498" width="10" style="72" bestFit="1" customWidth="1"/>
    <col min="10499" max="10499" width="8.85546875" style="72" bestFit="1" customWidth="1"/>
    <col min="10500" max="10500" width="22.85546875" style="72" customWidth="1"/>
    <col min="10501" max="10501" width="59.7109375" style="72" bestFit="1" customWidth="1"/>
    <col min="10502" max="10502" width="57.85546875" style="72" bestFit="1" customWidth="1"/>
    <col min="10503" max="10503" width="35.28515625" style="72" bestFit="1" customWidth="1"/>
    <col min="10504" max="10504" width="28.140625" style="72" bestFit="1" customWidth="1"/>
    <col min="10505" max="10505" width="33.140625" style="72" bestFit="1" customWidth="1"/>
    <col min="10506" max="10506" width="26" style="72" bestFit="1" customWidth="1"/>
    <col min="10507" max="10507" width="19.140625" style="72" bestFit="1" customWidth="1"/>
    <col min="10508" max="10508" width="10.42578125" style="72" customWidth="1"/>
    <col min="10509" max="10509" width="11.85546875" style="72" customWidth="1"/>
    <col min="10510" max="10510" width="14.7109375" style="72" customWidth="1"/>
    <col min="10511" max="10511" width="9" style="72" bestFit="1" customWidth="1"/>
    <col min="10512" max="10751" width="9.140625" style="72"/>
    <col min="10752" max="10752" width="4.7109375" style="72" bestFit="1" customWidth="1"/>
    <col min="10753" max="10753" width="9.7109375" style="72" bestFit="1" customWidth="1"/>
    <col min="10754" max="10754" width="10" style="72" bestFit="1" customWidth="1"/>
    <col min="10755" max="10755" width="8.85546875" style="72" bestFit="1" customWidth="1"/>
    <col min="10756" max="10756" width="22.85546875" style="72" customWidth="1"/>
    <col min="10757" max="10757" width="59.7109375" style="72" bestFit="1" customWidth="1"/>
    <col min="10758" max="10758" width="57.85546875" style="72" bestFit="1" customWidth="1"/>
    <col min="10759" max="10759" width="35.28515625" style="72" bestFit="1" customWidth="1"/>
    <col min="10760" max="10760" width="28.140625" style="72" bestFit="1" customWidth="1"/>
    <col min="10761" max="10761" width="33.140625" style="72" bestFit="1" customWidth="1"/>
    <col min="10762" max="10762" width="26" style="72" bestFit="1" customWidth="1"/>
    <col min="10763" max="10763" width="19.140625" style="72" bestFit="1" customWidth="1"/>
    <col min="10764" max="10764" width="10.42578125" style="72" customWidth="1"/>
    <col min="10765" max="10765" width="11.85546875" style="72" customWidth="1"/>
    <col min="10766" max="10766" width="14.7109375" style="72" customWidth="1"/>
    <col min="10767" max="10767" width="9" style="72" bestFit="1" customWidth="1"/>
    <col min="10768" max="11007" width="9.140625" style="72"/>
    <col min="11008" max="11008" width="4.7109375" style="72" bestFit="1" customWidth="1"/>
    <col min="11009" max="11009" width="9.7109375" style="72" bestFit="1" customWidth="1"/>
    <col min="11010" max="11010" width="10" style="72" bestFit="1" customWidth="1"/>
    <col min="11011" max="11011" width="8.85546875" style="72" bestFit="1" customWidth="1"/>
    <col min="11012" max="11012" width="22.85546875" style="72" customWidth="1"/>
    <col min="11013" max="11013" width="59.7109375" style="72" bestFit="1" customWidth="1"/>
    <col min="11014" max="11014" width="57.85546875" style="72" bestFit="1" customWidth="1"/>
    <col min="11015" max="11015" width="35.28515625" style="72" bestFit="1" customWidth="1"/>
    <col min="11016" max="11016" width="28.140625" style="72" bestFit="1" customWidth="1"/>
    <col min="11017" max="11017" width="33.140625" style="72" bestFit="1" customWidth="1"/>
    <col min="11018" max="11018" width="26" style="72" bestFit="1" customWidth="1"/>
    <col min="11019" max="11019" width="19.140625" style="72" bestFit="1" customWidth="1"/>
    <col min="11020" max="11020" width="10.42578125" style="72" customWidth="1"/>
    <col min="11021" max="11021" width="11.85546875" style="72" customWidth="1"/>
    <col min="11022" max="11022" width="14.7109375" style="72" customWidth="1"/>
    <col min="11023" max="11023" width="9" style="72" bestFit="1" customWidth="1"/>
    <col min="11024" max="11263" width="9.140625" style="72"/>
    <col min="11264" max="11264" width="4.7109375" style="72" bestFit="1" customWidth="1"/>
    <col min="11265" max="11265" width="9.7109375" style="72" bestFit="1" customWidth="1"/>
    <col min="11266" max="11266" width="10" style="72" bestFit="1" customWidth="1"/>
    <col min="11267" max="11267" width="8.85546875" style="72" bestFit="1" customWidth="1"/>
    <col min="11268" max="11268" width="22.85546875" style="72" customWidth="1"/>
    <col min="11269" max="11269" width="59.7109375" style="72" bestFit="1" customWidth="1"/>
    <col min="11270" max="11270" width="57.85546875" style="72" bestFit="1" customWidth="1"/>
    <col min="11271" max="11271" width="35.28515625" style="72" bestFit="1" customWidth="1"/>
    <col min="11272" max="11272" width="28.140625" style="72" bestFit="1" customWidth="1"/>
    <col min="11273" max="11273" width="33.140625" style="72" bestFit="1" customWidth="1"/>
    <col min="11274" max="11274" width="26" style="72" bestFit="1" customWidth="1"/>
    <col min="11275" max="11275" width="19.140625" style="72" bestFit="1" customWidth="1"/>
    <col min="11276" max="11276" width="10.42578125" style="72" customWidth="1"/>
    <col min="11277" max="11277" width="11.85546875" style="72" customWidth="1"/>
    <col min="11278" max="11278" width="14.7109375" style="72" customWidth="1"/>
    <col min="11279" max="11279" width="9" style="72" bestFit="1" customWidth="1"/>
    <col min="11280" max="11519" width="9.140625" style="72"/>
    <col min="11520" max="11520" width="4.7109375" style="72" bestFit="1" customWidth="1"/>
    <col min="11521" max="11521" width="9.7109375" style="72" bestFit="1" customWidth="1"/>
    <col min="11522" max="11522" width="10" style="72" bestFit="1" customWidth="1"/>
    <col min="11523" max="11523" width="8.85546875" style="72" bestFit="1" customWidth="1"/>
    <col min="11524" max="11524" width="22.85546875" style="72" customWidth="1"/>
    <col min="11525" max="11525" width="59.7109375" style="72" bestFit="1" customWidth="1"/>
    <col min="11526" max="11526" width="57.85546875" style="72" bestFit="1" customWidth="1"/>
    <col min="11527" max="11527" width="35.28515625" style="72" bestFit="1" customWidth="1"/>
    <col min="11528" max="11528" width="28.140625" style="72" bestFit="1" customWidth="1"/>
    <col min="11529" max="11529" width="33.140625" style="72" bestFit="1" customWidth="1"/>
    <col min="11530" max="11530" width="26" style="72" bestFit="1" customWidth="1"/>
    <col min="11531" max="11531" width="19.140625" style="72" bestFit="1" customWidth="1"/>
    <col min="11532" max="11532" width="10.42578125" style="72" customWidth="1"/>
    <col min="11533" max="11533" width="11.85546875" style="72" customWidth="1"/>
    <col min="11534" max="11534" width="14.7109375" style="72" customWidth="1"/>
    <col min="11535" max="11535" width="9" style="72" bestFit="1" customWidth="1"/>
    <col min="11536" max="11775" width="9.140625" style="72"/>
    <col min="11776" max="11776" width="4.7109375" style="72" bestFit="1" customWidth="1"/>
    <col min="11777" max="11777" width="9.7109375" style="72" bestFit="1" customWidth="1"/>
    <col min="11778" max="11778" width="10" style="72" bestFit="1" customWidth="1"/>
    <col min="11779" max="11779" width="8.85546875" style="72" bestFit="1" customWidth="1"/>
    <col min="11780" max="11780" width="22.85546875" style="72" customWidth="1"/>
    <col min="11781" max="11781" width="59.7109375" style="72" bestFit="1" customWidth="1"/>
    <col min="11782" max="11782" width="57.85546875" style="72" bestFit="1" customWidth="1"/>
    <col min="11783" max="11783" width="35.28515625" style="72" bestFit="1" customWidth="1"/>
    <col min="11784" max="11784" width="28.140625" style="72" bestFit="1" customWidth="1"/>
    <col min="11785" max="11785" width="33.140625" style="72" bestFit="1" customWidth="1"/>
    <col min="11786" max="11786" width="26" style="72" bestFit="1" customWidth="1"/>
    <col min="11787" max="11787" width="19.140625" style="72" bestFit="1" customWidth="1"/>
    <col min="11788" max="11788" width="10.42578125" style="72" customWidth="1"/>
    <col min="11789" max="11789" width="11.85546875" style="72" customWidth="1"/>
    <col min="11790" max="11790" width="14.7109375" style="72" customWidth="1"/>
    <col min="11791" max="11791" width="9" style="72" bestFit="1" customWidth="1"/>
    <col min="11792" max="12031" width="9.140625" style="72"/>
    <col min="12032" max="12032" width="4.7109375" style="72" bestFit="1" customWidth="1"/>
    <col min="12033" max="12033" width="9.7109375" style="72" bestFit="1" customWidth="1"/>
    <col min="12034" max="12034" width="10" style="72" bestFit="1" customWidth="1"/>
    <col min="12035" max="12035" width="8.85546875" style="72" bestFit="1" customWidth="1"/>
    <col min="12036" max="12036" width="22.85546875" style="72" customWidth="1"/>
    <col min="12037" max="12037" width="59.7109375" style="72" bestFit="1" customWidth="1"/>
    <col min="12038" max="12038" width="57.85546875" style="72" bestFit="1" customWidth="1"/>
    <col min="12039" max="12039" width="35.28515625" style="72" bestFit="1" customWidth="1"/>
    <col min="12040" max="12040" width="28.140625" style="72" bestFit="1" customWidth="1"/>
    <col min="12041" max="12041" width="33.140625" style="72" bestFit="1" customWidth="1"/>
    <col min="12042" max="12042" width="26" style="72" bestFit="1" customWidth="1"/>
    <col min="12043" max="12043" width="19.140625" style="72" bestFit="1" customWidth="1"/>
    <col min="12044" max="12044" width="10.42578125" style="72" customWidth="1"/>
    <col min="12045" max="12045" width="11.85546875" style="72" customWidth="1"/>
    <col min="12046" max="12046" width="14.7109375" style="72" customWidth="1"/>
    <col min="12047" max="12047" width="9" style="72" bestFit="1" customWidth="1"/>
    <col min="12048" max="12287" width="9.140625" style="72"/>
    <col min="12288" max="12288" width="4.7109375" style="72" bestFit="1" customWidth="1"/>
    <col min="12289" max="12289" width="9.7109375" style="72" bestFit="1" customWidth="1"/>
    <col min="12290" max="12290" width="10" style="72" bestFit="1" customWidth="1"/>
    <col min="12291" max="12291" width="8.85546875" style="72" bestFit="1" customWidth="1"/>
    <col min="12292" max="12292" width="22.85546875" style="72" customWidth="1"/>
    <col min="12293" max="12293" width="59.7109375" style="72" bestFit="1" customWidth="1"/>
    <col min="12294" max="12294" width="57.85546875" style="72" bestFit="1" customWidth="1"/>
    <col min="12295" max="12295" width="35.28515625" style="72" bestFit="1" customWidth="1"/>
    <col min="12296" max="12296" width="28.140625" style="72" bestFit="1" customWidth="1"/>
    <col min="12297" max="12297" width="33.140625" style="72" bestFit="1" customWidth="1"/>
    <col min="12298" max="12298" width="26" style="72" bestFit="1" customWidth="1"/>
    <col min="12299" max="12299" width="19.140625" style="72" bestFit="1" customWidth="1"/>
    <col min="12300" max="12300" width="10.42578125" style="72" customWidth="1"/>
    <col min="12301" max="12301" width="11.85546875" style="72" customWidth="1"/>
    <col min="12302" max="12302" width="14.7109375" style="72" customWidth="1"/>
    <col min="12303" max="12303" width="9" style="72" bestFit="1" customWidth="1"/>
    <col min="12304" max="12543" width="9.140625" style="72"/>
    <col min="12544" max="12544" width="4.7109375" style="72" bestFit="1" customWidth="1"/>
    <col min="12545" max="12545" width="9.7109375" style="72" bestFit="1" customWidth="1"/>
    <col min="12546" max="12546" width="10" style="72" bestFit="1" customWidth="1"/>
    <col min="12547" max="12547" width="8.85546875" style="72" bestFit="1" customWidth="1"/>
    <col min="12548" max="12548" width="22.85546875" style="72" customWidth="1"/>
    <col min="12549" max="12549" width="59.7109375" style="72" bestFit="1" customWidth="1"/>
    <col min="12550" max="12550" width="57.85546875" style="72" bestFit="1" customWidth="1"/>
    <col min="12551" max="12551" width="35.28515625" style="72" bestFit="1" customWidth="1"/>
    <col min="12552" max="12552" width="28.140625" style="72" bestFit="1" customWidth="1"/>
    <col min="12553" max="12553" width="33.140625" style="72" bestFit="1" customWidth="1"/>
    <col min="12554" max="12554" width="26" style="72" bestFit="1" customWidth="1"/>
    <col min="12555" max="12555" width="19.140625" style="72" bestFit="1" customWidth="1"/>
    <col min="12556" max="12556" width="10.42578125" style="72" customWidth="1"/>
    <col min="12557" max="12557" width="11.85546875" style="72" customWidth="1"/>
    <col min="12558" max="12558" width="14.7109375" style="72" customWidth="1"/>
    <col min="12559" max="12559" width="9" style="72" bestFit="1" customWidth="1"/>
    <col min="12560" max="12799" width="9.140625" style="72"/>
    <col min="12800" max="12800" width="4.7109375" style="72" bestFit="1" customWidth="1"/>
    <col min="12801" max="12801" width="9.7109375" style="72" bestFit="1" customWidth="1"/>
    <col min="12802" max="12802" width="10" style="72" bestFit="1" customWidth="1"/>
    <col min="12803" max="12803" width="8.85546875" style="72" bestFit="1" customWidth="1"/>
    <col min="12804" max="12804" width="22.85546875" style="72" customWidth="1"/>
    <col min="12805" max="12805" width="59.7109375" style="72" bestFit="1" customWidth="1"/>
    <col min="12806" max="12806" width="57.85546875" style="72" bestFit="1" customWidth="1"/>
    <col min="12807" max="12807" width="35.28515625" style="72" bestFit="1" customWidth="1"/>
    <col min="12808" max="12808" width="28.140625" style="72" bestFit="1" customWidth="1"/>
    <col min="12809" max="12809" width="33.140625" style="72" bestFit="1" customWidth="1"/>
    <col min="12810" max="12810" width="26" style="72" bestFit="1" customWidth="1"/>
    <col min="12811" max="12811" width="19.140625" style="72" bestFit="1" customWidth="1"/>
    <col min="12812" max="12812" width="10.42578125" style="72" customWidth="1"/>
    <col min="12813" max="12813" width="11.85546875" style="72" customWidth="1"/>
    <col min="12814" max="12814" width="14.7109375" style="72" customWidth="1"/>
    <col min="12815" max="12815" width="9" style="72" bestFit="1" customWidth="1"/>
    <col min="12816" max="13055" width="9.140625" style="72"/>
    <col min="13056" max="13056" width="4.7109375" style="72" bestFit="1" customWidth="1"/>
    <col min="13057" max="13057" width="9.7109375" style="72" bestFit="1" customWidth="1"/>
    <col min="13058" max="13058" width="10" style="72" bestFit="1" customWidth="1"/>
    <col min="13059" max="13059" width="8.85546875" style="72" bestFit="1" customWidth="1"/>
    <col min="13060" max="13060" width="22.85546875" style="72" customWidth="1"/>
    <col min="13061" max="13061" width="59.7109375" style="72" bestFit="1" customWidth="1"/>
    <col min="13062" max="13062" width="57.85546875" style="72" bestFit="1" customWidth="1"/>
    <col min="13063" max="13063" width="35.28515625" style="72" bestFit="1" customWidth="1"/>
    <col min="13064" max="13064" width="28.140625" style="72" bestFit="1" customWidth="1"/>
    <col min="13065" max="13065" width="33.140625" style="72" bestFit="1" customWidth="1"/>
    <col min="13066" max="13066" width="26" style="72" bestFit="1" customWidth="1"/>
    <col min="13067" max="13067" width="19.140625" style="72" bestFit="1" customWidth="1"/>
    <col min="13068" max="13068" width="10.42578125" style="72" customWidth="1"/>
    <col min="13069" max="13069" width="11.85546875" style="72" customWidth="1"/>
    <col min="13070" max="13070" width="14.7109375" style="72" customWidth="1"/>
    <col min="13071" max="13071" width="9" style="72" bestFit="1" customWidth="1"/>
    <col min="13072" max="13311" width="9.140625" style="72"/>
    <col min="13312" max="13312" width="4.7109375" style="72" bestFit="1" customWidth="1"/>
    <col min="13313" max="13313" width="9.7109375" style="72" bestFit="1" customWidth="1"/>
    <col min="13314" max="13314" width="10" style="72" bestFit="1" customWidth="1"/>
    <col min="13315" max="13315" width="8.85546875" style="72" bestFit="1" customWidth="1"/>
    <col min="13316" max="13316" width="22.85546875" style="72" customWidth="1"/>
    <col min="13317" max="13317" width="59.7109375" style="72" bestFit="1" customWidth="1"/>
    <col min="13318" max="13318" width="57.85546875" style="72" bestFit="1" customWidth="1"/>
    <col min="13319" max="13319" width="35.28515625" style="72" bestFit="1" customWidth="1"/>
    <col min="13320" max="13320" width="28.140625" style="72" bestFit="1" customWidth="1"/>
    <col min="13321" max="13321" width="33.140625" style="72" bestFit="1" customWidth="1"/>
    <col min="13322" max="13322" width="26" style="72" bestFit="1" customWidth="1"/>
    <col min="13323" max="13323" width="19.140625" style="72" bestFit="1" customWidth="1"/>
    <col min="13324" max="13324" width="10.42578125" style="72" customWidth="1"/>
    <col min="13325" max="13325" width="11.85546875" style="72" customWidth="1"/>
    <col min="13326" max="13326" width="14.7109375" style="72" customWidth="1"/>
    <col min="13327" max="13327" width="9" style="72" bestFit="1" customWidth="1"/>
    <col min="13328" max="13567" width="9.140625" style="72"/>
    <col min="13568" max="13568" width="4.7109375" style="72" bestFit="1" customWidth="1"/>
    <col min="13569" max="13569" width="9.7109375" style="72" bestFit="1" customWidth="1"/>
    <col min="13570" max="13570" width="10" style="72" bestFit="1" customWidth="1"/>
    <col min="13571" max="13571" width="8.85546875" style="72" bestFit="1" customWidth="1"/>
    <col min="13572" max="13572" width="22.85546875" style="72" customWidth="1"/>
    <col min="13573" max="13573" width="59.7109375" style="72" bestFit="1" customWidth="1"/>
    <col min="13574" max="13574" width="57.85546875" style="72" bestFit="1" customWidth="1"/>
    <col min="13575" max="13575" width="35.28515625" style="72" bestFit="1" customWidth="1"/>
    <col min="13576" max="13576" width="28.140625" style="72" bestFit="1" customWidth="1"/>
    <col min="13577" max="13577" width="33.140625" style="72" bestFit="1" customWidth="1"/>
    <col min="13578" max="13578" width="26" style="72" bestFit="1" customWidth="1"/>
    <col min="13579" max="13579" width="19.140625" style="72" bestFit="1" customWidth="1"/>
    <col min="13580" max="13580" width="10.42578125" style="72" customWidth="1"/>
    <col min="13581" max="13581" width="11.85546875" style="72" customWidth="1"/>
    <col min="13582" max="13582" width="14.7109375" style="72" customWidth="1"/>
    <col min="13583" max="13583" width="9" style="72" bestFit="1" customWidth="1"/>
    <col min="13584" max="13823" width="9.140625" style="72"/>
    <col min="13824" max="13824" width="4.7109375" style="72" bestFit="1" customWidth="1"/>
    <col min="13825" max="13825" width="9.7109375" style="72" bestFit="1" customWidth="1"/>
    <col min="13826" max="13826" width="10" style="72" bestFit="1" customWidth="1"/>
    <col min="13827" max="13827" width="8.85546875" style="72" bestFit="1" customWidth="1"/>
    <col min="13828" max="13828" width="22.85546875" style="72" customWidth="1"/>
    <col min="13829" max="13829" width="59.7109375" style="72" bestFit="1" customWidth="1"/>
    <col min="13830" max="13830" width="57.85546875" style="72" bestFit="1" customWidth="1"/>
    <col min="13831" max="13831" width="35.28515625" style="72" bestFit="1" customWidth="1"/>
    <col min="13832" max="13832" width="28.140625" style="72" bestFit="1" customWidth="1"/>
    <col min="13833" max="13833" width="33.140625" style="72" bestFit="1" customWidth="1"/>
    <col min="13834" max="13834" width="26" style="72" bestFit="1" customWidth="1"/>
    <col min="13835" max="13835" width="19.140625" style="72" bestFit="1" customWidth="1"/>
    <col min="13836" max="13836" width="10.42578125" style="72" customWidth="1"/>
    <col min="13837" max="13837" width="11.85546875" style="72" customWidth="1"/>
    <col min="13838" max="13838" width="14.7109375" style="72" customWidth="1"/>
    <col min="13839" max="13839" width="9" style="72" bestFit="1" customWidth="1"/>
    <col min="13840" max="14079" width="9.140625" style="72"/>
    <col min="14080" max="14080" width="4.7109375" style="72" bestFit="1" customWidth="1"/>
    <col min="14081" max="14081" width="9.7109375" style="72" bestFit="1" customWidth="1"/>
    <col min="14082" max="14082" width="10" style="72" bestFit="1" customWidth="1"/>
    <col min="14083" max="14083" width="8.85546875" style="72" bestFit="1" customWidth="1"/>
    <col min="14084" max="14084" width="22.85546875" style="72" customWidth="1"/>
    <col min="14085" max="14085" width="59.7109375" style="72" bestFit="1" customWidth="1"/>
    <col min="14086" max="14086" width="57.85546875" style="72" bestFit="1" customWidth="1"/>
    <col min="14087" max="14087" width="35.28515625" style="72" bestFit="1" customWidth="1"/>
    <col min="14088" max="14088" width="28.140625" style="72" bestFit="1" customWidth="1"/>
    <col min="14089" max="14089" width="33.140625" style="72" bestFit="1" customWidth="1"/>
    <col min="14090" max="14090" width="26" style="72" bestFit="1" customWidth="1"/>
    <col min="14091" max="14091" width="19.140625" style="72" bestFit="1" customWidth="1"/>
    <col min="14092" max="14092" width="10.42578125" style="72" customWidth="1"/>
    <col min="14093" max="14093" width="11.85546875" style="72" customWidth="1"/>
    <col min="14094" max="14094" width="14.7109375" style="72" customWidth="1"/>
    <col min="14095" max="14095" width="9" style="72" bestFit="1" customWidth="1"/>
    <col min="14096" max="14335" width="9.140625" style="72"/>
    <col min="14336" max="14336" width="4.7109375" style="72" bestFit="1" customWidth="1"/>
    <col min="14337" max="14337" width="9.7109375" style="72" bestFit="1" customWidth="1"/>
    <col min="14338" max="14338" width="10" style="72" bestFit="1" customWidth="1"/>
    <col min="14339" max="14339" width="8.85546875" style="72" bestFit="1" customWidth="1"/>
    <col min="14340" max="14340" width="22.85546875" style="72" customWidth="1"/>
    <col min="14341" max="14341" width="59.7109375" style="72" bestFit="1" customWidth="1"/>
    <col min="14342" max="14342" width="57.85546875" style="72" bestFit="1" customWidth="1"/>
    <col min="14343" max="14343" width="35.28515625" style="72" bestFit="1" customWidth="1"/>
    <col min="14344" max="14344" width="28.140625" style="72" bestFit="1" customWidth="1"/>
    <col min="14345" max="14345" width="33.140625" style="72" bestFit="1" customWidth="1"/>
    <col min="14346" max="14346" width="26" style="72" bestFit="1" customWidth="1"/>
    <col min="14347" max="14347" width="19.140625" style="72" bestFit="1" customWidth="1"/>
    <col min="14348" max="14348" width="10.42578125" style="72" customWidth="1"/>
    <col min="14349" max="14349" width="11.85546875" style="72" customWidth="1"/>
    <col min="14350" max="14350" width="14.7109375" style="72" customWidth="1"/>
    <col min="14351" max="14351" width="9" style="72" bestFit="1" customWidth="1"/>
    <col min="14352" max="14591" width="9.140625" style="72"/>
    <col min="14592" max="14592" width="4.7109375" style="72" bestFit="1" customWidth="1"/>
    <col min="14593" max="14593" width="9.7109375" style="72" bestFit="1" customWidth="1"/>
    <col min="14594" max="14594" width="10" style="72" bestFit="1" customWidth="1"/>
    <col min="14595" max="14595" width="8.85546875" style="72" bestFit="1" customWidth="1"/>
    <col min="14596" max="14596" width="22.85546875" style="72" customWidth="1"/>
    <col min="14597" max="14597" width="59.7109375" style="72" bestFit="1" customWidth="1"/>
    <col min="14598" max="14598" width="57.85546875" style="72" bestFit="1" customWidth="1"/>
    <col min="14599" max="14599" width="35.28515625" style="72" bestFit="1" customWidth="1"/>
    <col min="14600" max="14600" width="28.140625" style="72" bestFit="1" customWidth="1"/>
    <col min="14601" max="14601" width="33.140625" style="72" bestFit="1" customWidth="1"/>
    <col min="14602" max="14602" width="26" style="72" bestFit="1" customWidth="1"/>
    <col min="14603" max="14603" width="19.140625" style="72" bestFit="1" customWidth="1"/>
    <col min="14604" max="14604" width="10.42578125" style="72" customWidth="1"/>
    <col min="14605" max="14605" width="11.85546875" style="72" customWidth="1"/>
    <col min="14606" max="14606" width="14.7109375" style="72" customWidth="1"/>
    <col min="14607" max="14607" width="9" style="72" bestFit="1" customWidth="1"/>
    <col min="14608" max="14847" width="9.140625" style="72"/>
    <col min="14848" max="14848" width="4.7109375" style="72" bestFit="1" customWidth="1"/>
    <col min="14849" max="14849" width="9.7109375" style="72" bestFit="1" customWidth="1"/>
    <col min="14850" max="14850" width="10" style="72" bestFit="1" customWidth="1"/>
    <col min="14851" max="14851" width="8.85546875" style="72" bestFit="1" customWidth="1"/>
    <col min="14852" max="14852" width="22.85546875" style="72" customWidth="1"/>
    <col min="14853" max="14853" width="59.7109375" style="72" bestFit="1" customWidth="1"/>
    <col min="14854" max="14854" width="57.85546875" style="72" bestFit="1" customWidth="1"/>
    <col min="14855" max="14855" width="35.28515625" style="72" bestFit="1" customWidth="1"/>
    <col min="14856" max="14856" width="28.140625" style="72" bestFit="1" customWidth="1"/>
    <col min="14857" max="14857" width="33.140625" style="72" bestFit="1" customWidth="1"/>
    <col min="14858" max="14858" width="26" style="72" bestFit="1" customWidth="1"/>
    <col min="14859" max="14859" width="19.140625" style="72" bestFit="1" customWidth="1"/>
    <col min="14860" max="14860" width="10.42578125" style="72" customWidth="1"/>
    <col min="14861" max="14861" width="11.85546875" style="72" customWidth="1"/>
    <col min="14862" max="14862" width="14.7109375" style="72" customWidth="1"/>
    <col min="14863" max="14863" width="9" style="72" bestFit="1" customWidth="1"/>
    <col min="14864" max="15103" width="9.140625" style="72"/>
    <col min="15104" max="15104" width="4.7109375" style="72" bestFit="1" customWidth="1"/>
    <col min="15105" max="15105" width="9.7109375" style="72" bestFit="1" customWidth="1"/>
    <col min="15106" max="15106" width="10" style="72" bestFit="1" customWidth="1"/>
    <col min="15107" max="15107" width="8.85546875" style="72" bestFit="1" customWidth="1"/>
    <col min="15108" max="15108" width="22.85546875" style="72" customWidth="1"/>
    <col min="15109" max="15109" width="59.7109375" style="72" bestFit="1" customWidth="1"/>
    <col min="15110" max="15110" width="57.85546875" style="72" bestFit="1" customWidth="1"/>
    <col min="15111" max="15111" width="35.28515625" style="72" bestFit="1" customWidth="1"/>
    <col min="15112" max="15112" width="28.140625" style="72" bestFit="1" customWidth="1"/>
    <col min="15113" max="15113" width="33.140625" style="72" bestFit="1" customWidth="1"/>
    <col min="15114" max="15114" width="26" style="72" bestFit="1" customWidth="1"/>
    <col min="15115" max="15115" width="19.140625" style="72" bestFit="1" customWidth="1"/>
    <col min="15116" max="15116" width="10.42578125" style="72" customWidth="1"/>
    <col min="15117" max="15117" width="11.85546875" style="72" customWidth="1"/>
    <col min="15118" max="15118" width="14.7109375" style="72" customWidth="1"/>
    <col min="15119" max="15119" width="9" style="72" bestFit="1" customWidth="1"/>
    <col min="15120" max="15359" width="9.140625" style="72"/>
    <col min="15360" max="15360" width="4.7109375" style="72" bestFit="1" customWidth="1"/>
    <col min="15361" max="15361" width="9.7109375" style="72" bestFit="1" customWidth="1"/>
    <col min="15362" max="15362" width="10" style="72" bestFit="1" customWidth="1"/>
    <col min="15363" max="15363" width="8.85546875" style="72" bestFit="1" customWidth="1"/>
    <col min="15364" max="15364" width="22.85546875" style="72" customWidth="1"/>
    <col min="15365" max="15365" width="59.7109375" style="72" bestFit="1" customWidth="1"/>
    <col min="15366" max="15366" width="57.85546875" style="72" bestFit="1" customWidth="1"/>
    <col min="15367" max="15367" width="35.28515625" style="72" bestFit="1" customWidth="1"/>
    <col min="15368" max="15368" width="28.140625" style="72" bestFit="1" customWidth="1"/>
    <col min="15369" max="15369" width="33.140625" style="72" bestFit="1" customWidth="1"/>
    <col min="15370" max="15370" width="26" style="72" bestFit="1" customWidth="1"/>
    <col min="15371" max="15371" width="19.140625" style="72" bestFit="1" customWidth="1"/>
    <col min="15372" max="15372" width="10.42578125" style="72" customWidth="1"/>
    <col min="15373" max="15373" width="11.85546875" style="72" customWidth="1"/>
    <col min="15374" max="15374" width="14.7109375" style="72" customWidth="1"/>
    <col min="15375" max="15375" width="9" style="72" bestFit="1" customWidth="1"/>
    <col min="15376" max="15615" width="9.140625" style="72"/>
    <col min="15616" max="15616" width="4.7109375" style="72" bestFit="1" customWidth="1"/>
    <col min="15617" max="15617" width="9.7109375" style="72" bestFit="1" customWidth="1"/>
    <col min="15618" max="15618" width="10" style="72" bestFit="1" customWidth="1"/>
    <col min="15619" max="15619" width="8.85546875" style="72" bestFit="1" customWidth="1"/>
    <col min="15620" max="15620" width="22.85546875" style="72" customWidth="1"/>
    <col min="15621" max="15621" width="59.7109375" style="72" bestFit="1" customWidth="1"/>
    <col min="15622" max="15622" width="57.85546875" style="72" bestFit="1" customWidth="1"/>
    <col min="15623" max="15623" width="35.28515625" style="72" bestFit="1" customWidth="1"/>
    <col min="15624" max="15624" width="28.140625" style="72" bestFit="1" customWidth="1"/>
    <col min="15625" max="15625" width="33.140625" style="72" bestFit="1" customWidth="1"/>
    <col min="15626" max="15626" width="26" style="72" bestFit="1" customWidth="1"/>
    <col min="15627" max="15627" width="19.140625" style="72" bestFit="1" customWidth="1"/>
    <col min="15628" max="15628" width="10.42578125" style="72" customWidth="1"/>
    <col min="15629" max="15629" width="11.85546875" style="72" customWidth="1"/>
    <col min="15630" max="15630" width="14.7109375" style="72" customWidth="1"/>
    <col min="15631" max="15631" width="9" style="72" bestFit="1" customWidth="1"/>
    <col min="15632" max="15871" width="9.140625" style="72"/>
    <col min="15872" max="15872" width="4.7109375" style="72" bestFit="1" customWidth="1"/>
    <col min="15873" max="15873" width="9.7109375" style="72" bestFit="1" customWidth="1"/>
    <col min="15874" max="15874" width="10" style="72" bestFit="1" customWidth="1"/>
    <col min="15875" max="15875" width="8.85546875" style="72" bestFit="1" customWidth="1"/>
    <col min="15876" max="15876" width="22.85546875" style="72" customWidth="1"/>
    <col min="15877" max="15877" width="59.7109375" style="72" bestFit="1" customWidth="1"/>
    <col min="15878" max="15878" width="57.85546875" style="72" bestFit="1" customWidth="1"/>
    <col min="15879" max="15879" width="35.28515625" style="72" bestFit="1" customWidth="1"/>
    <col min="15880" max="15880" width="28.140625" style="72" bestFit="1" customWidth="1"/>
    <col min="15881" max="15881" width="33.140625" style="72" bestFit="1" customWidth="1"/>
    <col min="15882" max="15882" width="26" style="72" bestFit="1" customWidth="1"/>
    <col min="15883" max="15883" width="19.140625" style="72" bestFit="1" customWidth="1"/>
    <col min="15884" max="15884" width="10.42578125" style="72" customWidth="1"/>
    <col min="15885" max="15885" width="11.85546875" style="72" customWidth="1"/>
    <col min="15886" max="15886" width="14.7109375" style="72" customWidth="1"/>
    <col min="15887" max="15887" width="9" style="72" bestFit="1" customWidth="1"/>
    <col min="15888" max="16127" width="9.140625" style="72"/>
    <col min="16128" max="16128" width="4.7109375" style="72" bestFit="1" customWidth="1"/>
    <col min="16129" max="16129" width="9.7109375" style="72" bestFit="1" customWidth="1"/>
    <col min="16130" max="16130" width="10" style="72" bestFit="1" customWidth="1"/>
    <col min="16131" max="16131" width="8.85546875" style="72" bestFit="1" customWidth="1"/>
    <col min="16132" max="16132" width="22.85546875" style="72" customWidth="1"/>
    <col min="16133" max="16133" width="59.7109375" style="72" bestFit="1" customWidth="1"/>
    <col min="16134" max="16134" width="57.85546875" style="72" bestFit="1" customWidth="1"/>
    <col min="16135" max="16135" width="35.28515625" style="72" bestFit="1" customWidth="1"/>
    <col min="16136" max="16136" width="28.140625" style="72" bestFit="1" customWidth="1"/>
    <col min="16137" max="16137" width="33.140625" style="72" bestFit="1" customWidth="1"/>
    <col min="16138" max="16138" width="26" style="72" bestFit="1" customWidth="1"/>
    <col min="16139" max="16139" width="19.140625" style="72" bestFit="1" customWidth="1"/>
    <col min="16140" max="16140" width="10.42578125" style="72" customWidth="1"/>
    <col min="16141" max="16141" width="11.85546875" style="72" customWidth="1"/>
    <col min="16142" max="16142" width="14.7109375" style="72" customWidth="1"/>
    <col min="16143" max="16143" width="9" style="72" bestFit="1" customWidth="1"/>
    <col min="16144" max="16384" width="9.140625" style="72"/>
  </cols>
  <sheetData>
    <row r="2" spans="1:21" x14ac:dyDescent="0.35">
      <c r="A2" s="257" t="s">
        <v>1945</v>
      </c>
      <c r="J2" s="277"/>
    </row>
    <row r="4" spans="1:21" s="4" customFormat="1" ht="59.25" customHeight="1" x14ac:dyDescent="0.2">
      <c r="A4" s="738" t="s">
        <v>0</v>
      </c>
      <c r="B4" s="734" t="s">
        <v>1</v>
      </c>
      <c r="C4" s="734" t="s">
        <v>2</v>
      </c>
      <c r="D4" s="734" t="s">
        <v>3</v>
      </c>
      <c r="E4" s="734" t="s">
        <v>4</v>
      </c>
      <c r="F4" s="735" t="s">
        <v>5</v>
      </c>
      <c r="G4" s="734" t="s">
        <v>6</v>
      </c>
      <c r="H4" s="734" t="s">
        <v>7</v>
      </c>
      <c r="I4" s="734"/>
      <c r="J4" s="735" t="s">
        <v>8</v>
      </c>
      <c r="K4" s="736" t="s">
        <v>1053</v>
      </c>
      <c r="L4" s="736"/>
      <c r="M4" s="737" t="s">
        <v>1052</v>
      </c>
      <c r="N4" s="737"/>
      <c r="O4" s="737" t="s">
        <v>11</v>
      </c>
      <c r="P4" s="737"/>
      <c r="Q4" s="734" t="s">
        <v>1051</v>
      </c>
      <c r="R4" s="734" t="s">
        <v>13</v>
      </c>
      <c r="S4" s="267"/>
      <c r="T4" s="267"/>
      <c r="U4" s="267"/>
    </row>
    <row r="5" spans="1:21" s="4" customFormat="1" ht="35.25" customHeight="1" x14ac:dyDescent="0.2">
      <c r="A5" s="738"/>
      <c r="B5" s="734"/>
      <c r="C5" s="734"/>
      <c r="D5" s="734"/>
      <c r="E5" s="734"/>
      <c r="F5" s="735"/>
      <c r="G5" s="734"/>
      <c r="H5" s="272" t="s">
        <v>14</v>
      </c>
      <c r="I5" s="272" t="s">
        <v>15</v>
      </c>
      <c r="J5" s="735"/>
      <c r="K5" s="272">
        <v>2020</v>
      </c>
      <c r="L5" s="272">
        <v>2021</v>
      </c>
      <c r="M5" s="276">
        <v>2020</v>
      </c>
      <c r="N5" s="276">
        <v>2021</v>
      </c>
      <c r="O5" s="276">
        <v>2020</v>
      </c>
      <c r="P5" s="276">
        <v>2021</v>
      </c>
      <c r="Q5" s="734"/>
      <c r="R5" s="734"/>
      <c r="S5" s="267"/>
      <c r="T5" s="267"/>
      <c r="U5" s="267"/>
    </row>
    <row r="6" spans="1:21" s="4" customFormat="1" ht="23.25" customHeight="1" x14ac:dyDescent="0.2">
      <c r="A6" s="275" t="s">
        <v>16</v>
      </c>
      <c r="B6" s="272" t="s">
        <v>17</v>
      </c>
      <c r="C6" s="272" t="s">
        <v>18</v>
      </c>
      <c r="D6" s="272" t="s">
        <v>19</v>
      </c>
      <c r="E6" s="273" t="s">
        <v>20</v>
      </c>
      <c r="F6" s="273" t="s">
        <v>21</v>
      </c>
      <c r="G6" s="273" t="s">
        <v>22</v>
      </c>
      <c r="H6" s="272" t="s">
        <v>23</v>
      </c>
      <c r="I6" s="272" t="s">
        <v>24</v>
      </c>
      <c r="J6" s="273" t="s">
        <v>25</v>
      </c>
      <c r="K6" s="272" t="s">
        <v>26</v>
      </c>
      <c r="L6" s="272" t="s">
        <v>27</v>
      </c>
      <c r="M6" s="274" t="s">
        <v>28</v>
      </c>
      <c r="N6" s="274" t="s">
        <v>29</v>
      </c>
      <c r="O6" s="274" t="s">
        <v>30</v>
      </c>
      <c r="P6" s="274" t="s">
        <v>31</v>
      </c>
      <c r="Q6" s="273" t="s">
        <v>32</v>
      </c>
      <c r="R6" s="272" t="s">
        <v>33</v>
      </c>
      <c r="S6" s="267"/>
      <c r="T6" s="267"/>
      <c r="U6" s="267"/>
    </row>
    <row r="7" spans="1:21" s="271" customFormat="1" ht="69" customHeight="1" x14ac:dyDescent="0.25">
      <c r="A7" s="682">
        <v>1</v>
      </c>
      <c r="B7" s="682">
        <v>1</v>
      </c>
      <c r="C7" s="682">
        <v>4</v>
      </c>
      <c r="D7" s="680">
        <v>2</v>
      </c>
      <c r="E7" s="680" t="s">
        <v>1050</v>
      </c>
      <c r="F7" s="680" t="s">
        <v>1049</v>
      </c>
      <c r="G7" s="680" t="s">
        <v>50</v>
      </c>
      <c r="H7" s="393" t="s">
        <v>326</v>
      </c>
      <c r="I7" s="393">
        <v>4</v>
      </c>
      <c r="J7" s="692" t="s">
        <v>1048</v>
      </c>
      <c r="K7" s="692"/>
      <c r="L7" s="692" t="s">
        <v>990</v>
      </c>
      <c r="M7" s="693"/>
      <c r="N7" s="693">
        <v>100000</v>
      </c>
      <c r="O7" s="693"/>
      <c r="P7" s="693">
        <v>100000</v>
      </c>
      <c r="Q7" s="692" t="s">
        <v>587</v>
      </c>
      <c r="R7" s="691" t="s">
        <v>973</v>
      </c>
    </row>
    <row r="8" spans="1:21" s="271" customFormat="1" ht="67.5" customHeight="1" x14ac:dyDescent="0.25">
      <c r="A8" s="682"/>
      <c r="B8" s="682"/>
      <c r="C8" s="682"/>
      <c r="D8" s="680"/>
      <c r="E8" s="680"/>
      <c r="F8" s="680"/>
      <c r="G8" s="680"/>
      <c r="H8" s="393" t="s">
        <v>949</v>
      </c>
      <c r="I8" s="393">
        <v>200</v>
      </c>
      <c r="J8" s="692"/>
      <c r="K8" s="692"/>
      <c r="L8" s="692"/>
      <c r="M8" s="693"/>
      <c r="N8" s="693"/>
      <c r="O8" s="693"/>
      <c r="P8" s="693"/>
      <c r="Q8" s="692"/>
      <c r="R8" s="691"/>
    </row>
    <row r="9" spans="1:21" s="8" customFormat="1" ht="63" customHeight="1" x14ac:dyDescent="0.25">
      <c r="A9" s="682">
        <v>2</v>
      </c>
      <c r="B9" s="682">
        <v>1</v>
      </c>
      <c r="C9" s="682">
        <v>4</v>
      </c>
      <c r="D9" s="680">
        <v>5</v>
      </c>
      <c r="E9" s="680" t="s">
        <v>1047</v>
      </c>
      <c r="F9" s="680" t="s">
        <v>1046</v>
      </c>
      <c r="G9" s="680" t="s">
        <v>418</v>
      </c>
      <c r="H9" s="393" t="s">
        <v>53</v>
      </c>
      <c r="I9" s="393">
        <v>1</v>
      </c>
      <c r="J9" s="692" t="s">
        <v>1045</v>
      </c>
      <c r="K9" s="692" t="s">
        <v>46</v>
      </c>
      <c r="L9" s="692" t="s">
        <v>34</v>
      </c>
      <c r="M9" s="693">
        <v>5000</v>
      </c>
      <c r="N9" s="693">
        <v>75000</v>
      </c>
      <c r="O9" s="693">
        <v>5000</v>
      </c>
      <c r="P9" s="693">
        <v>75000</v>
      </c>
      <c r="Q9" s="692" t="s">
        <v>587</v>
      </c>
      <c r="R9" s="691" t="s">
        <v>973</v>
      </c>
    </row>
    <row r="10" spans="1:21" s="8" customFormat="1" ht="72" customHeight="1" x14ac:dyDescent="0.25">
      <c r="A10" s="682"/>
      <c r="B10" s="682"/>
      <c r="C10" s="682"/>
      <c r="D10" s="680"/>
      <c r="E10" s="680"/>
      <c r="F10" s="680"/>
      <c r="G10" s="680"/>
      <c r="H10" s="393" t="s">
        <v>440</v>
      </c>
      <c r="I10" s="393">
        <v>100</v>
      </c>
      <c r="J10" s="692"/>
      <c r="K10" s="692"/>
      <c r="L10" s="692"/>
      <c r="M10" s="693"/>
      <c r="N10" s="693"/>
      <c r="O10" s="693"/>
      <c r="P10" s="693"/>
      <c r="Q10" s="692"/>
      <c r="R10" s="691"/>
    </row>
    <row r="11" spans="1:21" s="269" customFormat="1" ht="60" customHeight="1" x14ac:dyDescent="0.25">
      <c r="A11" s="682">
        <v>3</v>
      </c>
      <c r="B11" s="682">
        <v>1</v>
      </c>
      <c r="C11" s="682">
        <v>4</v>
      </c>
      <c r="D11" s="680">
        <v>5</v>
      </c>
      <c r="E11" s="680" t="s">
        <v>1044</v>
      </c>
      <c r="F11" s="680" t="s">
        <v>1043</v>
      </c>
      <c r="G11" s="680" t="s">
        <v>50</v>
      </c>
      <c r="H11" s="393" t="s">
        <v>326</v>
      </c>
      <c r="I11" s="393">
        <v>2</v>
      </c>
      <c r="J11" s="692" t="s">
        <v>1042</v>
      </c>
      <c r="K11" s="692" t="s">
        <v>46</v>
      </c>
      <c r="L11" s="692"/>
      <c r="M11" s="693">
        <v>77000</v>
      </c>
      <c r="N11" s="717"/>
      <c r="O11" s="693">
        <v>77000</v>
      </c>
      <c r="P11" s="693"/>
      <c r="Q11" s="692" t="s">
        <v>587</v>
      </c>
      <c r="R11" s="691" t="s">
        <v>973</v>
      </c>
    </row>
    <row r="12" spans="1:21" s="269" customFormat="1" ht="63.75" customHeight="1" x14ac:dyDescent="0.25">
      <c r="A12" s="682"/>
      <c r="B12" s="682"/>
      <c r="C12" s="682"/>
      <c r="D12" s="680"/>
      <c r="E12" s="680"/>
      <c r="F12" s="680"/>
      <c r="G12" s="680"/>
      <c r="H12" s="393" t="s">
        <v>949</v>
      </c>
      <c r="I12" s="393">
        <v>100</v>
      </c>
      <c r="J12" s="692"/>
      <c r="K12" s="692"/>
      <c r="L12" s="692"/>
      <c r="M12" s="693"/>
      <c r="N12" s="693"/>
      <c r="O12" s="693"/>
      <c r="P12" s="693"/>
      <c r="Q12" s="692"/>
      <c r="R12" s="691"/>
    </row>
    <row r="13" spans="1:21" s="269" customFormat="1" ht="45" customHeight="1" x14ac:dyDescent="0.25">
      <c r="A13" s="682">
        <v>4</v>
      </c>
      <c r="B13" s="682">
        <v>1</v>
      </c>
      <c r="C13" s="682">
        <v>4</v>
      </c>
      <c r="D13" s="680">
        <v>2</v>
      </c>
      <c r="E13" s="680" t="s">
        <v>1041</v>
      </c>
      <c r="F13" s="680" t="s">
        <v>1040</v>
      </c>
      <c r="G13" s="680" t="s">
        <v>418</v>
      </c>
      <c r="H13" s="393" t="s">
        <v>53</v>
      </c>
      <c r="I13" s="393">
        <v>1</v>
      </c>
      <c r="J13" s="692" t="s">
        <v>1039</v>
      </c>
      <c r="K13" s="692" t="s">
        <v>39</v>
      </c>
      <c r="L13" s="692" t="s">
        <v>34</v>
      </c>
      <c r="M13" s="693">
        <v>5000</v>
      </c>
      <c r="N13" s="693">
        <v>75000</v>
      </c>
      <c r="O13" s="693">
        <v>5000</v>
      </c>
      <c r="P13" s="693">
        <v>75000</v>
      </c>
      <c r="Q13" s="692" t="s">
        <v>587</v>
      </c>
      <c r="R13" s="691" t="s">
        <v>973</v>
      </c>
      <c r="S13" s="270"/>
      <c r="T13" s="270"/>
    </row>
    <row r="14" spans="1:21" ht="46.5" customHeight="1" x14ac:dyDescent="0.25">
      <c r="A14" s="682"/>
      <c r="B14" s="682"/>
      <c r="C14" s="682"/>
      <c r="D14" s="680"/>
      <c r="E14" s="680"/>
      <c r="F14" s="680"/>
      <c r="G14" s="680"/>
      <c r="H14" s="393" t="s">
        <v>440</v>
      </c>
      <c r="I14" s="393">
        <v>100</v>
      </c>
      <c r="J14" s="692"/>
      <c r="K14" s="692"/>
      <c r="L14" s="692"/>
      <c r="M14" s="693"/>
      <c r="N14" s="693"/>
      <c r="O14" s="693"/>
      <c r="P14" s="693"/>
      <c r="Q14" s="692"/>
      <c r="R14" s="691"/>
      <c r="S14" s="72"/>
      <c r="T14" s="72"/>
      <c r="U14" s="72"/>
    </row>
    <row r="15" spans="1:21" ht="55.5" customHeight="1" x14ac:dyDescent="0.25">
      <c r="A15" s="682">
        <v>5</v>
      </c>
      <c r="B15" s="682">
        <v>1</v>
      </c>
      <c r="C15" s="682">
        <v>4</v>
      </c>
      <c r="D15" s="680">
        <v>2</v>
      </c>
      <c r="E15" s="680" t="s">
        <v>1038</v>
      </c>
      <c r="F15" s="680" t="s">
        <v>1037</v>
      </c>
      <c r="G15" s="680" t="s">
        <v>1036</v>
      </c>
      <c r="H15" s="393" t="s">
        <v>896</v>
      </c>
      <c r="I15" s="393">
        <v>4</v>
      </c>
      <c r="J15" s="692" t="s">
        <v>1035</v>
      </c>
      <c r="K15" s="692" t="s">
        <v>34</v>
      </c>
      <c r="L15" s="692" t="s">
        <v>34</v>
      </c>
      <c r="M15" s="693">
        <v>33000</v>
      </c>
      <c r="N15" s="693">
        <v>40000</v>
      </c>
      <c r="O15" s="693">
        <v>33000</v>
      </c>
      <c r="P15" s="693">
        <v>40000</v>
      </c>
      <c r="Q15" s="692" t="s">
        <v>587</v>
      </c>
      <c r="R15" s="691" t="s">
        <v>973</v>
      </c>
      <c r="S15" s="72"/>
      <c r="T15" s="72"/>
      <c r="U15" s="72"/>
    </row>
    <row r="16" spans="1:21" ht="73.5" customHeight="1" x14ac:dyDescent="0.25">
      <c r="A16" s="682"/>
      <c r="B16" s="682"/>
      <c r="C16" s="682"/>
      <c r="D16" s="680"/>
      <c r="E16" s="680"/>
      <c r="F16" s="680"/>
      <c r="G16" s="680"/>
      <c r="H16" s="393" t="s">
        <v>949</v>
      </c>
      <c r="I16" s="393">
        <v>200</v>
      </c>
      <c r="J16" s="692"/>
      <c r="K16" s="692"/>
      <c r="L16" s="692"/>
      <c r="M16" s="693"/>
      <c r="N16" s="693"/>
      <c r="O16" s="693"/>
      <c r="P16" s="693"/>
      <c r="Q16" s="692"/>
      <c r="R16" s="691"/>
      <c r="S16" s="72"/>
      <c r="T16" s="72"/>
      <c r="U16" s="72"/>
    </row>
    <row r="17" spans="1:21" ht="54.75" customHeight="1" x14ac:dyDescent="0.25">
      <c r="A17" s="682">
        <v>6</v>
      </c>
      <c r="B17" s="682">
        <v>1</v>
      </c>
      <c r="C17" s="682">
        <v>4</v>
      </c>
      <c r="D17" s="680">
        <v>5</v>
      </c>
      <c r="E17" s="680" t="s">
        <v>1034</v>
      </c>
      <c r="F17" s="680" t="s">
        <v>1033</v>
      </c>
      <c r="G17" s="680" t="s">
        <v>919</v>
      </c>
      <c r="H17" s="393" t="s">
        <v>918</v>
      </c>
      <c r="I17" s="393">
        <v>2</v>
      </c>
      <c r="J17" s="692" t="s">
        <v>1032</v>
      </c>
      <c r="K17" s="692"/>
      <c r="L17" s="692" t="s">
        <v>990</v>
      </c>
      <c r="M17" s="693"/>
      <c r="N17" s="693">
        <v>220000</v>
      </c>
      <c r="O17" s="693"/>
      <c r="P17" s="693">
        <v>220000</v>
      </c>
      <c r="Q17" s="692" t="s">
        <v>1031</v>
      </c>
      <c r="R17" s="680" t="s">
        <v>973</v>
      </c>
    </row>
    <row r="18" spans="1:21" ht="51" customHeight="1" x14ac:dyDescent="0.25">
      <c r="A18" s="682"/>
      <c r="B18" s="682"/>
      <c r="C18" s="682"/>
      <c r="D18" s="680"/>
      <c r="E18" s="680"/>
      <c r="F18" s="680"/>
      <c r="G18" s="680"/>
      <c r="H18" s="393" t="s">
        <v>1030</v>
      </c>
      <c r="I18" s="393">
        <v>15</v>
      </c>
      <c r="J18" s="692"/>
      <c r="K18" s="692"/>
      <c r="L18" s="692"/>
      <c r="M18" s="693"/>
      <c r="N18" s="693"/>
      <c r="O18" s="693"/>
      <c r="P18" s="693"/>
      <c r="Q18" s="692"/>
      <c r="R18" s="682"/>
    </row>
    <row r="19" spans="1:21" ht="36" customHeight="1" x14ac:dyDescent="0.25">
      <c r="A19" s="682"/>
      <c r="B19" s="682"/>
      <c r="C19" s="682"/>
      <c r="D19" s="680"/>
      <c r="E19" s="680"/>
      <c r="F19" s="680"/>
      <c r="G19" s="680" t="s">
        <v>1029</v>
      </c>
      <c r="H19" s="459" t="s">
        <v>1028</v>
      </c>
      <c r="I19" s="459">
        <v>1</v>
      </c>
      <c r="J19" s="692"/>
      <c r="K19" s="692"/>
      <c r="L19" s="692"/>
      <c r="M19" s="693"/>
      <c r="N19" s="693"/>
      <c r="O19" s="693"/>
      <c r="P19" s="693"/>
      <c r="Q19" s="692"/>
      <c r="R19" s="682"/>
    </row>
    <row r="20" spans="1:21" ht="43.5" customHeight="1" x14ac:dyDescent="0.25">
      <c r="A20" s="682"/>
      <c r="B20" s="682"/>
      <c r="C20" s="682"/>
      <c r="D20" s="680"/>
      <c r="E20" s="680"/>
      <c r="F20" s="680"/>
      <c r="G20" s="680"/>
      <c r="H20" s="459" t="s">
        <v>440</v>
      </c>
      <c r="I20" s="459">
        <v>30</v>
      </c>
      <c r="J20" s="692"/>
      <c r="K20" s="692"/>
      <c r="L20" s="692"/>
      <c r="M20" s="693"/>
      <c r="N20" s="693"/>
      <c r="O20" s="693"/>
      <c r="P20" s="693"/>
      <c r="Q20" s="692"/>
      <c r="R20" s="682"/>
    </row>
    <row r="21" spans="1:21" ht="48" customHeight="1" x14ac:dyDescent="0.25">
      <c r="A21" s="682"/>
      <c r="B21" s="682"/>
      <c r="C21" s="682"/>
      <c r="D21" s="680"/>
      <c r="E21" s="680"/>
      <c r="F21" s="680"/>
      <c r="G21" s="680" t="s">
        <v>1027</v>
      </c>
      <c r="H21" s="459" t="s">
        <v>53</v>
      </c>
      <c r="I21" s="459">
        <v>1</v>
      </c>
      <c r="J21" s="692"/>
      <c r="K21" s="692"/>
      <c r="L21" s="692"/>
      <c r="M21" s="693"/>
      <c r="N21" s="693"/>
      <c r="O21" s="693"/>
      <c r="P21" s="693"/>
      <c r="Q21" s="692"/>
      <c r="R21" s="682"/>
    </row>
    <row r="22" spans="1:21" ht="45.75" customHeight="1" x14ac:dyDescent="0.25">
      <c r="A22" s="682"/>
      <c r="B22" s="682"/>
      <c r="C22" s="682"/>
      <c r="D22" s="680"/>
      <c r="E22" s="680"/>
      <c r="F22" s="680"/>
      <c r="G22" s="680"/>
      <c r="H22" s="459" t="s">
        <v>440</v>
      </c>
      <c r="I22" s="459">
        <v>100</v>
      </c>
      <c r="J22" s="692"/>
      <c r="K22" s="692"/>
      <c r="L22" s="692"/>
      <c r="M22" s="693"/>
      <c r="N22" s="693"/>
      <c r="O22" s="693"/>
      <c r="P22" s="693"/>
      <c r="Q22" s="692"/>
      <c r="R22" s="682"/>
      <c r="S22" s="72"/>
      <c r="T22" s="72"/>
      <c r="U22" s="72"/>
    </row>
    <row r="23" spans="1:21" s="267" customFormat="1" ht="69" customHeight="1" x14ac:dyDescent="0.2">
      <c r="A23" s="682">
        <v>7</v>
      </c>
      <c r="B23" s="682">
        <v>1</v>
      </c>
      <c r="C23" s="682">
        <v>4</v>
      </c>
      <c r="D23" s="680">
        <v>2</v>
      </c>
      <c r="E23" s="680" t="s">
        <v>1026</v>
      </c>
      <c r="F23" s="680" t="s">
        <v>1025</v>
      </c>
      <c r="G23" s="680" t="s">
        <v>914</v>
      </c>
      <c r="H23" s="459" t="s">
        <v>564</v>
      </c>
      <c r="I23" s="459">
        <v>1</v>
      </c>
      <c r="J23" s="680" t="s">
        <v>889</v>
      </c>
      <c r="K23" s="680" t="s">
        <v>128</v>
      </c>
      <c r="L23" s="680"/>
      <c r="M23" s="732">
        <v>30000</v>
      </c>
      <c r="N23" s="717"/>
      <c r="O23" s="717">
        <v>30000</v>
      </c>
      <c r="P23" s="717"/>
      <c r="Q23" s="680" t="s">
        <v>888</v>
      </c>
      <c r="R23" s="691" t="s">
        <v>887</v>
      </c>
      <c r="S23" s="268"/>
    </row>
    <row r="24" spans="1:21" s="267" customFormat="1" ht="56.25" customHeight="1" x14ac:dyDescent="0.2">
      <c r="A24" s="682"/>
      <c r="B24" s="682"/>
      <c r="C24" s="682"/>
      <c r="D24" s="680"/>
      <c r="E24" s="680"/>
      <c r="F24" s="680"/>
      <c r="G24" s="680"/>
      <c r="H24" s="459" t="s">
        <v>886</v>
      </c>
      <c r="I24" s="459">
        <v>150</v>
      </c>
      <c r="J24" s="680"/>
      <c r="K24" s="680"/>
      <c r="L24" s="680"/>
      <c r="M24" s="732"/>
      <c r="N24" s="717"/>
      <c r="O24" s="717"/>
      <c r="P24" s="717"/>
      <c r="Q24" s="680"/>
      <c r="R24" s="691"/>
      <c r="S24" s="268"/>
    </row>
    <row r="25" spans="1:21" s="266" customFormat="1" ht="44.25" customHeight="1" x14ac:dyDescent="0.25">
      <c r="A25" s="682">
        <v>8</v>
      </c>
      <c r="B25" s="682">
        <v>1</v>
      </c>
      <c r="C25" s="682">
        <v>4</v>
      </c>
      <c r="D25" s="680">
        <v>2</v>
      </c>
      <c r="E25" s="680" t="s">
        <v>1021</v>
      </c>
      <c r="F25" s="680" t="s">
        <v>1937</v>
      </c>
      <c r="G25" s="680" t="s">
        <v>1020</v>
      </c>
      <c r="H25" s="459" t="s">
        <v>53</v>
      </c>
      <c r="I25" s="459">
        <v>1</v>
      </c>
      <c r="J25" s="680" t="s">
        <v>1938</v>
      </c>
      <c r="K25" s="680" t="s">
        <v>1019</v>
      </c>
      <c r="L25" s="680"/>
      <c r="M25" s="717">
        <v>160000</v>
      </c>
      <c r="N25" s="717"/>
      <c r="O25" s="717">
        <v>160000</v>
      </c>
      <c r="P25" s="717"/>
      <c r="Q25" s="680" t="s">
        <v>888</v>
      </c>
      <c r="R25" s="691" t="s">
        <v>887</v>
      </c>
      <c r="S25" s="51"/>
      <c r="T25" s="51"/>
      <c r="U25" s="51"/>
    </row>
    <row r="26" spans="1:21" s="266" customFormat="1" ht="42.75" customHeight="1" x14ac:dyDescent="0.25">
      <c r="A26" s="682"/>
      <c r="B26" s="682"/>
      <c r="C26" s="682"/>
      <c r="D26" s="680"/>
      <c r="E26" s="680"/>
      <c r="F26" s="680"/>
      <c r="G26" s="680"/>
      <c r="H26" s="459" t="s">
        <v>60</v>
      </c>
      <c r="I26" s="459">
        <v>74</v>
      </c>
      <c r="J26" s="680"/>
      <c r="K26" s="680"/>
      <c r="L26" s="680"/>
      <c r="M26" s="680"/>
      <c r="N26" s="717"/>
      <c r="O26" s="717"/>
      <c r="P26" s="717"/>
      <c r="Q26" s="680"/>
      <c r="R26" s="691"/>
      <c r="S26" s="51"/>
      <c r="T26" s="51"/>
      <c r="U26" s="51"/>
    </row>
    <row r="27" spans="1:21" s="266" customFormat="1" ht="42.75" customHeight="1" x14ac:dyDescent="0.25">
      <c r="A27" s="682"/>
      <c r="B27" s="682"/>
      <c r="C27" s="682"/>
      <c r="D27" s="680"/>
      <c r="E27" s="680"/>
      <c r="F27" s="680"/>
      <c r="G27" s="696" t="s">
        <v>1939</v>
      </c>
      <c r="H27" s="459" t="s">
        <v>1018</v>
      </c>
      <c r="I27" s="459">
        <v>13</v>
      </c>
      <c r="J27" s="680"/>
      <c r="K27" s="680"/>
      <c r="L27" s="680"/>
      <c r="M27" s="680"/>
      <c r="N27" s="717"/>
      <c r="O27" s="717"/>
      <c r="P27" s="717"/>
      <c r="Q27" s="680"/>
      <c r="R27" s="691"/>
      <c r="S27" s="51"/>
      <c r="T27" s="51"/>
      <c r="U27" s="51"/>
    </row>
    <row r="28" spans="1:21" ht="39.75" customHeight="1" x14ac:dyDescent="0.25">
      <c r="A28" s="682"/>
      <c r="B28" s="682"/>
      <c r="C28" s="682"/>
      <c r="D28" s="680"/>
      <c r="E28" s="680"/>
      <c r="F28" s="680"/>
      <c r="G28" s="697"/>
      <c r="H28" s="459" t="s">
        <v>995</v>
      </c>
      <c r="I28" s="397" t="s">
        <v>1017</v>
      </c>
      <c r="J28" s="680"/>
      <c r="K28" s="680"/>
      <c r="L28" s="680"/>
      <c r="M28" s="680"/>
      <c r="N28" s="717"/>
      <c r="O28" s="717"/>
      <c r="P28" s="717"/>
      <c r="Q28" s="680"/>
      <c r="R28" s="691"/>
    </row>
    <row r="29" spans="1:21" ht="33.75" customHeight="1" x14ac:dyDescent="0.25">
      <c r="A29" s="682"/>
      <c r="B29" s="682"/>
      <c r="C29" s="682"/>
      <c r="D29" s="680"/>
      <c r="E29" s="680"/>
      <c r="F29" s="680"/>
      <c r="G29" s="696" t="s">
        <v>1016</v>
      </c>
      <c r="H29" s="459" t="s">
        <v>62</v>
      </c>
      <c r="I29" s="397" t="s">
        <v>244</v>
      </c>
      <c r="J29" s="680"/>
      <c r="K29" s="680"/>
      <c r="L29" s="680"/>
      <c r="M29" s="680"/>
      <c r="N29" s="717"/>
      <c r="O29" s="717"/>
      <c r="P29" s="717"/>
      <c r="Q29" s="680"/>
      <c r="R29" s="691"/>
    </row>
    <row r="30" spans="1:21" ht="40.5" customHeight="1" x14ac:dyDescent="0.25">
      <c r="A30" s="682"/>
      <c r="B30" s="682"/>
      <c r="C30" s="682"/>
      <c r="D30" s="680"/>
      <c r="E30" s="680"/>
      <c r="F30" s="680"/>
      <c r="G30" s="697"/>
      <c r="H30" s="459" t="s">
        <v>1015</v>
      </c>
      <c r="I30" s="459">
        <v>83</v>
      </c>
      <c r="J30" s="680"/>
      <c r="K30" s="680"/>
      <c r="L30" s="680"/>
      <c r="M30" s="680"/>
      <c r="N30" s="717"/>
      <c r="O30" s="717"/>
      <c r="P30" s="717"/>
      <c r="Q30" s="680"/>
      <c r="R30" s="691"/>
    </row>
    <row r="31" spans="1:21" ht="53.25" customHeight="1" x14ac:dyDescent="0.25">
      <c r="A31" s="682"/>
      <c r="B31" s="682"/>
      <c r="C31" s="682"/>
      <c r="D31" s="680"/>
      <c r="E31" s="680"/>
      <c r="F31" s="680"/>
      <c r="G31" s="459" t="s">
        <v>1014</v>
      </c>
      <c r="H31" s="459" t="s">
        <v>1013</v>
      </c>
      <c r="I31" s="458">
        <v>1</v>
      </c>
      <c r="J31" s="680"/>
      <c r="K31" s="680"/>
      <c r="L31" s="680"/>
      <c r="M31" s="680"/>
      <c r="N31" s="717"/>
      <c r="O31" s="717"/>
      <c r="P31" s="717"/>
      <c r="Q31" s="680"/>
      <c r="R31" s="691"/>
    </row>
    <row r="32" spans="1:21" ht="64.5" customHeight="1" x14ac:dyDescent="0.25">
      <c r="A32" s="682">
        <v>9</v>
      </c>
      <c r="B32" s="682">
        <v>1</v>
      </c>
      <c r="C32" s="682">
        <v>4</v>
      </c>
      <c r="D32" s="680">
        <v>2</v>
      </c>
      <c r="E32" s="680" t="s">
        <v>1012</v>
      </c>
      <c r="F32" s="680" t="s">
        <v>1011</v>
      </c>
      <c r="G32" s="696" t="s">
        <v>1010</v>
      </c>
      <c r="H32" s="451" t="s">
        <v>564</v>
      </c>
      <c r="I32" s="451">
        <v>3</v>
      </c>
      <c r="J32" s="696" t="s">
        <v>1009</v>
      </c>
      <c r="K32" s="682" t="s">
        <v>1008</v>
      </c>
      <c r="L32" s="682"/>
      <c r="M32" s="685">
        <v>10000</v>
      </c>
      <c r="N32" s="731"/>
      <c r="O32" s="685">
        <v>10000</v>
      </c>
      <c r="P32" s="731"/>
      <c r="Q32" s="730" t="s">
        <v>888</v>
      </c>
      <c r="R32" s="680" t="s">
        <v>887</v>
      </c>
    </row>
    <row r="33" spans="1:21" s="51" customFormat="1" ht="64.5" customHeight="1" x14ac:dyDescent="0.25">
      <c r="A33" s="682"/>
      <c r="B33" s="682"/>
      <c r="C33" s="682"/>
      <c r="D33" s="680"/>
      <c r="E33" s="680"/>
      <c r="F33" s="680"/>
      <c r="G33" s="707"/>
      <c r="H33" s="459" t="s">
        <v>1007</v>
      </c>
      <c r="I33" s="459">
        <v>310</v>
      </c>
      <c r="J33" s="707"/>
      <c r="K33" s="682"/>
      <c r="L33" s="682"/>
      <c r="M33" s="685"/>
      <c r="N33" s="731"/>
      <c r="O33" s="685"/>
      <c r="P33" s="731"/>
      <c r="Q33" s="730"/>
      <c r="R33" s="682"/>
    </row>
    <row r="34" spans="1:21" ht="58.5" customHeight="1" x14ac:dyDescent="0.25">
      <c r="A34" s="682">
        <v>10</v>
      </c>
      <c r="B34" s="682">
        <v>1</v>
      </c>
      <c r="C34" s="682">
        <v>4</v>
      </c>
      <c r="D34" s="680">
        <v>2</v>
      </c>
      <c r="E34" s="680" t="s">
        <v>1006</v>
      </c>
      <c r="F34" s="680" t="s">
        <v>1005</v>
      </c>
      <c r="G34" s="459" t="s">
        <v>1004</v>
      </c>
      <c r="H34" s="393" t="s">
        <v>1003</v>
      </c>
      <c r="I34" s="393">
        <v>3</v>
      </c>
      <c r="J34" s="692" t="s">
        <v>1002</v>
      </c>
      <c r="K34" s="692" t="s">
        <v>39</v>
      </c>
      <c r="L34" s="692" t="s">
        <v>544</v>
      </c>
      <c r="M34" s="693">
        <v>43713</v>
      </c>
      <c r="N34" s="693">
        <v>35000</v>
      </c>
      <c r="O34" s="693">
        <v>43713</v>
      </c>
      <c r="P34" s="693">
        <v>35000</v>
      </c>
      <c r="Q34" s="692" t="s">
        <v>1001</v>
      </c>
      <c r="R34" s="691" t="s">
        <v>526</v>
      </c>
    </row>
    <row r="35" spans="1:21" ht="53.25" customHeight="1" x14ac:dyDescent="0.25">
      <c r="A35" s="682"/>
      <c r="B35" s="682"/>
      <c r="C35" s="682"/>
      <c r="D35" s="680"/>
      <c r="E35" s="680"/>
      <c r="F35" s="680"/>
      <c r="G35" s="459" t="s">
        <v>1000</v>
      </c>
      <c r="H35" s="459" t="s">
        <v>999</v>
      </c>
      <c r="I35" s="459">
        <v>3</v>
      </c>
      <c r="J35" s="692"/>
      <c r="K35" s="692"/>
      <c r="L35" s="692"/>
      <c r="M35" s="693"/>
      <c r="N35" s="693"/>
      <c r="O35" s="693"/>
      <c r="P35" s="693"/>
      <c r="Q35" s="692"/>
      <c r="R35" s="691"/>
    </row>
    <row r="36" spans="1:21" ht="85.5" customHeight="1" x14ac:dyDescent="0.25">
      <c r="A36" s="682"/>
      <c r="B36" s="682"/>
      <c r="C36" s="682"/>
      <c r="D36" s="680"/>
      <c r="E36" s="680"/>
      <c r="F36" s="680"/>
      <c r="G36" s="459" t="s">
        <v>998</v>
      </c>
      <c r="H36" s="459" t="s">
        <v>949</v>
      </c>
      <c r="I36" s="459">
        <v>300</v>
      </c>
      <c r="J36" s="692"/>
      <c r="K36" s="692"/>
      <c r="L36" s="692"/>
      <c r="M36" s="693"/>
      <c r="N36" s="693"/>
      <c r="O36" s="693"/>
      <c r="P36" s="693"/>
      <c r="Q36" s="692"/>
      <c r="R36" s="691"/>
    </row>
    <row r="37" spans="1:21" ht="78.75" customHeight="1" x14ac:dyDescent="0.25">
      <c r="A37" s="682"/>
      <c r="B37" s="682"/>
      <c r="C37" s="682"/>
      <c r="D37" s="680"/>
      <c r="E37" s="680"/>
      <c r="F37" s="680"/>
      <c r="G37" s="680" t="s">
        <v>997</v>
      </c>
      <c r="H37" s="393" t="s">
        <v>996</v>
      </c>
      <c r="I37" s="393">
        <v>3</v>
      </c>
      <c r="J37" s="692"/>
      <c r="K37" s="692"/>
      <c r="L37" s="692"/>
      <c r="M37" s="693"/>
      <c r="N37" s="693"/>
      <c r="O37" s="693"/>
      <c r="P37" s="693"/>
      <c r="Q37" s="692"/>
      <c r="R37" s="691"/>
    </row>
    <row r="38" spans="1:21" ht="57.75" customHeight="1" x14ac:dyDescent="0.25">
      <c r="A38" s="682"/>
      <c r="B38" s="682"/>
      <c r="C38" s="682"/>
      <c r="D38" s="680"/>
      <c r="E38" s="680"/>
      <c r="F38" s="680"/>
      <c r="G38" s="680"/>
      <c r="H38" s="459" t="s">
        <v>995</v>
      </c>
      <c r="I38" s="458">
        <v>150</v>
      </c>
      <c r="J38" s="692"/>
      <c r="K38" s="692"/>
      <c r="L38" s="692"/>
      <c r="M38" s="693"/>
      <c r="N38" s="693"/>
      <c r="O38" s="693"/>
      <c r="P38" s="693"/>
      <c r="Q38" s="692"/>
      <c r="R38" s="691"/>
    </row>
    <row r="39" spans="1:21" ht="76.5" customHeight="1" x14ac:dyDescent="0.25">
      <c r="A39" s="682">
        <v>11</v>
      </c>
      <c r="B39" s="682">
        <v>1</v>
      </c>
      <c r="C39" s="682">
        <v>4</v>
      </c>
      <c r="D39" s="680">
        <v>2</v>
      </c>
      <c r="E39" s="680" t="s">
        <v>994</v>
      </c>
      <c r="F39" s="720" t="s">
        <v>993</v>
      </c>
      <c r="G39" s="680" t="s">
        <v>516</v>
      </c>
      <c r="H39" s="393" t="s">
        <v>992</v>
      </c>
      <c r="I39" s="393">
        <v>2</v>
      </c>
      <c r="J39" s="692" t="s">
        <v>991</v>
      </c>
      <c r="K39" s="692"/>
      <c r="L39" s="692" t="s">
        <v>990</v>
      </c>
      <c r="M39" s="693"/>
      <c r="N39" s="693">
        <v>24000</v>
      </c>
      <c r="O39" s="693"/>
      <c r="P39" s="693">
        <v>24000</v>
      </c>
      <c r="Q39" s="692" t="s">
        <v>957</v>
      </c>
      <c r="R39" s="691" t="s">
        <v>920</v>
      </c>
    </row>
    <row r="40" spans="1:21" ht="55.5" customHeight="1" x14ac:dyDescent="0.25">
      <c r="A40" s="682"/>
      <c r="B40" s="682"/>
      <c r="C40" s="682"/>
      <c r="D40" s="680"/>
      <c r="E40" s="680"/>
      <c r="F40" s="720"/>
      <c r="G40" s="680"/>
      <c r="H40" s="393" t="s">
        <v>949</v>
      </c>
      <c r="I40" s="393">
        <v>50</v>
      </c>
      <c r="J40" s="692"/>
      <c r="K40" s="692"/>
      <c r="L40" s="692"/>
      <c r="M40" s="693"/>
      <c r="N40" s="693"/>
      <c r="O40" s="693"/>
      <c r="P40" s="693"/>
      <c r="Q40" s="692"/>
      <c r="R40" s="691"/>
    </row>
    <row r="41" spans="1:21" s="264" customFormat="1" ht="43.5" customHeight="1" x14ac:dyDescent="0.25">
      <c r="A41" s="727">
        <v>12</v>
      </c>
      <c r="B41" s="727">
        <v>1</v>
      </c>
      <c r="C41" s="727">
        <v>4</v>
      </c>
      <c r="D41" s="721">
        <v>2</v>
      </c>
      <c r="E41" s="721" t="s">
        <v>988</v>
      </c>
      <c r="F41" s="721" t="s">
        <v>987</v>
      </c>
      <c r="G41" s="721" t="s">
        <v>986</v>
      </c>
      <c r="H41" s="474" t="s">
        <v>53</v>
      </c>
      <c r="I41" s="474">
        <v>1</v>
      </c>
      <c r="J41" s="721" t="s">
        <v>1940</v>
      </c>
      <c r="K41" s="721" t="s">
        <v>985</v>
      </c>
      <c r="L41" s="721"/>
      <c r="M41" s="724">
        <v>80000</v>
      </c>
      <c r="N41" s="724"/>
      <c r="O41" s="724">
        <v>80000</v>
      </c>
      <c r="P41" s="724"/>
      <c r="Q41" s="721" t="s">
        <v>957</v>
      </c>
      <c r="R41" s="721" t="s">
        <v>920</v>
      </c>
      <c r="S41" s="265"/>
      <c r="T41" s="265"/>
      <c r="U41" s="265"/>
    </row>
    <row r="42" spans="1:21" s="264" customFormat="1" ht="45.75" customHeight="1" x14ac:dyDescent="0.25">
      <c r="A42" s="728"/>
      <c r="B42" s="728"/>
      <c r="C42" s="728"/>
      <c r="D42" s="722"/>
      <c r="E42" s="722"/>
      <c r="F42" s="722"/>
      <c r="G42" s="722"/>
      <c r="H42" s="474" t="s">
        <v>440</v>
      </c>
      <c r="I42" s="474">
        <v>300</v>
      </c>
      <c r="J42" s="722"/>
      <c r="K42" s="722"/>
      <c r="L42" s="722"/>
      <c r="M42" s="725"/>
      <c r="N42" s="725"/>
      <c r="O42" s="725"/>
      <c r="P42" s="725"/>
      <c r="Q42" s="722"/>
      <c r="R42" s="722"/>
      <c r="S42" s="265"/>
      <c r="T42" s="265"/>
      <c r="U42" s="265"/>
    </row>
    <row r="43" spans="1:21" s="264" customFormat="1" ht="48.75" customHeight="1" x14ac:dyDescent="0.25">
      <c r="A43" s="728"/>
      <c r="B43" s="728"/>
      <c r="C43" s="728"/>
      <c r="D43" s="722"/>
      <c r="E43" s="722"/>
      <c r="F43" s="722"/>
      <c r="G43" s="723"/>
      <c r="H43" s="474" t="s">
        <v>984</v>
      </c>
      <c r="I43" s="474">
        <v>300</v>
      </c>
      <c r="J43" s="722"/>
      <c r="K43" s="722"/>
      <c r="L43" s="722"/>
      <c r="M43" s="725"/>
      <c r="N43" s="725"/>
      <c r="O43" s="725"/>
      <c r="P43" s="725"/>
      <c r="Q43" s="722"/>
      <c r="R43" s="722"/>
      <c r="S43" s="265"/>
      <c r="T43" s="265"/>
      <c r="U43" s="265"/>
    </row>
    <row r="44" spans="1:21" s="264" customFormat="1" ht="68.25" customHeight="1" x14ac:dyDescent="0.25">
      <c r="A44" s="729"/>
      <c r="B44" s="729"/>
      <c r="C44" s="729"/>
      <c r="D44" s="723"/>
      <c r="E44" s="723"/>
      <c r="F44" s="723"/>
      <c r="G44" s="474" t="s">
        <v>983</v>
      </c>
      <c r="H44" s="474" t="s">
        <v>62</v>
      </c>
      <c r="I44" s="474">
        <v>1</v>
      </c>
      <c r="J44" s="723"/>
      <c r="K44" s="723"/>
      <c r="L44" s="723"/>
      <c r="M44" s="726"/>
      <c r="N44" s="726"/>
      <c r="O44" s="726"/>
      <c r="P44" s="726"/>
      <c r="Q44" s="723"/>
      <c r="R44" s="723"/>
      <c r="S44" s="265"/>
      <c r="T44" s="265"/>
      <c r="U44" s="265"/>
    </row>
    <row r="45" spans="1:21" s="264" customFormat="1" ht="109.5" customHeight="1" x14ac:dyDescent="0.25">
      <c r="A45" s="682">
        <v>13</v>
      </c>
      <c r="B45" s="692">
        <v>1</v>
      </c>
      <c r="C45" s="692">
        <v>4</v>
      </c>
      <c r="D45" s="692">
        <v>2</v>
      </c>
      <c r="E45" s="692" t="s">
        <v>982</v>
      </c>
      <c r="F45" s="679" t="s">
        <v>981</v>
      </c>
      <c r="G45" s="692" t="s">
        <v>980</v>
      </c>
      <c r="H45" s="393" t="s">
        <v>931</v>
      </c>
      <c r="I45" s="393">
        <v>5</v>
      </c>
      <c r="J45" s="730" t="s">
        <v>979</v>
      </c>
      <c r="K45" s="733" t="s">
        <v>46</v>
      </c>
      <c r="L45" s="692" t="s">
        <v>34</v>
      </c>
      <c r="M45" s="685">
        <v>45000</v>
      </c>
      <c r="N45" s="693">
        <v>25000</v>
      </c>
      <c r="O45" s="685">
        <v>45000</v>
      </c>
      <c r="P45" s="693">
        <v>25000</v>
      </c>
      <c r="Q45" s="680" t="s">
        <v>587</v>
      </c>
      <c r="R45" s="680" t="s">
        <v>978</v>
      </c>
      <c r="S45" s="265"/>
      <c r="T45" s="265"/>
      <c r="U45" s="265"/>
    </row>
    <row r="46" spans="1:21" s="264" customFormat="1" ht="97.5" customHeight="1" x14ac:dyDescent="0.25">
      <c r="A46" s="682"/>
      <c r="B46" s="692"/>
      <c r="C46" s="692"/>
      <c r="D46" s="692"/>
      <c r="E46" s="692"/>
      <c r="F46" s="679"/>
      <c r="G46" s="692"/>
      <c r="H46" s="393" t="s">
        <v>977</v>
      </c>
      <c r="I46" s="393">
        <v>500</v>
      </c>
      <c r="J46" s="730"/>
      <c r="K46" s="733"/>
      <c r="L46" s="692"/>
      <c r="M46" s="685"/>
      <c r="N46" s="693"/>
      <c r="O46" s="685"/>
      <c r="P46" s="693"/>
      <c r="Q46" s="680"/>
      <c r="R46" s="680"/>
      <c r="S46" s="265"/>
      <c r="T46" s="265"/>
      <c r="U46" s="265"/>
    </row>
    <row r="47" spans="1:21" ht="125.25" customHeight="1" x14ac:dyDescent="0.25">
      <c r="A47" s="680">
        <v>14</v>
      </c>
      <c r="B47" s="680">
        <v>1</v>
      </c>
      <c r="C47" s="680">
        <v>4</v>
      </c>
      <c r="D47" s="680">
        <v>2</v>
      </c>
      <c r="E47" s="680" t="s">
        <v>976</v>
      </c>
      <c r="F47" s="719" t="s">
        <v>975</v>
      </c>
      <c r="G47" s="680" t="s">
        <v>361</v>
      </c>
      <c r="H47" s="397" t="s">
        <v>62</v>
      </c>
      <c r="I47" s="459">
        <v>1</v>
      </c>
      <c r="J47" s="680" t="s">
        <v>974</v>
      </c>
      <c r="K47" s="680" t="s">
        <v>46</v>
      </c>
      <c r="L47" s="680" t="s">
        <v>34</v>
      </c>
      <c r="M47" s="716"/>
      <c r="N47" s="716">
        <v>60000</v>
      </c>
      <c r="O47" s="716"/>
      <c r="P47" s="717">
        <v>60000</v>
      </c>
      <c r="Q47" s="717" t="s">
        <v>587</v>
      </c>
      <c r="R47" s="717" t="s">
        <v>973</v>
      </c>
    </row>
    <row r="48" spans="1:21" ht="133.5" customHeight="1" x14ac:dyDescent="0.25">
      <c r="A48" s="680"/>
      <c r="B48" s="680"/>
      <c r="C48" s="680"/>
      <c r="D48" s="680"/>
      <c r="E48" s="680"/>
      <c r="F48" s="719"/>
      <c r="G48" s="680"/>
      <c r="H48" s="397" t="s">
        <v>972</v>
      </c>
      <c r="I48" s="459">
        <v>9</v>
      </c>
      <c r="J48" s="680"/>
      <c r="K48" s="680"/>
      <c r="L48" s="680"/>
      <c r="M48" s="716"/>
      <c r="N48" s="716"/>
      <c r="O48" s="716"/>
      <c r="P48" s="717"/>
      <c r="Q48" s="717"/>
      <c r="R48" s="717"/>
    </row>
    <row r="49" spans="1:18" ht="141.75" customHeight="1" x14ac:dyDescent="0.25">
      <c r="A49" s="682">
        <v>15</v>
      </c>
      <c r="B49" s="682">
        <v>1</v>
      </c>
      <c r="C49" s="682">
        <v>4</v>
      </c>
      <c r="D49" s="680">
        <v>2</v>
      </c>
      <c r="E49" s="680" t="s">
        <v>971</v>
      </c>
      <c r="F49" s="680" t="s">
        <v>970</v>
      </c>
      <c r="G49" s="680" t="s">
        <v>969</v>
      </c>
      <c r="H49" s="393" t="s">
        <v>968</v>
      </c>
      <c r="I49" s="393">
        <v>2000</v>
      </c>
      <c r="J49" s="692" t="s">
        <v>967</v>
      </c>
      <c r="K49" s="692" t="s">
        <v>966</v>
      </c>
      <c r="L49" s="692" t="s">
        <v>965</v>
      </c>
      <c r="M49" s="693">
        <v>18000</v>
      </c>
      <c r="N49" s="693"/>
      <c r="O49" s="693">
        <v>18000</v>
      </c>
      <c r="P49" s="693"/>
      <c r="Q49" s="692" t="s">
        <v>587</v>
      </c>
      <c r="R49" s="691" t="s">
        <v>964</v>
      </c>
    </row>
    <row r="50" spans="1:18" ht="51" customHeight="1" x14ac:dyDescent="0.25">
      <c r="A50" s="682"/>
      <c r="B50" s="682"/>
      <c r="C50" s="682"/>
      <c r="D50" s="680"/>
      <c r="E50" s="680"/>
      <c r="F50" s="680"/>
      <c r="G50" s="680"/>
      <c r="H50" s="393" t="s">
        <v>963</v>
      </c>
      <c r="I50" s="393">
        <v>1000</v>
      </c>
      <c r="J50" s="692"/>
      <c r="K50" s="692"/>
      <c r="L50" s="692"/>
      <c r="M50" s="693"/>
      <c r="N50" s="693"/>
      <c r="O50" s="693"/>
      <c r="P50" s="693"/>
      <c r="Q50" s="692"/>
      <c r="R50" s="691"/>
    </row>
    <row r="51" spans="1:18" ht="48" customHeight="1" x14ac:dyDescent="0.25">
      <c r="A51" s="682"/>
      <c r="B51" s="682"/>
      <c r="C51" s="682"/>
      <c r="D51" s="680"/>
      <c r="E51" s="680"/>
      <c r="F51" s="680"/>
      <c r="G51" s="680"/>
      <c r="H51" s="393" t="s">
        <v>962</v>
      </c>
      <c r="I51" s="393">
        <v>1000</v>
      </c>
      <c r="J51" s="692"/>
      <c r="K51" s="692"/>
      <c r="L51" s="692"/>
      <c r="M51" s="693"/>
      <c r="N51" s="693"/>
      <c r="O51" s="693"/>
      <c r="P51" s="693"/>
      <c r="Q51" s="692"/>
      <c r="R51" s="691"/>
    </row>
    <row r="52" spans="1:18" ht="138" customHeight="1" x14ac:dyDescent="0.25">
      <c r="A52" s="458">
        <v>16</v>
      </c>
      <c r="B52" s="475">
        <v>1</v>
      </c>
      <c r="C52" s="475">
        <v>4</v>
      </c>
      <c r="D52" s="393">
        <v>2</v>
      </c>
      <c r="E52" s="393" t="s">
        <v>961</v>
      </c>
      <c r="F52" s="393" t="s">
        <v>960</v>
      </c>
      <c r="G52" s="393" t="s">
        <v>959</v>
      </c>
      <c r="H52" s="393" t="s">
        <v>959</v>
      </c>
      <c r="I52" s="393">
        <v>1</v>
      </c>
      <c r="J52" s="393" t="s">
        <v>958</v>
      </c>
      <c r="K52" s="393" t="s">
        <v>46</v>
      </c>
      <c r="L52" s="393"/>
      <c r="M52" s="476">
        <v>90000</v>
      </c>
      <c r="N52" s="476"/>
      <c r="O52" s="476">
        <v>90000</v>
      </c>
      <c r="P52" s="476"/>
      <c r="Q52" s="393" t="s">
        <v>957</v>
      </c>
      <c r="R52" s="477" t="s">
        <v>956</v>
      </c>
    </row>
    <row r="53" spans="1:18" ht="29.25" customHeight="1" x14ac:dyDescent="0.25">
      <c r="A53" s="742" t="s">
        <v>954</v>
      </c>
      <c r="B53" s="682">
        <v>1</v>
      </c>
      <c r="C53" s="682">
        <v>4</v>
      </c>
      <c r="D53" s="680">
        <v>2</v>
      </c>
      <c r="E53" s="689" t="s">
        <v>953</v>
      </c>
      <c r="F53" s="680" t="s">
        <v>952</v>
      </c>
      <c r="G53" s="680" t="s">
        <v>951</v>
      </c>
      <c r="H53" s="458" t="s">
        <v>896</v>
      </c>
      <c r="I53" s="459">
        <v>3</v>
      </c>
      <c r="J53" s="692" t="s">
        <v>950</v>
      </c>
      <c r="K53" s="692" t="s">
        <v>46</v>
      </c>
      <c r="L53" s="692" t="s">
        <v>34</v>
      </c>
      <c r="M53" s="693">
        <v>110000</v>
      </c>
      <c r="N53" s="718">
        <v>100000</v>
      </c>
      <c r="O53" s="693">
        <v>110000</v>
      </c>
      <c r="P53" s="685">
        <v>100000</v>
      </c>
      <c r="Q53" s="680" t="s">
        <v>639</v>
      </c>
      <c r="R53" s="692" t="s">
        <v>903</v>
      </c>
    </row>
    <row r="54" spans="1:18" ht="33" customHeight="1" x14ac:dyDescent="0.25">
      <c r="A54" s="742"/>
      <c r="B54" s="682"/>
      <c r="C54" s="682"/>
      <c r="D54" s="680"/>
      <c r="E54" s="689"/>
      <c r="F54" s="680"/>
      <c r="G54" s="680"/>
      <c r="H54" s="459" t="s">
        <v>949</v>
      </c>
      <c r="I54" s="459">
        <v>30</v>
      </c>
      <c r="J54" s="692"/>
      <c r="K54" s="692"/>
      <c r="L54" s="692"/>
      <c r="M54" s="693"/>
      <c r="N54" s="718"/>
      <c r="O54" s="693"/>
      <c r="P54" s="685"/>
      <c r="Q54" s="680"/>
      <c r="R54" s="692"/>
    </row>
    <row r="55" spans="1:18" ht="37.5" customHeight="1" x14ac:dyDescent="0.25">
      <c r="A55" s="742"/>
      <c r="B55" s="682"/>
      <c r="C55" s="682"/>
      <c r="D55" s="680"/>
      <c r="E55" s="689"/>
      <c r="F55" s="680"/>
      <c r="G55" s="459" t="s">
        <v>948</v>
      </c>
      <c r="H55" s="458" t="s">
        <v>557</v>
      </c>
      <c r="I55" s="459">
        <v>1</v>
      </c>
      <c r="J55" s="692"/>
      <c r="K55" s="692"/>
      <c r="L55" s="692"/>
      <c r="M55" s="693"/>
      <c r="N55" s="718"/>
      <c r="O55" s="693"/>
      <c r="P55" s="685"/>
      <c r="Q55" s="680"/>
      <c r="R55" s="692"/>
    </row>
    <row r="56" spans="1:18" ht="30" customHeight="1" x14ac:dyDescent="0.25">
      <c r="A56" s="742"/>
      <c r="B56" s="682"/>
      <c r="C56" s="682"/>
      <c r="D56" s="680"/>
      <c r="E56" s="689"/>
      <c r="F56" s="680"/>
      <c r="G56" s="680" t="s">
        <v>947</v>
      </c>
      <c r="H56" s="458" t="s">
        <v>326</v>
      </c>
      <c r="I56" s="459">
        <v>3</v>
      </c>
      <c r="J56" s="692"/>
      <c r="K56" s="692"/>
      <c r="L56" s="692"/>
      <c r="M56" s="693"/>
      <c r="N56" s="718"/>
      <c r="O56" s="693"/>
      <c r="P56" s="685"/>
      <c r="Q56" s="680"/>
      <c r="R56" s="692"/>
    </row>
    <row r="57" spans="1:18" ht="30" customHeight="1" x14ac:dyDescent="0.25">
      <c r="A57" s="742"/>
      <c r="B57" s="682"/>
      <c r="C57" s="682"/>
      <c r="D57" s="680"/>
      <c r="E57" s="689"/>
      <c r="F57" s="680"/>
      <c r="G57" s="680"/>
      <c r="H57" s="458" t="s">
        <v>440</v>
      </c>
      <c r="I57" s="459">
        <v>120</v>
      </c>
      <c r="J57" s="692"/>
      <c r="K57" s="692"/>
      <c r="L57" s="692"/>
      <c r="M57" s="693"/>
      <c r="N57" s="718"/>
      <c r="O57" s="693"/>
      <c r="P57" s="685"/>
      <c r="Q57" s="680"/>
      <c r="R57" s="692"/>
    </row>
    <row r="58" spans="1:18" ht="30" customHeight="1" x14ac:dyDescent="0.25">
      <c r="A58" s="742"/>
      <c r="B58" s="682"/>
      <c r="C58" s="682"/>
      <c r="D58" s="680"/>
      <c r="E58" s="689"/>
      <c r="F58" s="680"/>
      <c r="G58" s="680"/>
      <c r="H58" s="458" t="s">
        <v>45</v>
      </c>
      <c r="I58" s="459">
        <v>2</v>
      </c>
      <c r="J58" s="692"/>
      <c r="K58" s="692"/>
      <c r="L58" s="692"/>
      <c r="M58" s="693"/>
      <c r="N58" s="718"/>
      <c r="O58" s="693"/>
      <c r="P58" s="685"/>
      <c r="Q58" s="680"/>
      <c r="R58" s="692"/>
    </row>
    <row r="59" spans="1:18" ht="32.25" customHeight="1" x14ac:dyDescent="0.25">
      <c r="A59" s="742"/>
      <c r="B59" s="682"/>
      <c r="C59" s="682"/>
      <c r="D59" s="680"/>
      <c r="E59" s="689"/>
      <c r="F59" s="680"/>
      <c r="G59" s="680"/>
      <c r="H59" s="458" t="s">
        <v>440</v>
      </c>
      <c r="I59" s="459">
        <v>80</v>
      </c>
      <c r="J59" s="692"/>
      <c r="K59" s="692"/>
      <c r="L59" s="692"/>
      <c r="M59" s="693"/>
      <c r="N59" s="718"/>
      <c r="O59" s="693"/>
      <c r="P59" s="685"/>
      <c r="Q59" s="680"/>
      <c r="R59" s="692"/>
    </row>
    <row r="60" spans="1:18" ht="30" customHeight="1" x14ac:dyDescent="0.25">
      <c r="A60" s="742"/>
      <c r="B60" s="682"/>
      <c r="C60" s="682"/>
      <c r="D60" s="680"/>
      <c r="E60" s="689"/>
      <c r="F60" s="680"/>
      <c r="G60" s="680" t="s">
        <v>946</v>
      </c>
      <c r="H60" s="458" t="s">
        <v>896</v>
      </c>
      <c r="I60" s="459">
        <v>5</v>
      </c>
      <c r="J60" s="692"/>
      <c r="K60" s="692"/>
      <c r="L60" s="692"/>
      <c r="M60" s="693"/>
      <c r="N60" s="718"/>
      <c r="O60" s="693"/>
      <c r="P60" s="685"/>
      <c r="Q60" s="680"/>
      <c r="R60" s="692"/>
    </row>
    <row r="61" spans="1:18" ht="29.25" customHeight="1" x14ac:dyDescent="0.25">
      <c r="A61" s="742"/>
      <c r="B61" s="682"/>
      <c r="C61" s="682"/>
      <c r="D61" s="680"/>
      <c r="E61" s="689"/>
      <c r="F61" s="680"/>
      <c r="G61" s="680"/>
      <c r="H61" s="459" t="s">
        <v>945</v>
      </c>
      <c r="I61" s="459">
        <v>20</v>
      </c>
      <c r="J61" s="692"/>
      <c r="K61" s="692"/>
      <c r="L61" s="692"/>
      <c r="M61" s="693"/>
      <c r="N61" s="718"/>
      <c r="O61" s="693"/>
      <c r="P61" s="685"/>
      <c r="Q61" s="680"/>
      <c r="R61" s="692"/>
    </row>
    <row r="62" spans="1:18" ht="29.25" customHeight="1" x14ac:dyDescent="0.25">
      <c r="A62" s="742"/>
      <c r="B62" s="682"/>
      <c r="C62" s="682"/>
      <c r="D62" s="680"/>
      <c r="E62" s="689"/>
      <c r="F62" s="680"/>
      <c r="G62" s="680" t="s">
        <v>497</v>
      </c>
      <c r="H62" s="459" t="s">
        <v>498</v>
      </c>
      <c r="I62" s="459">
        <v>1</v>
      </c>
      <c r="J62" s="692"/>
      <c r="K62" s="692"/>
      <c r="L62" s="692"/>
      <c r="M62" s="693"/>
      <c r="N62" s="718"/>
      <c r="O62" s="693"/>
      <c r="P62" s="685"/>
      <c r="Q62" s="680"/>
      <c r="R62" s="692"/>
    </row>
    <row r="63" spans="1:18" ht="33.75" customHeight="1" x14ac:dyDescent="0.25">
      <c r="A63" s="742"/>
      <c r="B63" s="682"/>
      <c r="C63" s="682"/>
      <c r="D63" s="680"/>
      <c r="E63" s="689"/>
      <c r="F63" s="680"/>
      <c r="G63" s="680"/>
      <c r="H63" s="458" t="s">
        <v>499</v>
      </c>
      <c r="I63" s="459">
        <v>4250</v>
      </c>
      <c r="J63" s="692"/>
      <c r="K63" s="692"/>
      <c r="L63" s="692"/>
      <c r="M63" s="693"/>
      <c r="N63" s="718"/>
      <c r="O63" s="693"/>
      <c r="P63" s="685"/>
      <c r="Q63" s="680"/>
      <c r="R63" s="692"/>
    </row>
    <row r="64" spans="1:18" ht="50.25" customHeight="1" x14ac:dyDescent="0.25">
      <c r="A64" s="696">
        <v>18</v>
      </c>
      <c r="B64" s="696">
        <v>1</v>
      </c>
      <c r="C64" s="696">
        <v>4</v>
      </c>
      <c r="D64" s="696">
        <v>2</v>
      </c>
      <c r="E64" s="689" t="s">
        <v>944</v>
      </c>
      <c r="F64" s="680" t="s">
        <v>943</v>
      </c>
      <c r="G64" s="459" t="s">
        <v>917</v>
      </c>
      <c r="H64" s="459" t="s">
        <v>942</v>
      </c>
      <c r="I64" s="459">
        <v>5</v>
      </c>
      <c r="J64" s="692" t="s">
        <v>1941</v>
      </c>
      <c r="K64" s="692" t="s">
        <v>39</v>
      </c>
      <c r="L64" s="692" t="s">
        <v>34</v>
      </c>
      <c r="M64" s="693">
        <v>59901</v>
      </c>
      <c r="N64" s="693">
        <v>100000</v>
      </c>
      <c r="O64" s="693">
        <v>59901</v>
      </c>
      <c r="P64" s="693">
        <v>100000</v>
      </c>
      <c r="Q64" s="692" t="s">
        <v>639</v>
      </c>
      <c r="R64" s="691" t="s">
        <v>903</v>
      </c>
    </row>
    <row r="65" spans="1:18" ht="48" customHeight="1" x14ac:dyDescent="0.25">
      <c r="A65" s="707"/>
      <c r="B65" s="707"/>
      <c r="C65" s="707"/>
      <c r="D65" s="707"/>
      <c r="E65" s="689"/>
      <c r="F65" s="680"/>
      <c r="G65" s="680" t="s">
        <v>418</v>
      </c>
      <c r="H65" s="459" t="s">
        <v>53</v>
      </c>
      <c r="I65" s="459">
        <v>1</v>
      </c>
      <c r="J65" s="692"/>
      <c r="K65" s="692"/>
      <c r="L65" s="692"/>
      <c r="M65" s="693"/>
      <c r="N65" s="693"/>
      <c r="O65" s="693"/>
      <c r="P65" s="693"/>
      <c r="Q65" s="692"/>
      <c r="R65" s="691"/>
    </row>
    <row r="66" spans="1:18" ht="51" customHeight="1" x14ac:dyDescent="0.25">
      <c r="A66" s="707"/>
      <c r="B66" s="707"/>
      <c r="C66" s="707"/>
      <c r="D66" s="707"/>
      <c r="E66" s="689"/>
      <c r="F66" s="680"/>
      <c r="G66" s="680"/>
      <c r="H66" s="459" t="s">
        <v>54</v>
      </c>
      <c r="I66" s="459">
        <v>70</v>
      </c>
      <c r="J66" s="692"/>
      <c r="K66" s="692"/>
      <c r="L66" s="692"/>
      <c r="M66" s="693"/>
      <c r="N66" s="693"/>
      <c r="O66" s="693"/>
      <c r="P66" s="693"/>
      <c r="Q66" s="692"/>
      <c r="R66" s="691"/>
    </row>
    <row r="67" spans="1:18" ht="51" customHeight="1" x14ac:dyDescent="0.25">
      <c r="A67" s="697"/>
      <c r="B67" s="697"/>
      <c r="C67" s="697"/>
      <c r="D67" s="697"/>
      <c r="E67" s="689"/>
      <c r="F67" s="680"/>
      <c r="G67" s="459" t="s">
        <v>941</v>
      </c>
      <c r="H67" s="459" t="s">
        <v>940</v>
      </c>
      <c r="I67" s="459">
        <v>1</v>
      </c>
      <c r="J67" s="692"/>
      <c r="K67" s="692"/>
      <c r="L67" s="692"/>
      <c r="M67" s="693"/>
      <c r="N67" s="693"/>
      <c r="O67" s="693"/>
      <c r="P67" s="693"/>
      <c r="Q67" s="692"/>
      <c r="R67" s="691"/>
    </row>
    <row r="68" spans="1:18" ht="31.5" customHeight="1" x14ac:dyDescent="0.25">
      <c r="A68" s="696">
        <v>19</v>
      </c>
      <c r="B68" s="696">
        <v>1</v>
      </c>
      <c r="C68" s="696">
        <v>4</v>
      </c>
      <c r="D68" s="696">
        <v>2</v>
      </c>
      <c r="E68" s="739" t="s">
        <v>939</v>
      </c>
      <c r="F68" s="696" t="s">
        <v>938</v>
      </c>
      <c r="G68" s="696" t="s">
        <v>929</v>
      </c>
      <c r="H68" s="459" t="s">
        <v>440</v>
      </c>
      <c r="I68" s="459">
        <v>60</v>
      </c>
      <c r="J68" s="698" t="s">
        <v>937</v>
      </c>
      <c r="K68" s="698" t="s">
        <v>39</v>
      </c>
      <c r="L68" s="698" t="s">
        <v>34</v>
      </c>
      <c r="M68" s="694">
        <v>135000</v>
      </c>
      <c r="N68" s="694">
        <v>260000</v>
      </c>
      <c r="O68" s="694">
        <v>135000</v>
      </c>
      <c r="P68" s="694">
        <v>260000</v>
      </c>
      <c r="Q68" s="698" t="s">
        <v>639</v>
      </c>
      <c r="R68" s="708" t="s">
        <v>897</v>
      </c>
    </row>
    <row r="69" spans="1:18" ht="30" customHeight="1" x14ac:dyDescent="0.25">
      <c r="A69" s="707"/>
      <c r="B69" s="707"/>
      <c r="C69" s="707"/>
      <c r="D69" s="707"/>
      <c r="E69" s="740"/>
      <c r="F69" s="707"/>
      <c r="G69" s="697"/>
      <c r="H69" s="459" t="s">
        <v>896</v>
      </c>
      <c r="I69" s="459">
        <v>3</v>
      </c>
      <c r="J69" s="714"/>
      <c r="K69" s="714"/>
      <c r="L69" s="714"/>
      <c r="M69" s="715"/>
      <c r="N69" s="715"/>
      <c r="O69" s="715"/>
      <c r="P69" s="715"/>
      <c r="Q69" s="714"/>
      <c r="R69" s="709"/>
    </row>
    <row r="70" spans="1:18" ht="37.5" customHeight="1" x14ac:dyDescent="0.25">
      <c r="A70" s="707"/>
      <c r="B70" s="707"/>
      <c r="C70" s="707"/>
      <c r="D70" s="707"/>
      <c r="E70" s="740"/>
      <c r="F70" s="707"/>
      <c r="G70" s="459" t="s">
        <v>936</v>
      </c>
      <c r="H70" s="459" t="s">
        <v>499</v>
      </c>
      <c r="I70" s="459" t="s">
        <v>935</v>
      </c>
      <c r="J70" s="714"/>
      <c r="K70" s="714"/>
      <c r="L70" s="714"/>
      <c r="M70" s="715"/>
      <c r="N70" s="715"/>
      <c r="O70" s="715"/>
      <c r="P70" s="715"/>
      <c r="Q70" s="714"/>
      <c r="R70" s="709"/>
    </row>
    <row r="71" spans="1:18" ht="36" customHeight="1" x14ac:dyDescent="0.25">
      <c r="A71" s="707"/>
      <c r="B71" s="707"/>
      <c r="C71" s="707"/>
      <c r="D71" s="707"/>
      <c r="E71" s="740"/>
      <c r="F71" s="707"/>
      <c r="G71" s="696" t="s">
        <v>934</v>
      </c>
      <c r="H71" s="459" t="s">
        <v>933</v>
      </c>
      <c r="I71" s="459">
        <v>200</v>
      </c>
      <c r="J71" s="714"/>
      <c r="K71" s="714"/>
      <c r="L71" s="714"/>
      <c r="M71" s="715"/>
      <c r="N71" s="715"/>
      <c r="O71" s="715"/>
      <c r="P71" s="715"/>
      <c r="Q71" s="714"/>
      <c r="R71" s="709"/>
    </row>
    <row r="72" spans="1:18" ht="36.75" customHeight="1" x14ac:dyDescent="0.25">
      <c r="A72" s="707"/>
      <c r="B72" s="707"/>
      <c r="C72" s="707"/>
      <c r="D72" s="707"/>
      <c r="E72" s="740"/>
      <c r="F72" s="707"/>
      <c r="G72" s="697"/>
      <c r="H72" s="459" t="s">
        <v>53</v>
      </c>
      <c r="I72" s="459">
        <v>2</v>
      </c>
      <c r="J72" s="714"/>
      <c r="K72" s="714"/>
      <c r="L72" s="714"/>
      <c r="M72" s="715"/>
      <c r="N72" s="715"/>
      <c r="O72" s="715"/>
      <c r="P72" s="715"/>
      <c r="Q72" s="714"/>
      <c r="R72" s="709"/>
    </row>
    <row r="73" spans="1:18" ht="36.75" customHeight="1" x14ac:dyDescent="0.25">
      <c r="A73" s="707"/>
      <c r="B73" s="707"/>
      <c r="C73" s="707"/>
      <c r="D73" s="707"/>
      <c r="E73" s="740"/>
      <c r="F73" s="707"/>
      <c r="G73" s="696" t="s">
        <v>932</v>
      </c>
      <c r="H73" s="459" t="s">
        <v>440</v>
      </c>
      <c r="I73" s="459">
        <v>90</v>
      </c>
      <c r="J73" s="714"/>
      <c r="K73" s="714"/>
      <c r="L73" s="714"/>
      <c r="M73" s="715"/>
      <c r="N73" s="715"/>
      <c r="O73" s="715"/>
      <c r="P73" s="715"/>
      <c r="Q73" s="714"/>
      <c r="R73" s="709"/>
    </row>
    <row r="74" spans="1:18" ht="33" customHeight="1" x14ac:dyDescent="0.25">
      <c r="A74" s="707"/>
      <c r="B74" s="707"/>
      <c r="C74" s="707"/>
      <c r="D74" s="707"/>
      <c r="E74" s="740"/>
      <c r="F74" s="707"/>
      <c r="G74" s="697"/>
      <c r="H74" s="459" t="s">
        <v>326</v>
      </c>
      <c r="I74" s="459">
        <v>3</v>
      </c>
      <c r="J74" s="714"/>
      <c r="K74" s="714"/>
      <c r="L74" s="714"/>
      <c r="M74" s="715"/>
      <c r="N74" s="715"/>
      <c r="O74" s="715"/>
      <c r="P74" s="715"/>
      <c r="Q74" s="714"/>
      <c r="R74" s="709"/>
    </row>
    <row r="75" spans="1:18" ht="36.75" customHeight="1" x14ac:dyDescent="0.25">
      <c r="A75" s="707"/>
      <c r="B75" s="707"/>
      <c r="C75" s="707"/>
      <c r="D75" s="707"/>
      <c r="E75" s="740"/>
      <c r="F75" s="707"/>
      <c r="G75" s="459" t="s">
        <v>545</v>
      </c>
      <c r="H75" s="459" t="s">
        <v>931</v>
      </c>
      <c r="I75" s="459">
        <v>1</v>
      </c>
      <c r="J75" s="714"/>
      <c r="K75" s="714"/>
      <c r="L75" s="714"/>
      <c r="M75" s="715"/>
      <c r="N75" s="715"/>
      <c r="O75" s="715"/>
      <c r="P75" s="715"/>
      <c r="Q75" s="714"/>
      <c r="R75" s="709"/>
    </row>
    <row r="76" spans="1:18" ht="40.5" customHeight="1" x14ac:dyDescent="0.25">
      <c r="A76" s="697"/>
      <c r="B76" s="697"/>
      <c r="C76" s="697"/>
      <c r="D76" s="697"/>
      <c r="E76" s="741"/>
      <c r="F76" s="697"/>
      <c r="G76" s="459" t="s">
        <v>930</v>
      </c>
      <c r="H76" s="459" t="s">
        <v>895</v>
      </c>
      <c r="I76" s="459">
        <v>1</v>
      </c>
      <c r="J76" s="699"/>
      <c r="K76" s="699"/>
      <c r="L76" s="699"/>
      <c r="M76" s="695"/>
      <c r="N76" s="695"/>
      <c r="O76" s="695"/>
      <c r="P76" s="695"/>
      <c r="Q76" s="699"/>
      <c r="R76" s="710"/>
    </row>
    <row r="77" spans="1:18" ht="97.5" customHeight="1" x14ac:dyDescent="0.25">
      <c r="A77" s="451">
        <v>20</v>
      </c>
      <c r="B77" s="451">
        <v>1</v>
      </c>
      <c r="C77" s="451">
        <v>4</v>
      </c>
      <c r="D77" s="451">
        <v>2</v>
      </c>
      <c r="E77" s="451" t="s">
        <v>928</v>
      </c>
      <c r="F77" s="451" t="s">
        <v>927</v>
      </c>
      <c r="G77" s="459" t="s">
        <v>926</v>
      </c>
      <c r="H77" s="459" t="s">
        <v>895</v>
      </c>
      <c r="I77" s="459">
        <v>1</v>
      </c>
      <c r="J77" s="455" t="s">
        <v>925</v>
      </c>
      <c r="K77" s="455" t="s">
        <v>39</v>
      </c>
      <c r="L77" s="455" t="s">
        <v>544</v>
      </c>
      <c r="M77" s="457">
        <v>60000</v>
      </c>
      <c r="N77" s="457">
        <v>40000</v>
      </c>
      <c r="O77" s="457">
        <v>60000</v>
      </c>
      <c r="P77" s="457">
        <v>40000</v>
      </c>
      <c r="Q77" s="455" t="s">
        <v>639</v>
      </c>
      <c r="R77" s="478" t="s">
        <v>903</v>
      </c>
    </row>
    <row r="78" spans="1:18" ht="39.75" customHeight="1" x14ac:dyDescent="0.25">
      <c r="A78" s="682">
        <v>21</v>
      </c>
      <c r="B78" s="682">
        <v>1</v>
      </c>
      <c r="C78" s="682">
        <v>4</v>
      </c>
      <c r="D78" s="680">
        <v>2</v>
      </c>
      <c r="E78" s="680" t="s">
        <v>924</v>
      </c>
      <c r="F78" s="680" t="s">
        <v>923</v>
      </c>
      <c r="G78" s="700" t="s">
        <v>50</v>
      </c>
      <c r="H78" s="459" t="s">
        <v>60</v>
      </c>
      <c r="I78" s="459">
        <v>120</v>
      </c>
      <c r="J78" s="692" t="s">
        <v>922</v>
      </c>
      <c r="K78" s="692" t="s">
        <v>39</v>
      </c>
      <c r="L78" s="692" t="s">
        <v>39</v>
      </c>
      <c r="M78" s="693">
        <v>80000</v>
      </c>
      <c r="N78" s="693">
        <v>80000</v>
      </c>
      <c r="O78" s="693">
        <v>80000</v>
      </c>
      <c r="P78" s="693">
        <v>80000</v>
      </c>
      <c r="Q78" s="692" t="s">
        <v>921</v>
      </c>
      <c r="R78" s="680" t="s">
        <v>920</v>
      </c>
    </row>
    <row r="79" spans="1:18" ht="45" customHeight="1" x14ac:dyDescent="0.25">
      <c r="A79" s="682"/>
      <c r="B79" s="682"/>
      <c r="C79" s="682"/>
      <c r="D79" s="680"/>
      <c r="E79" s="680"/>
      <c r="F79" s="680"/>
      <c r="G79" s="701"/>
      <c r="H79" s="459" t="s">
        <v>50</v>
      </c>
      <c r="I79" s="459">
        <v>2</v>
      </c>
      <c r="J79" s="692"/>
      <c r="K79" s="692"/>
      <c r="L79" s="692"/>
      <c r="M79" s="693"/>
      <c r="N79" s="693"/>
      <c r="O79" s="693"/>
      <c r="P79" s="693"/>
      <c r="Q79" s="692"/>
      <c r="R79" s="680"/>
    </row>
    <row r="80" spans="1:18" ht="39.75" customHeight="1" x14ac:dyDescent="0.25">
      <c r="A80" s="682"/>
      <c r="B80" s="682"/>
      <c r="C80" s="682"/>
      <c r="D80" s="680"/>
      <c r="E80" s="680"/>
      <c r="F80" s="680"/>
      <c r="G80" s="700" t="s">
        <v>919</v>
      </c>
      <c r="H80" s="459" t="s">
        <v>440</v>
      </c>
      <c r="I80" s="459">
        <v>40</v>
      </c>
      <c r="J80" s="692"/>
      <c r="K80" s="692"/>
      <c r="L80" s="692"/>
      <c r="M80" s="693"/>
      <c r="N80" s="693"/>
      <c r="O80" s="693"/>
      <c r="P80" s="693"/>
      <c r="Q80" s="692"/>
      <c r="R80" s="680"/>
    </row>
    <row r="81" spans="1:18" ht="44.25" customHeight="1" x14ac:dyDescent="0.25">
      <c r="A81" s="682"/>
      <c r="B81" s="682"/>
      <c r="C81" s="682"/>
      <c r="D81" s="680"/>
      <c r="E81" s="680"/>
      <c r="F81" s="680"/>
      <c r="G81" s="701"/>
      <c r="H81" s="459" t="s">
        <v>918</v>
      </c>
      <c r="I81" s="459">
        <v>1</v>
      </c>
      <c r="J81" s="692"/>
      <c r="K81" s="692"/>
      <c r="L81" s="692"/>
      <c r="M81" s="693"/>
      <c r="N81" s="693"/>
      <c r="O81" s="693"/>
      <c r="P81" s="693"/>
      <c r="Q81" s="692"/>
      <c r="R81" s="680"/>
    </row>
    <row r="82" spans="1:18" ht="40.5" customHeight="1" x14ac:dyDescent="0.25">
      <c r="A82" s="682"/>
      <c r="B82" s="682"/>
      <c r="C82" s="682"/>
      <c r="D82" s="680"/>
      <c r="E82" s="680"/>
      <c r="F82" s="680"/>
      <c r="G82" s="458" t="s">
        <v>58</v>
      </c>
      <c r="H82" s="459" t="s">
        <v>582</v>
      </c>
      <c r="I82" s="459">
        <v>1</v>
      </c>
      <c r="J82" s="692"/>
      <c r="K82" s="692"/>
      <c r="L82" s="692"/>
      <c r="M82" s="693"/>
      <c r="N82" s="693"/>
      <c r="O82" s="693"/>
      <c r="P82" s="693"/>
      <c r="Q82" s="692"/>
      <c r="R82" s="680"/>
    </row>
    <row r="83" spans="1:18" ht="39.75" customHeight="1" x14ac:dyDescent="0.25">
      <c r="A83" s="682"/>
      <c r="B83" s="682"/>
      <c r="C83" s="682"/>
      <c r="D83" s="680"/>
      <c r="E83" s="680"/>
      <c r="F83" s="680"/>
      <c r="G83" s="458" t="s">
        <v>917</v>
      </c>
      <c r="H83" s="459" t="s">
        <v>916</v>
      </c>
      <c r="I83" s="459">
        <v>2</v>
      </c>
      <c r="J83" s="692"/>
      <c r="K83" s="692"/>
      <c r="L83" s="692"/>
      <c r="M83" s="693"/>
      <c r="N83" s="693"/>
      <c r="O83" s="693"/>
      <c r="P83" s="693"/>
      <c r="Q83" s="692"/>
      <c r="R83" s="680"/>
    </row>
    <row r="84" spans="1:18" ht="50.1" customHeight="1" x14ac:dyDescent="0.25">
      <c r="A84" s="700">
        <v>22</v>
      </c>
      <c r="B84" s="700">
        <v>1</v>
      </c>
      <c r="C84" s="700">
        <v>4</v>
      </c>
      <c r="D84" s="700">
        <v>2</v>
      </c>
      <c r="E84" s="696" t="s">
        <v>915</v>
      </c>
      <c r="F84" s="696" t="s">
        <v>1942</v>
      </c>
      <c r="G84" s="680" t="s">
        <v>914</v>
      </c>
      <c r="H84" s="459" t="s">
        <v>564</v>
      </c>
      <c r="I84" s="459">
        <v>1</v>
      </c>
      <c r="J84" s="696" t="s">
        <v>913</v>
      </c>
      <c r="K84" s="696" t="s">
        <v>39</v>
      </c>
      <c r="L84" s="696"/>
      <c r="M84" s="711">
        <v>40000</v>
      </c>
      <c r="N84" s="711"/>
      <c r="O84" s="711">
        <v>40000</v>
      </c>
      <c r="P84" s="711"/>
      <c r="Q84" s="696" t="s">
        <v>888</v>
      </c>
      <c r="R84" s="708" t="s">
        <v>887</v>
      </c>
    </row>
    <row r="85" spans="1:18" ht="68.25" customHeight="1" x14ac:dyDescent="0.25">
      <c r="A85" s="706"/>
      <c r="B85" s="706"/>
      <c r="C85" s="706"/>
      <c r="D85" s="706"/>
      <c r="E85" s="707"/>
      <c r="F85" s="707"/>
      <c r="G85" s="680"/>
      <c r="H85" s="459" t="s">
        <v>60</v>
      </c>
      <c r="I85" s="459">
        <v>100</v>
      </c>
      <c r="J85" s="707"/>
      <c r="K85" s="707"/>
      <c r="L85" s="707"/>
      <c r="M85" s="712"/>
      <c r="N85" s="712"/>
      <c r="O85" s="712"/>
      <c r="P85" s="712"/>
      <c r="Q85" s="707"/>
      <c r="R85" s="709"/>
    </row>
    <row r="86" spans="1:18" ht="50.1" customHeight="1" x14ac:dyDescent="0.25">
      <c r="A86" s="701"/>
      <c r="B86" s="701"/>
      <c r="C86" s="701"/>
      <c r="D86" s="701"/>
      <c r="E86" s="697"/>
      <c r="F86" s="697"/>
      <c r="G86" s="459" t="s">
        <v>586</v>
      </c>
      <c r="H86" s="459" t="s">
        <v>912</v>
      </c>
      <c r="I86" s="459">
        <v>1</v>
      </c>
      <c r="J86" s="697"/>
      <c r="K86" s="697"/>
      <c r="L86" s="697"/>
      <c r="M86" s="713"/>
      <c r="N86" s="713"/>
      <c r="O86" s="713"/>
      <c r="P86" s="713"/>
      <c r="Q86" s="697"/>
      <c r="R86" s="710"/>
    </row>
    <row r="87" spans="1:18" ht="40.5" customHeight="1" x14ac:dyDescent="0.25">
      <c r="A87" s="682">
        <v>23</v>
      </c>
      <c r="B87" s="682">
        <v>1</v>
      </c>
      <c r="C87" s="682">
        <v>4</v>
      </c>
      <c r="D87" s="680">
        <v>2</v>
      </c>
      <c r="E87" s="680" t="s">
        <v>911</v>
      </c>
      <c r="F87" s="680" t="s">
        <v>910</v>
      </c>
      <c r="G87" s="680" t="s">
        <v>1943</v>
      </c>
      <c r="H87" s="459" t="s">
        <v>564</v>
      </c>
      <c r="I87" s="459">
        <v>1</v>
      </c>
      <c r="J87" s="692" t="s">
        <v>909</v>
      </c>
      <c r="K87" s="692" t="s">
        <v>39</v>
      </c>
      <c r="L87" s="692"/>
      <c r="M87" s="693">
        <v>20000</v>
      </c>
      <c r="N87" s="693"/>
      <c r="O87" s="693">
        <v>20000</v>
      </c>
      <c r="P87" s="693"/>
      <c r="Q87" s="692" t="s">
        <v>888</v>
      </c>
      <c r="R87" s="680" t="s">
        <v>887</v>
      </c>
    </row>
    <row r="88" spans="1:18" ht="35.25" customHeight="1" x14ac:dyDescent="0.25">
      <c r="A88" s="682"/>
      <c r="B88" s="682"/>
      <c r="C88" s="682"/>
      <c r="D88" s="680"/>
      <c r="E88" s="680"/>
      <c r="F88" s="680"/>
      <c r="G88" s="680"/>
      <c r="H88" s="459" t="s">
        <v>60</v>
      </c>
      <c r="I88" s="459">
        <v>70</v>
      </c>
      <c r="J88" s="692"/>
      <c r="K88" s="692"/>
      <c r="L88" s="692"/>
      <c r="M88" s="693"/>
      <c r="N88" s="693"/>
      <c r="O88" s="693"/>
      <c r="P88" s="693"/>
      <c r="Q88" s="692"/>
      <c r="R88" s="682"/>
    </row>
    <row r="89" spans="1:18" ht="75" customHeight="1" x14ac:dyDescent="0.25">
      <c r="A89" s="682"/>
      <c r="B89" s="682"/>
      <c r="C89" s="682"/>
      <c r="D89" s="680"/>
      <c r="E89" s="680"/>
      <c r="F89" s="680"/>
      <c r="G89" s="680"/>
      <c r="H89" s="459" t="s">
        <v>582</v>
      </c>
      <c r="I89" s="459">
        <v>1</v>
      </c>
      <c r="J89" s="692"/>
      <c r="K89" s="692"/>
      <c r="L89" s="692"/>
      <c r="M89" s="693"/>
      <c r="N89" s="693"/>
      <c r="O89" s="693"/>
      <c r="P89" s="693"/>
      <c r="Q89" s="692"/>
      <c r="R89" s="682"/>
    </row>
    <row r="90" spans="1:18" ht="93.75" customHeight="1" x14ac:dyDescent="0.25">
      <c r="A90" s="700">
        <v>24</v>
      </c>
      <c r="B90" s="702">
        <v>1</v>
      </c>
      <c r="C90" s="682">
        <v>4</v>
      </c>
      <c r="D90" s="704">
        <v>2</v>
      </c>
      <c r="E90" s="680" t="s">
        <v>908</v>
      </c>
      <c r="F90" s="704" t="s">
        <v>907</v>
      </c>
      <c r="G90" s="696" t="s">
        <v>906</v>
      </c>
      <c r="H90" s="451" t="s">
        <v>905</v>
      </c>
      <c r="I90" s="451">
        <v>1</v>
      </c>
      <c r="J90" s="698" t="s">
        <v>904</v>
      </c>
      <c r="K90" s="698" t="s">
        <v>39</v>
      </c>
      <c r="L90" s="700" t="s">
        <v>46</v>
      </c>
      <c r="M90" s="694">
        <v>73800</v>
      </c>
      <c r="N90" s="685">
        <v>40000</v>
      </c>
      <c r="O90" s="694">
        <v>73800</v>
      </c>
      <c r="P90" s="685">
        <v>40000</v>
      </c>
      <c r="Q90" s="692" t="s">
        <v>639</v>
      </c>
      <c r="R90" s="691" t="s">
        <v>903</v>
      </c>
    </row>
    <row r="91" spans="1:18" ht="117" customHeight="1" x14ac:dyDescent="0.25">
      <c r="A91" s="701"/>
      <c r="B91" s="703"/>
      <c r="C91" s="682"/>
      <c r="D91" s="705"/>
      <c r="E91" s="680"/>
      <c r="F91" s="705"/>
      <c r="G91" s="697"/>
      <c r="H91" s="459" t="s">
        <v>902</v>
      </c>
      <c r="I91" s="459">
        <v>1</v>
      </c>
      <c r="J91" s="699"/>
      <c r="K91" s="699"/>
      <c r="L91" s="701"/>
      <c r="M91" s="695"/>
      <c r="N91" s="685"/>
      <c r="O91" s="695"/>
      <c r="P91" s="685"/>
      <c r="Q91" s="692"/>
      <c r="R91" s="691"/>
    </row>
    <row r="92" spans="1:18" ht="46.5" customHeight="1" x14ac:dyDescent="0.25">
      <c r="A92" s="682">
        <v>25</v>
      </c>
      <c r="B92" s="682">
        <v>1</v>
      </c>
      <c r="C92" s="682">
        <v>4</v>
      </c>
      <c r="D92" s="680">
        <v>2</v>
      </c>
      <c r="E92" s="680" t="s">
        <v>901</v>
      </c>
      <c r="F92" s="680" t="s">
        <v>900</v>
      </c>
      <c r="G92" s="680" t="s">
        <v>899</v>
      </c>
      <c r="H92" s="459" t="s">
        <v>326</v>
      </c>
      <c r="I92" s="451">
        <v>3</v>
      </c>
      <c r="J92" s="692" t="s">
        <v>1944</v>
      </c>
      <c r="K92" s="692" t="s">
        <v>39</v>
      </c>
      <c r="L92" s="692" t="s">
        <v>95</v>
      </c>
      <c r="M92" s="693">
        <v>50000</v>
      </c>
      <c r="N92" s="693">
        <v>0</v>
      </c>
      <c r="O92" s="693">
        <v>50000</v>
      </c>
      <c r="P92" s="693">
        <v>0</v>
      </c>
      <c r="Q92" s="692" t="s">
        <v>639</v>
      </c>
      <c r="R92" s="691" t="s">
        <v>898</v>
      </c>
    </row>
    <row r="93" spans="1:18" ht="60" customHeight="1" x14ac:dyDescent="0.25">
      <c r="A93" s="682"/>
      <c r="B93" s="682"/>
      <c r="C93" s="682"/>
      <c r="D93" s="680"/>
      <c r="E93" s="680"/>
      <c r="F93" s="680"/>
      <c r="G93" s="680"/>
      <c r="H93" s="459" t="s">
        <v>440</v>
      </c>
      <c r="I93" s="451">
        <v>200</v>
      </c>
      <c r="J93" s="692"/>
      <c r="K93" s="692"/>
      <c r="L93" s="692"/>
      <c r="M93" s="693"/>
      <c r="N93" s="693"/>
      <c r="O93" s="693"/>
      <c r="P93" s="693"/>
      <c r="Q93" s="692"/>
      <c r="R93" s="691"/>
    </row>
    <row r="94" spans="1:18" ht="65.099999999999994" customHeight="1" x14ac:dyDescent="0.25">
      <c r="A94" s="682">
        <v>26</v>
      </c>
      <c r="B94" s="682">
        <v>1</v>
      </c>
      <c r="C94" s="682">
        <v>4</v>
      </c>
      <c r="D94" s="680">
        <v>2</v>
      </c>
      <c r="E94" s="689" t="s">
        <v>894</v>
      </c>
      <c r="F94" s="680" t="s">
        <v>893</v>
      </c>
      <c r="G94" s="680" t="s">
        <v>497</v>
      </c>
      <c r="H94" s="459" t="s">
        <v>319</v>
      </c>
      <c r="I94" s="459">
        <v>1</v>
      </c>
      <c r="J94" s="681" t="s">
        <v>892</v>
      </c>
      <c r="K94" s="682" t="s">
        <v>39</v>
      </c>
      <c r="L94" s="682"/>
      <c r="M94" s="685">
        <v>16000</v>
      </c>
      <c r="N94" s="685"/>
      <c r="O94" s="685">
        <v>16000</v>
      </c>
      <c r="P94" s="685"/>
      <c r="Q94" s="680" t="s">
        <v>639</v>
      </c>
      <c r="R94" s="680" t="s">
        <v>496</v>
      </c>
    </row>
    <row r="95" spans="1:18" ht="53.25" customHeight="1" x14ac:dyDescent="0.25">
      <c r="A95" s="682"/>
      <c r="B95" s="682"/>
      <c r="C95" s="682"/>
      <c r="D95" s="680"/>
      <c r="E95" s="689"/>
      <c r="F95" s="680"/>
      <c r="G95" s="680"/>
      <c r="H95" s="459" t="s">
        <v>499</v>
      </c>
      <c r="I95" s="459">
        <v>3000</v>
      </c>
      <c r="J95" s="681"/>
      <c r="K95" s="682"/>
      <c r="L95" s="682"/>
      <c r="M95" s="685"/>
      <c r="N95" s="685"/>
      <c r="O95" s="685"/>
      <c r="P95" s="685"/>
      <c r="Q95" s="680"/>
      <c r="R95" s="680"/>
    </row>
    <row r="96" spans="1:18" ht="53.25" customHeight="1" x14ac:dyDescent="0.25">
      <c r="A96" s="687">
        <v>27</v>
      </c>
      <c r="B96" s="687">
        <v>1</v>
      </c>
      <c r="C96" s="687">
        <v>4</v>
      </c>
      <c r="D96" s="679">
        <v>2</v>
      </c>
      <c r="E96" s="679" t="s">
        <v>891</v>
      </c>
      <c r="F96" s="679" t="s">
        <v>890</v>
      </c>
      <c r="G96" s="679" t="s">
        <v>374</v>
      </c>
      <c r="H96" s="479">
        <v>1</v>
      </c>
      <c r="I96" s="479" t="s">
        <v>564</v>
      </c>
      <c r="J96" s="679" t="s">
        <v>889</v>
      </c>
      <c r="K96" s="679"/>
      <c r="L96" s="679" t="s">
        <v>56</v>
      </c>
      <c r="M96" s="690"/>
      <c r="N96" s="686">
        <v>170000</v>
      </c>
      <c r="O96" s="686"/>
      <c r="P96" s="686">
        <v>170000</v>
      </c>
      <c r="Q96" s="679" t="s">
        <v>888</v>
      </c>
      <c r="R96" s="688" t="s">
        <v>887</v>
      </c>
    </row>
    <row r="97" spans="1:18" ht="87" customHeight="1" x14ac:dyDescent="0.25">
      <c r="A97" s="687"/>
      <c r="B97" s="687"/>
      <c r="C97" s="687"/>
      <c r="D97" s="679"/>
      <c r="E97" s="679"/>
      <c r="F97" s="679"/>
      <c r="G97" s="679"/>
      <c r="H97" s="479">
        <v>150</v>
      </c>
      <c r="I97" s="479" t="s">
        <v>886</v>
      </c>
      <c r="J97" s="679"/>
      <c r="K97" s="679"/>
      <c r="L97" s="679"/>
      <c r="M97" s="690"/>
      <c r="N97" s="686"/>
      <c r="O97" s="686"/>
      <c r="P97" s="686"/>
      <c r="Q97" s="679"/>
      <c r="R97" s="688"/>
    </row>
    <row r="98" spans="1:18" x14ac:dyDescent="0.35">
      <c r="A98" s="259"/>
      <c r="B98" s="50"/>
      <c r="C98" s="50"/>
      <c r="D98" s="50"/>
      <c r="E98" s="50"/>
      <c r="F98" s="50"/>
      <c r="G98" s="50"/>
      <c r="H98" s="50"/>
      <c r="I98" s="50"/>
      <c r="J98" s="50"/>
      <c r="K98" s="50"/>
      <c r="L98" s="50"/>
      <c r="M98" s="258"/>
      <c r="N98" s="258"/>
      <c r="O98" s="258"/>
      <c r="P98" s="258"/>
      <c r="Q98" s="50"/>
      <c r="R98" s="50"/>
    </row>
    <row r="99" spans="1:18" x14ac:dyDescent="0.35">
      <c r="A99" s="259"/>
      <c r="B99" s="50"/>
      <c r="C99" s="50"/>
      <c r="D99" s="50"/>
      <c r="E99" s="50"/>
      <c r="F99" s="50"/>
      <c r="G99" s="50"/>
      <c r="H99" s="50"/>
      <c r="I99" s="50"/>
      <c r="J99" s="50"/>
      <c r="K99" s="50"/>
      <c r="L99" s="50"/>
      <c r="M99" s="683"/>
      <c r="N99" s="684" t="s">
        <v>35</v>
      </c>
      <c r="O99" s="684"/>
      <c r="P99" s="684"/>
      <c r="Q99" s="50"/>
      <c r="R99" s="50"/>
    </row>
    <row r="100" spans="1:18" x14ac:dyDescent="0.35">
      <c r="A100" s="259"/>
      <c r="B100" s="50"/>
      <c r="C100" s="50"/>
      <c r="D100" s="50"/>
      <c r="E100" s="50"/>
      <c r="F100" s="50"/>
      <c r="G100" s="50"/>
      <c r="H100" s="50"/>
      <c r="I100" s="50"/>
      <c r="J100" s="50"/>
      <c r="K100" s="50"/>
      <c r="L100" s="50"/>
      <c r="M100" s="683"/>
      <c r="N100" s="262" t="s">
        <v>36</v>
      </c>
      <c r="O100" s="683" t="s">
        <v>37</v>
      </c>
      <c r="P100" s="683"/>
      <c r="Q100" s="50"/>
      <c r="R100" s="50"/>
    </row>
    <row r="101" spans="1:18" x14ac:dyDescent="0.35">
      <c r="A101" s="259"/>
      <c r="B101" s="50"/>
      <c r="C101" s="50"/>
      <c r="D101" s="50"/>
      <c r="E101" s="50"/>
      <c r="F101" s="50"/>
      <c r="G101" s="50"/>
      <c r="H101" s="50"/>
      <c r="I101" s="50"/>
      <c r="J101" s="50"/>
      <c r="K101" s="50"/>
      <c r="L101" s="50"/>
      <c r="M101" s="683"/>
      <c r="N101" s="262"/>
      <c r="O101" s="262">
        <v>2020</v>
      </c>
      <c r="P101" s="262">
        <v>2021</v>
      </c>
      <c r="Q101" s="50"/>
      <c r="R101" s="50"/>
    </row>
    <row r="102" spans="1:18" x14ac:dyDescent="0.35">
      <c r="A102" s="259"/>
      <c r="B102" s="50"/>
      <c r="C102" s="50"/>
      <c r="D102" s="50"/>
      <c r="E102" s="50"/>
      <c r="F102" s="50"/>
      <c r="G102" s="50"/>
      <c r="H102" s="50"/>
      <c r="I102" s="50"/>
      <c r="J102" s="50"/>
      <c r="K102" s="50"/>
      <c r="L102" s="50"/>
      <c r="M102" s="261" t="s">
        <v>688</v>
      </c>
      <c r="N102" s="260">
        <v>27</v>
      </c>
      <c r="O102" s="88">
        <f>O9+O11+O13+O15+O23+O25+O32+O34+O41+O45+O49+O52+O53+O64+O68+O77+O78+O84+O87+O90+O92+O94</f>
        <v>1241414</v>
      </c>
      <c r="P102" s="88">
        <f>P7+P9+P13+P15+P17+P34+P39+P45+P47+P53+P64+P68+P77+P78+P90+P92+P96</f>
        <v>1444000</v>
      </c>
      <c r="Q102" s="258"/>
      <c r="R102" s="50"/>
    </row>
    <row r="103" spans="1:18" x14ac:dyDescent="0.35">
      <c r="A103" s="259"/>
      <c r="B103" s="50"/>
      <c r="C103" s="50"/>
      <c r="D103" s="50"/>
      <c r="E103" s="50"/>
      <c r="F103" s="50"/>
      <c r="G103" s="50"/>
      <c r="H103" s="50"/>
      <c r="I103" s="50"/>
      <c r="J103" s="50"/>
      <c r="K103" s="50"/>
      <c r="L103" s="50"/>
      <c r="M103" s="258"/>
      <c r="N103" s="258"/>
      <c r="O103" s="258"/>
      <c r="P103" s="258"/>
      <c r="Q103" s="50"/>
      <c r="R103" s="50"/>
    </row>
    <row r="104" spans="1:18" x14ac:dyDescent="0.35">
      <c r="A104" s="259"/>
      <c r="B104" s="50"/>
      <c r="C104" s="50"/>
      <c r="D104" s="50"/>
      <c r="E104" s="50"/>
      <c r="F104" s="50"/>
      <c r="G104" s="50"/>
      <c r="H104" s="50"/>
      <c r="I104" s="50"/>
      <c r="J104" s="50"/>
      <c r="K104" s="50"/>
      <c r="L104" s="50"/>
      <c r="M104" s="258"/>
      <c r="N104" s="258"/>
      <c r="O104" s="258"/>
      <c r="P104" s="258"/>
      <c r="Q104" s="50"/>
      <c r="R104" s="50"/>
    </row>
    <row r="105" spans="1:18" x14ac:dyDescent="0.35">
      <c r="A105" s="259"/>
      <c r="B105" s="50"/>
      <c r="C105" s="50"/>
      <c r="D105" s="50"/>
      <c r="E105" s="50"/>
      <c r="F105" s="50"/>
      <c r="G105" s="50"/>
      <c r="H105" s="50"/>
      <c r="I105" s="50"/>
      <c r="J105" s="50"/>
      <c r="K105" s="50"/>
      <c r="L105" s="50"/>
      <c r="M105" s="258"/>
      <c r="N105" s="258"/>
      <c r="O105" s="258"/>
      <c r="P105" s="258"/>
      <c r="Q105" s="50"/>
      <c r="R105" s="50"/>
    </row>
  </sheetData>
  <mergeCells count="427">
    <mergeCell ref="A64:A67"/>
    <mergeCell ref="B64:B67"/>
    <mergeCell ref="C64:C67"/>
    <mergeCell ref="D64:D67"/>
    <mergeCell ref="G53:G54"/>
    <mergeCell ref="G60:G61"/>
    <mergeCell ref="G62:G63"/>
    <mergeCell ref="E68:E76"/>
    <mergeCell ref="F68:F76"/>
    <mergeCell ref="G68:G69"/>
    <mergeCell ref="A53:A63"/>
    <mergeCell ref="B53:B63"/>
    <mergeCell ref="C53:C63"/>
    <mergeCell ref="D53:D63"/>
    <mergeCell ref="E53:E63"/>
    <mergeCell ref="F53:F63"/>
    <mergeCell ref="G56:G59"/>
    <mergeCell ref="A4:A5"/>
    <mergeCell ref="B4:B5"/>
    <mergeCell ref="C4:C5"/>
    <mergeCell ref="D4:D5"/>
    <mergeCell ref="E4:E5"/>
    <mergeCell ref="F4:F5"/>
    <mergeCell ref="B13:B14"/>
    <mergeCell ref="C13:C14"/>
    <mergeCell ref="D13:D14"/>
    <mergeCell ref="A13:A14"/>
    <mergeCell ref="B11:B12"/>
    <mergeCell ref="C11:C12"/>
    <mergeCell ref="A7:A8"/>
    <mergeCell ref="B7:B8"/>
    <mergeCell ref="C7:C8"/>
    <mergeCell ref="D7:D8"/>
    <mergeCell ref="E7:E8"/>
    <mergeCell ref="F7:F8"/>
    <mergeCell ref="R7:R8"/>
    <mergeCell ref="Q4:Q5"/>
    <mergeCell ref="R4:R5"/>
    <mergeCell ref="G4:G5"/>
    <mergeCell ref="H4:I4"/>
    <mergeCell ref="J4:J5"/>
    <mergeCell ref="K4:L4"/>
    <mergeCell ref="M4:N4"/>
    <mergeCell ref="O4:P4"/>
    <mergeCell ref="J7:J8"/>
    <mergeCell ref="G7:G8"/>
    <mergeCell ref="K7:K8"/>
    <mergeCell ref="L7:L8"/>
    <mergeCell ref="Q7:Q8"/>
    <mergeCell ref="P7:P8"/>
    <mergeCell ref="O7:O8"/>
    <mergeCell ref="N9:N10"/>
    <mergeCell ref="M7:M8"/>
    <mergeCell ref="N7:N8"/>
    <mergeCell ref="O9:O10"/>
    <mergeCell ref="P9:P10"/>
    <mergeCell ref="Q9:Q10"/>
    <mergeCell ref="M9:M10"/>
    <mergeCell ref="L11:L12"/>
    <mergeCell ref="N13:N14"/>
    <mergeCell ref="O13:O14"/>
    <mergeCell ref="P13:P14"/>
    <mergeCell ref="Q13:Q14"/>
    <mergeCell ref="A9:A10"/>
    <mergeCell ref="A11:A12"/>
    <mergeCell ref="B9:B10"/>
    <mergeCell ref="G9:G10"/>
    <mergeCell ref="J9:J10"/>
    <mergeCell ref="K9:K10"/>
    <mergeCell ref="G11:G12"/>
    <mergeCell ref="J11:J12"/>
    <mergeCell ref="K11:K12"/>
    <mergeCell ref="C9:C10"/>
    <mergeCell ref="D9:D10"/>
    <mergeCell ref="E9:E10"/>
    <mergeCell ref="F9:F10"/>
    <mergeCell ref="F11:F12"/>
    <mergeCell ref="P45:P46"/>
    <mergeCell ref="Q45:Q46"/>
    <mergeCell ref="R45:R46"/>
    <mergeCell ref="O45:O46"/>
    <mergeCell ref="J45:J46"/>
    <mergeCell ref="K45:K46"/>
    <mergeCell ref="N45:N46"/>
    <mergeCell ref="L9:L10"/>
    <mergeCell ref="M11:M12"/>
    <mergeCell ref="Q25:Q31"/>
    <mergeCell ref="R25:R31"/>
    <mergeCell ref="K39:K40"/>
    <mergeCell ref="N34:N38"/>
    <mergeCell ref="O34:O38"/>
    <mergeCell ref="P34:P38"/>
    <mergeCell ref="Q34:Q38"/>
    <mergeCell ref="R34:R38"/>
    <mergeCell ref="R13:R14"/>
    <mergeCell ref="N11:N12"/>
    <mergeCell ref="O11:O12"/>
    <mergeCell ref="P11:P12"/>
    <mergeCell ref="Q11:Q12"/>
    <mergeCell ref="R9:R10"/>
    <mergeCell ref="J13:J14"/>
    <mergeCell ref="D11:D12"/>
    <mergeCell ref="E11:E12"/>
    <mergeCell ref="K13:K14"/>
    <mergeCell ref="M13:M14"/>
    <mergeCell ref="R11:R12"/>
    <mergeCell ref="L13:L14"/>
    <mergeCell ref="Q23:Q24"/>
    <mergeCell ref="R23:R24"/>
    <mergeCell ref="R17:R22"/>
    <mergeCell ref="E13:E14"/>
    <mergeCell ref="F13:F14"/>
    <mergeCell ref="D15:D16"/>
    <mergeCell ref="L17:L22"/>
    <mergeCell ref="G19:G20"/>
    <mergeCell ref="J15:J16"/>
    <mergeCell ref="K15:K16"/>
    <mergeCell ref="L15:L16"/>
    <mergeCell ref="M15:M16"/>
    <mergeCell ref="N15:N16"/>
    <mergeCell ref="O15:O16"/>
    <mergeCell ref="E15:E16"/>
    <mergeCell ref="F15:F16"/>
    <mergeCell ref="G13:G14"/>
    <mergeCell ref="A25:A31"/>
    <mergeCell ref="B25:B31"/>
    <mergeCell ref="A32:A33"/>
    <mergeCell ref="B32:B33"/>
    <mergeCell ref="C32:C33"/>
    <mergeCell ref="D32:D33"/>
    <mergeCell ref="D23:D24"/>
    <mergeCell ref="G15:G16"/>
    <mergeCell ref="R15:R16"/>
    <mergeCell ref="P17:P22"/>
    <mergeCell ref="Q17:Q22"/>
    <mergeCell ref="A15:A16"/>
    <mergeCell ref="J23:J24"/>
    <mergeCell ref="K23:K24"/>
    <mergeCell ref="E25:E31"/>
    <mergeCell ref="F25:F31"/>
    <mergeCell ref="G25:G26"/>
    <mergeCell ref="J25:J31"/>
    <mergeCell ref="F17:F22"/>
    <mergeCell ref="L23:L24"/>
    <mergeCell ref="P15:P16"/>
    <mergeCell ref="Q15:Q16"/>
    <mergeCell ref="B15:B16"/>
    <mergeCell ref="C15:C16"/>
    <mergeCell ref="G17:G18"/>
    <mergeCell ref="A23:A24"/>
    <mergeCell ref="B23:B24"/>
    <mergeCell ref="C23:C24"/>
    <mergeCell ref="M23:M24"/>
    <mergeCell ref="N23:N24"/>
    <mergeCell ref="O23:O24"/>
    <mergeCell ref="P23:P24"/>
    <mergeCell ref="J17:J22"/>
    <mergeCell ref="A17:A22"/>
    <mergeCell ref="B17:B22"/>
    <mergeCell ref="C17:C22"/>
    <mergeCell ref="M17:M22"/>
    <mergeCell ref="N17:N22"/>
    <mergeCell ref="O17:O22"/>
    <mergeCell ref="K17:K22"/>
    <mergeCell ref="G21:G22"/>
    <mergeCell ref="G23:G24"/>
    <mergeCell ref="E23:E24"/>
    <mergeCell ref="F23:F24"/>
    <mergeCell ref="D17:D22"/>
    <mergeCell ref="E17:E22"/>
    <mergeCell ref="G27:G28"/>
    <mergeCell ref="G29:G30"/>
    <mergeCell ref="C25:C31"/>
    <mergeCell ref="D25:D31"/>
    <mergeCell ref="N25:N31"/>
    <mergeCell ref="O25:O31"/>
    <mergeCell ref="P25:P31"/>
    <mergeCell ref="K25:K31"/>
    <mergeCell ref="L25:L31"/>
    <mergeCell ref="M25:M31"/>
    <mergeCell ref="E32:E33"/>
    <mergeCell ref="F32:F33"/>
    <mergeCell ref="J32:J33"/>
    <mergeCell ref="K32:K33"/>
    <mergeCell ref="L32:L33"/>
    <mergeCell ref="M32:M33"/>
    <mergeCell ref="N32:N33"/>
    <mergeCell ref="O32:O33"/>
    <mergeCell ref="P32:P33"/>
    <mergeCell ref="G32:G33"/>
    <mergeCell ref="Q32:Q33"/>
    <mergeCell ref="R32:R33"/>
    <mergeCell ref="R39:R40"/>
    <mergeCell ref="L39:L40"/>
    <mergeCell ref="M39:M40"/>
    <mergeCell ref="N39:N40"/>
    <mergeCell ref="O39:O40"/>
    <mergeCell ref="P39:P40"/>
    <mergeCell ref="Q39:Q40"/>
    <mergeCell ref="A34:A38"/>
    <mergeCell ref="M34:M38"/>
    <mergeCell ref="B34:B38"/>
    <mergeCell ref="C34:C38"/>
    <mergeCell ref="D34:D38"/>
    <mergeCell ref="E34:E38"/>
    <mergeCell ref="F34:F38"/>
    <mergeCell ref="J34:J38"/>
    <mergeCell ref="K34:K38"/>
    <mergeCell ref="G37:G38"/>
    <mergeCell ref="L34:L38"/>
    <mergeCell ref="A39:A40"/>
    <mergeCell ref="B39:B40"/>
    <mergeCell ref="C39:C40"/>
    <mergeCell ref="D39:D40"/>
    <mergeCell ref="E39:E40"/>
    <mergeCell ref="F39:F40"/>
    <mergeCell ref="G39:G40"/>
    <mergeCell ref="J39:J40"/>
    <mergeCell ref="R41:R44"/>
    <mergeCell ref="L41:L44"/>
    <mergeCell ref="M41:M44"/>
    <mergeCell ref="N41:N44"/>
    <mergeCell ref="O41:O44"/>
    <mergeCell ref="P41:P44"/>
    <mergeCell ref="Q41:Q44"/>
    <mergeCell ref="A41:A44"/>
    <mergeCell ref="B41:B44"/>
    <mergeCell ref="C41:C44"/>
    <mergeCell ref="D41:D44"/>
    <mergeCell ref="E41:E44"/>
    <mergeCell ref="F41:F44"/>
    <mergeCell ref="G41:G43"/>
    <mergeCell ref="J41:J44"/>
    <mergeCell ref="K41:K44"/>
    <mergeCell ref="G47:G48"/>
    <mergeCell ref="J47:J48"/>
    <mergeCell ref="K47:K48"/>
    <mergeCell ref="D45:D46"/>
    <mergeCell ref="L45:L46"/>
    <mergeCell ref="M45:M46"/>
    <mergeCell ref="A47:A48"/>
    <mergeCell ref="B47:B48"/>
    <mergeCell ref="C47:C48"/>
    <mergeCell ref="D47:D48"/>
    <mergeCell ref="E47:E48"/>
    <mergeCell ref="F47:F48"/>
    <mergeCell ref="E45:E46"/>
    <mergeCell ref="F45:F46"/>
    <mergeCell ref="G45:G46"/>
    <mergeCell ref="A45:A46"/>
    <mergeCell ref="B45:B46"/>
    <mergeCell ref="L47:L48"/>
    <mergeCell ref="M47:M48"/>
    <mergeCell ref="C45:C46"/>
    <mergeCell ref="N47:N48"/>
    <mergeCell ref="O47:O48"/>
    <mergeCell ref="P47:P48"/>
    <mergeCell ref="Q47:Q48"/>
    <mergeCell ref="R47:R48"/>
    <mergeCell ref="J49:J51"/>
    <mergeCell ref="K49:K51"/>
    <mergeCell ref="R49:R51"/>
    <mergeCell ref="R53:R63"/>
    <mergeCell ref="N49:N51"/>
    <mergeCell ref="O49:O51"/>
    <mergeCell ref="P49:P51"/>
    <mergeCell ref="Q49:Q51"/>
    <mergeCell ref="J53:J63"/>
    <mergeCell ref="K53:K63"/>
    <mergeCell ref="L53:L63"/>
    <mergeCell ref="M53:M63"/>
    <mergeCell ref="N53:N63"/>
    <mergeCell ref="O53:O63"/>
    <mergeCell ref="P53:P63"/>
    <mergeCell ref="Q53:Q63"/>
    <mergeCell ref="A49:A51"/>
    <mergeCell ref="B49:B51"/>
    <mergeCell ref="C49:C51"/>
    <mergeCell ref="D49:D51"/>
    <mergeCell ref="E49:E51"/>
    <mergeCell ref="F49:F51"/>
    <mergeCell ref="G49:G51"/>
    <mergeCell ref="L49:L51"/>
    <mergeCell ref="M49:M51"/>
    <mergeCell ref="R64:R67"/>
    <mergeCell ref="G65:G66"/>
    <mergeCell ref="E64:E67"/>
    <mergeCell ref="F64:F67"/>
    <mergeCell ref="J64:J67"/>
    <mergeCell ref="K64:K67"/>
    <mergeCell ref="L64:L67"/>
    <mergeCell ref="M64:M67"/>
    <mergeCell ref="P68:P76"/>
    <mergeCell ref="Q68:Q76"/>
    <mergeCell ref="R68:R76"/>
    <mergeCell ref="G71:G72"/>
    <mergeCell ref="N64:N67"/>
    <mergeCell ref="O64:O67"/>
    <mergeCell ref="P64:P67"/>
    <mergeCell ref="Q64:Q67"/>
    <mergeCell ref="A78:A83"/>
    <mergeCell ref="J68:J76"/>
    <mergeCell ref="K68:K76"/>
    <mergeCell ref="G73:G74"/>
    <mergeCell ref="L68:L76"/>
    <mergeCell ref="M68:M76"/>
    <mergeCell ref="N68:N76"/>
    <mergeCell ref="O68:O76"/>
    <mergeCell ref="A68:A76"/>
    <mergeCell ref="B68:B76"/>
    <mergeCell ref="C68:C76"/>
    <mergeCell ref="D68:D76"/>
    <mergeCell ref="L78:L83"/>
    <mergeCell ref="M78:M83"/>
    <mergeCell ref="N78:N83"/>
    <mergeCell ref="O78:O83"/>
    <mergeCell ref="B78:B83"/>
    <mergeCell ref="C78:C83"/>
    <mergeCell ref="D78:D83"/>
    <mergeCell ref="E78:E83"/>
    <mergeCell ref="F78:F83"/>
    <mergeCell ref="G78:G79"/>
    <mergeCell ref="J78:J83"/>
    <mergeCell ref="K78:K83"/>
    <mergeCell ref="R84:R86"/>
    <mergeCell ref="L84:L86"/>
    <mergeCell ref="M84:M86"/>
    <mergeCell ref="N84:N86"/>
    <mergeCell ref="O84:O86"/>
    <mergeCell ref="P84:P86"/>
    <mergeCell ref="Q84:Q86"/>
    <mergeCell ref="R78:R83"/>
    <mergeCell ref="G80:G81"/>
    <mergeCell ref="P78:P83"/>
    <mergeCell ref="Q78:Q83"/>
    <mergeCell ref="A84:A86"/>
    <mergeCell ref="B84:B86"/>
    <mergeCell ref="C84:C86"/>
    <mergeCell ref="D84:D86"/>
    <mergeCell ref="E84:E86"/>
    <mergeCell ref="F84:F86"/>
    <mergeCell ref="G84:G85"/>
    <mergeCell ref="J84:J86"/>
    <mergeCell ref="K84:K86"/>
    <mergeCell ref="Q90:Q91"/>
    <mergeCell ref="R90:R91"/>
    <mergeCell ref="A87:A89"/>
    <mergeCell ref="B87:B89"/>
    <mergeCell ref="C87:C89"/>
    <mergeCell ref="D87:D89"/>
    <mergeCell ref="E87:E89"/>
    <mergeCell ref="P87:P89"/>
    <mergeCell ref="Q87:Q89"/>
    <mergeCell ref="R87:R89"/>
    <mergeCell ref="A90:A91"/>
    <mergeCell ref="B90:B91"/>
    <mergeCell ref="C90:C91"/>
    <mergeCell ref="D90:D91"/>
    <mergeCell ref="N90:N91"/>
    <mergeCell ref="E90:E91"/>
    <mergeCell ref="F90:F91"/>
    <mergeCell ref="F87:F89"/>
    <mergeCell ref="G87:G89"/>
    <mergeCell ref="J87:J89"/>
    <mergeCell ref="K87:K89"/>
    <mergeCell ref="L87:L89"/>
    <mergeCell ref="M87:M89"/>
    <mergeCell ref="N87:N89"/>
    <mergeCell ref="A92:A93"/>
    <mergeCell ref="R92:R93"/>
    <mergeCell ref="L92:L93"/>
    <mergeCell ref="M92:M93"/>
    <mergeCell ref="N92:N93"/>
    <mergeCell ref="O92:O93"/>
    <mergeCell ref="P92:P93"/>
    <mergeCell ref="Q92:Q93"/>
    <mergeCell ref="O87:O89"/>
    <mergeCell ref="O90:O91"/>
    <mergeCell ref="P90:P91"/>
    <mergeCell ref="B92:B93"/>
    <mergeCell ref="C92:C93"/>
    <mergeCell ref="D92:D93"/>
    <mergeCell ref="E92:E93"/>
    <mergeCell ref="F92:F93"/>
    <mergeCell ref="G92:G93"/>
    <mergeCell ref="J92:J93"/>
    <mergeCell ref="K92:K93"/>
    <mergeCell ref="G90:G91"/>
    <mergeCell ref="J90:J91"/>
    <mergeCell ref="K90:K91"/>
    <mergeCell ref="L90:L91"/>
    <mergeCell ref="M90:M91"/>
    <mergeCell ref="R94:R95"/>
    <mergeCell ref="A96:A97"/>
    <mergeCell ref="B96:B97"/>
    <mergeCell ref="C96:C97"/>
    <mergeCell ref="D96:D97"/>
    <mergeCell ref="E96:E97"/>
    <mergeCell ref="O96:O97"/>
    <mergeCell ref="P96:P97"/>
    <mergeCell ref="Q96:Q97"/>
    <mergeCell ref="R96:R97"/>
    <mergeCell ref="O94:O95"/>
    <mergeCell ref="P94:P95"/>
    <mergeCell ref="Q94:Q95"/>
    <mergeCell ref="F96:F97"/>
    <mergeCell ref="G96:G97"/>
    <mergeCell ref="A94:A95"/>
    <mergeCell ref="B94:B95"/>
    <mergeCell ref="C94:C95"/>
    <mergeCell ref="D94:D95"/>
    <mergeCell ref="E94:E95"/>
    <mergeCell ref="F94:F95"/>
    <mergeCell ref="K96:K97"/>
    <mergeCell ref="L96:L97"/>
    <mergeCell ref="M96:M97"/>
    <mergeCell ref="J96:J97"/>
    <mergeCell ref="G94:G95"/>
    <mergeCell ref="J94:J95"/>
    <mergeCell ref="K94:K95"/>
    <mergeCell ref="M99:M101"/>
    <mergeCell ref="N99:P99"/>
    <mergeCell ref="O100:P100"/>
    <mergeCell ref="L94:L95"/>
    <mergeCell ref="M94:M95"/>
    <mergeCell ref="N94:N95"/>
    <mergeCell ref="N96:N97"/>
  </mergeCells>
  <pageMargins left="0.7" right="0.7" top="0.75" bottom="0.75" header="0.3" footer="0.3"/>
  <pageSetup paperSize="8" scale="57" fitToHeight="0" orientation="landscape" horizontalDpi="1200" verticalDpi="1200" r:id="rId1"/>
  <headerFooter>
    <oddHeader>&amp;R&amp;KFF0000wersja 17 czerwca 2020 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S24"/>
  <sheetViews>
    <sheetView topLeftCell="A16" zoomScale="60" zoomScaleNormal="60" workbookViewId="0">
      <selection activeCell="I29" sqref="I29"/>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289" t="s">
        <v>1946</v>
      </c>
      <c r="F2" s="8"/>
    </row>
    <row r="3" spans="1:19" x14ac:dyDescent="0.25">
      <c r="M3" s="2"/>
      <c r="N3" s="2"/>
      <c r="O3" s="2"/>
      <c r="P3" s="2"/>
    </row>
    <row r="4" spans="1:19" s="4" customFormat="1" ht="56.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s="8" customFormat="1" ht="135" x14ac:dyDescent="0.25">
      <c r="A7" s="411">
        <v>1</v>
      </c>
      <c r="B7" s="407">
        <v>1</v>
      </c>
      <c r="C7" s="411">
        <v>4</v>
      </c>
      <c r="D7" s="407">
        <v>2</v>
      </c>
      <c r="E7" s="423" t="s">
        <v>1114</v>
      </c>
      <c r="F7" s="423" t="s">
        <v>1113</v>
      </c>
      <c r="G7" s="407" t="s">
        <v>1112</v>
      </c>
      <c r="H7" s="287" t="s">
        <v>1111</v>
      </c>
      <c r="I7" s="286" t="s">
        <v>1110</v>
      </c>
      <c r="J7" s="407" t="s">
        <v>1109</v>
      </c>
      <c r="K7" s="425" t="s">
        <v>34</v>
      </c>
      <c r="L7" s="425"/>
      <c r="M7" s="414">
        <v>58523.15</v>
      </c>
      <c r="N7" s="411"/>
      <c r="O7" s="414">
        <v>58523.15</v>
      </c>
      <c r="P7" s="414"/>
      <c r="Q7" s="407" t="s">
        <v>1055</v>
      </c>
      <c r="R7" s="407" t="s">
        <v>1054</v>
      </c>
      <c r="S7" s="13"/>
    </row>
    <row r="8" spans="1:19" s="8" customFormat="1" ht="345" x14ac:dyDescent="0.25">
      <c r="A8" s="411">
        <v>2</v>
      </c>
      <c r="B8" s="411">
        <v>1</v>
      </c>
      <c r="C8" s="411">
        <v>4</v>
      </c>
      <c r="D8" s="407">
        <v>2</v>
      </c>
      <c r="E8" s="423" t="s">
        <v>1108</v>
      </c>
      <c r="F8" s="423" t="s">
        <v>1107</v>
      </c>
      <c r="G8" s="407" t="s">
        <v>1106</v>
      </c>
      <c r="H8" s="287" t="s">
        <v>1105</v>
      </c>
      <c r="I8" s="286" t="s">
        <v>1104</v>
      </c>
      <c r="J8" s="407" t="s">
        <v>1103</v>
      </c>
      <c r="K8" s="425" t="s">
        <v>34</v>
      </c>
      <c r="L8" s="425"/>
      <c r="M8" s="414">
        <v>41476.85</v>
      </c>
      <c r="N8" s="411"/>
      <c r="O8" s="414">
        <v>41476.85</v>
      </c>
      <c r="P8" s="414"/>
      <c r="Q8" s="407" t="s">
        <v>1055</v>
      </c>
      <c r="R8" s="407" t="s">
        <v>1054</v>
      </c>
      <c r="S8" s="13"/>
    </row>
    <row r="9" spans="1:19" ht="210" x14ac:dyDescent="0.25">
      <c r="A9" s="411">
        <v>3</v>
      </c>
      <c r="B9" s="411">
        <v>1</v>
      </c>
      <c r="C9" s="411">
        <v>4</v>
      </c>
      <c r="D9" s="407">
        <v>5</v>
      </c>
      <c r="E9" s="423" t="s">
        <v>1102</v>
      </c>
      <c r="F9" s="423" t="s">
        <v>1101</v>
      </c>
      <c r="G9" s="407" t="s">
        <v>1100</v>
      </c>
      <c r="H9" s="287" t="s">
        <v>1099</v>
      </c>
      <c r="I9" s="286" t="s">
        <v>1098</v>
      </c>
      <c r="J9" s="407" t="s">
        <v>1097</v>
      </c>
      <c r="K9" s="425" t="s">
        <v>34</v>
      </c>
      <c r="L9" s="425"/>
      <c r="M9" s="414">
        <v>44570</v>
      </c>
      <c r="N9" s="411"/>
      <c r="O9" s="414">
        <v>44570</v>
      </c>
      <c r="P9" s="414"/>
      <c r="Q9" s="407" t="s">
        <v>1055</v>
      </c>
      <c r="R9" s="407" t="s">
        <v>1054</v>
      </c>
      <c r="S9" s="14"/>
    </row>
    <row r="10" spans="1:19" ht="225" x14ac:dyDescent="0.25">
      <c r="A10" s="411">
        <v>4</v>
      </c>
      <c r="B10" s="411">
        <v>1</v>
      </c>
      <c r="C10" s="411">
        <v>4</v>
      </c>
      <c r="D10" s="407">
        <v>5</v>
      </c>
      <c r="E10" s="423" t="s">
        <v>1096</v>
      </c>
      <c r="F10" s="423" t="s">
        <v>1095</v>
      </c>
      <c r="G10" s="407" t="s">
        <v>1094</v>
      </c>
      <c r="H10" s="287" t="s">
        <v>1093</v>
      </c>
      <c r="I10" s="286" t="s">
        <v>1092</v>
      </c>
      <c r="J10" s="407" t="s">
        <v>1091</v>
      </c>
      <c r="K10" s="425" t="s">
        <v>34</v>
      </c>
      <c r="L10" s="425"/>
      <c r="M10" s="414">
        <v>81253.52</v>
      </c>
      <c r="N10" s="411"/>
      <c r="O10" s="414">
        <v>81253.52</v>
      </c>
      <c r="P10" s="414"/>
      <c r="Q10" s="407" t="s">
        <v>1055</v>
      </c>
      <c r="R10" s="407" t="s">
        <v>1054</v>
      </c>
      <c r="S10" s="14"/>
    </row>
    <row r="11" spans="1:19" ht="225" x14ac:dyDescent="0.25">
      <c r="A11" s="411">
        <v>5</v>
      </c>
      <c r="B11" s="411">
        <v>1</v>
      </c>
      <c r="C11" s="411">
        <v>4</v>
      </c>
      <c r="D11" s="407">
        <v>5</v>
      </c>
      <c r="E11" s="423" t="s">
        <v>1090</v>
      </c>
      <c r="F11" s="423" t="s">
        <v>1089</v>
      </c>
      <c r="G11" s="407" t="s">
        <v>418</v>
      </c>
      <c r="H11" s="287" t="s">
        <v>1088</v>
      </c>
      <c r="I11" s="286" t="s">
        <v>1087</v>
      </c>
      <c r="J11" s="407" t="s">
        <v>1086</v>
      </c>
      <c r="K11" s="425" t="s">
        <v>34</v>
      </c>
      <c r="L11" s="425"/>
      <c r="M11" s="414">
        <v>6098</v>
      </c>
      <c r="N11" s="411"/>
      <c r="O11" s="414">
        <v>6098</v>
      </c>
      <c r="P11" s="414"/>
      <c r="Q11" s="407" t="s">
        <v>1055</v>
      </c>
      <c r="R11" s="407" t="s">
        <v>1054</v>
      </c>
      <c r="S11" s="14"/>
    </row>
    <row r="12" spans="1:19" ht="210" x14ac:dyDescent="0.25">
      <c r="A12" s="411">
        <v>6</v>
      </c>
      <c r="B12" s="411">
        <v>1</v>
      </c>
      <c r="C12" s="411">
        <v>4</v>
      </c>
      <c r="D12" s="407">
        <v>5</v>
      </c>
      <c r="E12" s="423" t="s">
        <v>1085</v>
      </c>
      <c r="F12" s="423" t="s">
        <v>1084</v>
      </c>
      <c r="G12" s="407" t="s">
        <v>1083</v>
      </c>
      <c r="H12" s="287" t="s">
        <v>1082</v>
      </c>
      <c r="I12" s="286" t="s">
        <v>1081</v>
      </c>
      <c r="J12" s="407" t="s">
        <v>1080</v>
      </c>
      <c r="K12" s="425" t="s">
        <v>260</v>
      </c>
      <c r="L12" s="425"/>
      <c r="M12" s="414">
        <v>4199.9799999999996</v>
      </c>
      <c r="N12" s="411"/>
      <c r="O12" s="414">
        <v>4199.9799999999996</v>
      </c>
      <c r="P12" s="414"/>
      <c r="Q12" s="407" t="s">
        <v>1055</v>
      </c>
      <c r="R12" s="407" t="s">
        <v>1054</v>
      </c>
    </row>
    <row r="13" spans="1:19" ht="255" x14ac:dyDescent="0.25">
      <c r="A13" s="411">
        <v>7</v>
      </c>
      <c r="B13" s="411">
        <v>1</v>
      </c>
      <c r="C13" s="411">
        <v>4</v>
      </c>
      <c r="D13" s="407">
        <v>2</v>
      </c>
      <c r="E13" s="423" t="s">
        <v>1079</v>
      </c>
      <c r="F13" s="423" t="s">
        <v>1078</v>
      </c>
      <c r="G13" s="407" t="s">
        <v>1077</v>
      </c>
      <c r="H13" s="287" t="s">
        <v>1076</v>
      </c>
      <c r="I13" s="286" t="s">
        <v>1075</v>
      </c>
      <c r="J13" s="407" t="s">
        <v>1074</v>
      </c>
      <c r="K13" s="425" t="s">
        <v>260</v>
      </c>
      <c r="L13" s="425"/>
      <c r="M13" s="414">
        <v>35000</v>
      </c>
      <c r="N13" s="411"/>
      <c r="O13" s="414">
        <v>35000</v>
      </c>
      <c r="P13" s="414"/>
      <c r="Q13" s="407" t="s">
        <v>1055</v>
      </c>
      <c r="R13" s="407" t="s">
        <v>1054</v>
      </c>
    </row>
    <row r="14" spans="1:19" ht="195" x14ac:dyDescent="0.25">
      <c r="A14" s="411">
        <v>8</v>
      </c>
      <c r="B14" s="411">
        <v>1</v>
      </c>
      <c r="C14" s="411">
        <v>4</v>
      </c>
      <c r="D14" s="407">
        <v>2</v>
      </c>
      <c r="E14" s="423" t="s">
        <v>1073</v>
      </c>
      <c r="F14" s="423" t="s">
        <v>1072</v>
      </c>
      <c r="G14" s="407" t="s">
        <v>1071</v>
      </c>
      <c r="H14" s="287" t="s">
        <v>1070</v>
      </c>
      <c r="I14" s="286" t="s">
        <v>1069</v>
      </c>
      <c r="J14" s="407" t="s">
        <v>1068</v>
      </c>
      <c r="K14" s="425" t="s">
        <v>260</v>
      </c>
      <c r="L14" s="425"/>
      <c r="M14" s="414">
        <v>4930.17</v>
      </c>
      <c r="N14" s="411"/>
      <c r="O14" s="414">
        <v>4930.17</v>
      </c>
      <c r="P14" s="414"/>
      <c r="Q14" s="407" t="s">
        <v>1055</v>
      </c>
      <c r="R14" s="407" t="s">
        <v>1054</v>
      </c>
    </row>
    <row r="15" spans="1:19" ht="345" x14ac:dyDescent="0.25">
      <c r="A15" s="411">
        <v>9</v>
      </c>
      <c r="B15" s="411">
        <v>1</v>
      </c>
      <c r="C15" s="411">
        <v>4</v>
      </c>
      <c r="D15" s="407">
        <v>2</v>
      </c>
      <c r="E15" s="423" t="s">
        <v>1067</v>
      </c>
      <c r="F15" s="423" t="s">
        <v>1066</v>
      </c>
      <c r="G15" s="407" t="s">
        <v>1065</v>
      </c>
      <c r="H15" s="287" t="s">
        <v>1064</v>
      </c>
      <c r="I15" s="286" t="s">
        <v>1063</v>
      </c>
      <c r="J15" s="407" t="s">
        <v>1062</v>
      </c>
      <c r="K15" s="425" t="s">
        <v>260</v>
      </c>
      <c r="L15" s="425"/>
      <c r="M15" s="414">
        <v>27000</v>
      </c>
      <c r="N15" s="411"/>
      <c r="O15" s="414">
        <v>27000</v>
      </c>
      <c r="P15" s="414"/>
      <c r="Q15" s="407" t="s">
        <v>1055</v>
      </c>
      <c r="R15" s="407" t="s">
        <v>1054</v>
      </c>
    </row>
    <row r="16" spans="1:19" ht="270" x14ac:dyDescent="0.25">
      <c r="A16" s="411">
        <v>10</v>
      </c>
      <c r="B16" s="411">
        <v>1</v>
      </c>
      <c r="C16" s="411">
        <v>4</v>
      </c>
      <c r="D16" s="407">
        <v>2</v>
      </c>
      <c r="E16" s="423" t="s">
        <v>1061</v>
      </c>
      <c r="F16" s="423" t="s">
        <v>1060</v>
      </c>
      <c r="G16" s="407" t="s">
        <v>1059</v>
      </c>
      <c r="H16" s="287" t="s">
        <v>1058</v>
      </c>
      <c r="I16" s="286" t="s">
        <v>1057</v>
      </c>
      <c r="J16" s="407" t="s">
        <v>1056</v>
      </c>
      <c r="K16" s="425" t="s">
        <v>56</v>
      </c>
      <c r="L16" s="425"/>
      <c r="M16" s="414">
        <v>78000</v>
      </c>
      <c r="N16" s="411"/>
      <c r="O16" s="414">
        <v>78000</v>
      </c>
      <c r="P16" s="414"/>
      <c r="Q16" s="407" t="s">
        <v>1055</v>
      </c>
      <c r="R16" s="407" t="s">
        <v>1054</v>
      </c>
    </row>
    <row r="17" spans="1:18" x14ac:dyDescent="0.25">
      <c r="A17" s="285"/>
      <c r="B17" s="284"/>
      <c r="C17" s="284"/>
      <c r="D17" s="284"/>
      <c r="E17" s="284"/>
      <c r="F17" s="284"/>
      <c r="G17" s="284"/>
      <c r="H17" s="284"/>
      <c r="I17" s="284"/>
      <c r="J17" s="284"/>
      <c r="K17" s="284"/>
      <c r="L17" s="284"/>
      <c r="M17" s="284"/>
      <c r="N17" s="284"/>
      <c r="O17" s="284"/>
      <c r="P17" s="284"/>
      <c r="Q17" s="284"/>
      <c r="R17" s="284"/>
    </row>
    <row r="18" spans="1:18" ht="15.75" x14ac:dyDescent="0.25">
      <c r="M18" s="743"/>
      <c r="N18" s="684" t="s">
        <v>35</v>
      </c>
      <c r="O18" s="684"/>
      <c r="P18" s="684"/>
    </row>
    <row r="19" spans="1:18" x14ac:dyDescent="0.25">
      <c r="M19" s="743"/>
      <c r="N19" s="283" t="s">
        <v>36</v>
      </c>
      <c r="O19" s="743" t="s">
        <v>37</v>
      </c>
      <c r="P19" s="743"/>
    </row>
    <row r="20" spans="1:18" x14ac:dyDescent="0.25">
      <c r="M20" s="743"/>
      <c r="N20" s="283"/>
      <c r="O20" s="283">
        <v>2020</v>
      </c>
      <c r="P20" s="283">
        <v>2021</v>
      </c>
    </row>
    <row r="21" spans="1:18" x14ac:dyDescent="0.25">
      <c r="M21" s="280" t="s">
        <v>688</v>
      </c>
      <c r="N21" s="196">
        <v>10</v>
      </c>
      <c r="O21" s="279">
        <f>O7+O8+O9+O10+O11+O12+O13+O14+O15+O16</f>
        <v>381051.67</v>
      </c>
      <c r="P21" s="278">
        <v>0</v>
      </c>
    </row>
    <row r="22" spans="1:18" x14ac:dyDescent="0.25">
      <c r="O22" s="2"/>
    </row>
    <row r="24" spans="1:18" x14ac:dyDescent="0.25">
      <c r="O24" s="2"/>
    </row>
  </sheetData>
  <mergeCells count="17">
    <mergeCell ref="M18:M20"/>
    <mergeCell ref="N18:P18"/>
    <mergeCell ref="O19:P19"/>
    <mergeCell ref="R4:R5"/>
    <mergeCell ref="O4:P4"/>
    <mergeCell ref="M4:N4"/>
    <mergeCell ref="Q4:Q5"/>
    <mergeCell ref="A4:A5"/>
    <mergeCell ref="B4:B5"/>
    <mergeCell ref="C4:C5"/>
    <mergeCell ref="D4:D5"/>
    <mergeCell ref="E4:E5"/>
    <mergeCell ref="F4:F5"/>
    <mergeCell ref="G4:G5"/>
    <mergeCell ref="H4:I4"/>
    <mergeCell ref="J4:J5"/>
    <mergeCell ref="K4:L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S960"/>
  <sheetViews>
    <sheetView topLeftCell="A25" zoomScale="80" zoomScaleNormal="80" workbookViewId="0">
      <selection activeCell="E19" sqref="E19:E21"/>
    </sheetView>
  </sheetViews>
  <sheetFormatPr defaultColWidth="14.42578125" defaultRowHeight="15" x14ac:dyDescent="0.25"/>
  <cols>
    <col min="1" max="1" width="4.140625" style="290" customWidth="1"/>
    <col min="2" max="2" width="10.140625" style="290" customWidth="1"/>
    <col min="3" max="3" width="8.140625" style="290" customWidth="1"/>
    <col min="4" max="4" width="8.42578125" style="290" customWidth="1"/>
    <col min="5" max="5" width="40" style="290" customWidth="1"/>
    <col min="6" max="6" width="57.140625" style="291" customWidth="1"/>
    <col min="7" max="7" width="19.28515625" style="290" customWidth="1"/>
    <col min="8" max="8" width="18.28515625" style="290" customWidth="1"/>
    <col min="9" max="9" width="12.85546875" style="290" customWidth="1"/>
    <col min="10" max="10" width="28.140625" style="290" customWidth="1"/>
    <col min="11" max="11" width="10.5703125" style="290" customWidth="1"/>
    <col min="12" max="12" width="12.42578125" style="290" customWidth="1"/>
    <col min="13" max="13" width="14.7109375" style="290" customWidth="1"/>
    <col min="14" max="14" width="11.28515625" style="290" customWidth="1"/>
    <col min="15" max="15" width="16.42578125" style="290" customWidth="1"/>
    <col min="16" max="16" width="20.5703125" style="290" customWidth="1"/>
    <col min="17" max="17" width="18" style="290" customWidth="1"/>
    <col min="18" max="18" width="16.28515625" style="290" customWidth="1"/>
    <col min="19" max="16384" width="14.42578125" style="290"/>
  </cols>
  <sheetData>
    <row r="2" spans="1:18" x14ac:dyDescent="0.25">
      <c r="A2" s="289" t="s">
        <v>1947</v>
      </c>
    </row>
    <row r="3" spans="1:18" ht="15.75" customHeight="1" x14ac:dyDescent="0.25">
      <c r="A3" s="292"/>
      <c r="B3" s="292"/>
      <c r="C3" s="292"/>
      <c r="D3" s="292"/>
      <c r="E3" s="292"/>
      <c r="F3" s="294"/>
      <c r="G3" s="295"/>
      <c r="H3" s="293"/>
      <c r="I3" s="295"/>
      <c r="J3" s="292"/>
      <c r="K3" s="292"/>
      <c r="L3" s="292"/>
      <c r="M3" s="312"/>
      <c r="N3" s="312"/>
      <c r="O3" s="312"/>
      <c r="P3" s="312"/>
      <c r="Q3" s="292"/>
      <c r="R3" s="292"/>
    </row>
    <row r="4" spans="1:18" ht="45.75" customHeight="1" x14ac:dyDescent="0.25">
      <c r="A4" s="752" t="s">
        <v>0</v>
      </c>
      <c r="B4" s="766" t="s">
        <v>1</v>
      </c>
      <c r="C4" s="766" t="s">
        <v>2</v>
      </c>
      <c r="D4" s="766" t="s">
        <v>3</v>
      </c>
      <c r="E4" s="752" t="s">
        <v>4</v>
      </c>
      <c r="F4" s="752" t="s">
        <v>5</v>
      </c>
      <c r="G4" s="766" t="s">
        <v>6</v>
      </c>
      <c r="H4" s="754" t="s">
        <v>7</v>
      </c>
      <c r="I4" s="755"/>
      <c r="J4" s="752" t="s">
        <v>8</v>
      </c>
      <c r="K4" s="754" t="s">
        <v>9</v>
      </c>
      <c r="L4" s="755"/>
      <c r="M4" s="756" t="s">
        <v>10</v>
      </c>
      <c r="N4" s="755"/>
      <c r="O4" s="756" t="s">
        <v>11</v>
      </c>
      <c r="P4" s="755"/>
      <c r="Q4" s="752" t="s">
        <v>12</v>
      </c>
      <c r="R4" s="766" t="s">
        <v>13</v>
      </c>
    </row>
    <row r="5" spans="1:18" ht="30" customHeight="1" x14ac:dyDescent="0.25">
      <c r="A5" s="753"/>
      <c r="B5" s="753"/>
      <c r="C5" s="753"/>
      <c r="D5" s="753"/>
      <c r="E5" s="753"/>
      <c r="F5" s="767"/>
      <c r="G5" s="768"/>
      <c r="H5" s="306" t="s">
        <v>14</v>
      </c>
      <c r="I5" s="306" t="s">
        <v>15</v>
      </c>
      <c r="J5" s="753"/>
      <c r="K5" s="309">
        <v>2020</v>
      </c>
      <c r="L5" s="309">
        <v>2021</v>
      </c>
      <c r="M5" s="311">
        <v>2020</v>
      </c>
      <c r="N5" s="311">
        <v>2021</v>
      </c>
      <c r="O5" s="311">
        <v>2020</v>
      </c>
      <c r="P5" s="311">
        <v>2021</v>
      </c>
      <c r="Q5" s="753"/>
      <c r="R5" s="753"/>
    </row>
    <row r="6" spans="1:18" s="305" customFormat="1" ht="15.75" customHeight="1" x14ac:dyDescent="0.25">
      <c r="A6" s="307" t="s">
        <v>16</v>
      </c>
      <c r="B6" s="306" t="s">
        <v>17</v>
      </c>
      <c r="C6" s="306" t="s">
        <v>18</v>
      </c>
      <c r="D6" s="306" t="s">
        <v>19</v>
      </c>
      <c r="E6" s="307" t="s">
        <v>20</v>
      </c>
      <c r="F6" s="310" t="s">
        <v>21</v>
      </c>
      <c r="G6" s="307" t="s">
        <v>22</v>
      </c>
      <c r="H6" s="306" t="s">
        <v>23</v>
      </c>
      <c r="I6" s="306" t="s">
        <v>24</v>
      </c>
      <c r="J6" s="307" t="s">
        <v>25</v>
      </c>
      <c r="K6" s="309" t="s">
        <v>26</v>
      </c>
      <c r="L6" s="309" t="s">
        <v>27</v>
      </c>
      <c r="M6" s="308" t="s">
        <v>28</v>
      </c>
      <c r="N6" s="308" t="s">
        <v>29</v>
      </c>
      <c r="O6" s="308" t="s">
        <v>30</v>
      </c>
      <c r="P6" s="308" t="s">
        <v>31</v>
      </c>
      <c r="Q6" s="307" t="s">
        <v>32</v>
      </c>
      <c r="R6" s="306" t="s">
        <v>33</v>
      </c>
    </row>
    <row r="7" spans="1:18" ht="45.75" customHeight="1" x14ac:dyDescent="0.25">
      <c r="A7" s="757">
        <v>1</v>
      </c>
      <c r="B7" s="772">
        <v>1</v>
      </c>
      <c r="C7" s="772">
        <v>4</v>
      </c>
      <c r="D7" s="772">
        <v>2</v>
      </c>
      <c r="E7" s="757" t="s">
        <v>1157</v>
      </c>
      <c r="F7" s="772" t="s">
        <v>1156</v>
      </c>
      <c r="G7" s="757" t="s">
        <v>1155</v>
      </c>
      <c r="H7" s="340" t="s">
        <v>1154</v>
      </c>
      <c r="I7" s="436">
        <v>2</v>
      </c>
      <c r="J7" s="757" t="s">
        <v>1964</v>
      </c>
      <c r="K7" s="757" t="s">
        <v>1153</v>
      </c>
      <c r="L7" s="759"/>
      <c r="M7" s="775">
        <v>500000</v>
      </c>
      <c r="N7" s="759"/>
      <c r="O7" s="775">
        <v>250000</v>
      </c>
      <c r="P7" s="759"/>
      <c r="Q7" s="757" t="s">
        <v>1120</v>
      </c>
      <c r="R7" s="757" t="s">
        <v>1119</v>
      </c>
    </row>
    <row r="8" spans="1:18" ht="51" customHeight="1" x14ac:dyDescent="0.25">
      <c r="A8" s="771"/>
      <c r="B8" s="758"/>
      <c r="C8" s="758"/>
      <c r="D8" s="758"/>
      <c r="E8" s="758"/>
      <c r="F8" s="761"/>
      <c r="G8" s="770"/>
      <c r="H8" s="340" t="s">
        <v>1115</v>
      </c>
      <c r="I8" s="436">
        <v>500</v>
      </c>
      <c r="J8" s="758"/>
      <c r="K8" s="758"/>
      <c r="L8" s="758"/>
      <c r="M8" s="758"/>
      <c r="N8" s="758"/>
      <c r="O8" s="758"/>
      <c r="P8" s="758"/>
      <c r="Q8" s="758"/>
      <c r="R8" s="758"/>
    </row>
    <row r="9" spans="1:18" ht="46.5" customHeight="1" x14ac:dyDescent="0.25">
      <c r="A9" s="771"/>
      <c r="B9" s="758"/>
      <c r="C9" s="758"/>
      <c r="D9" s="758"/>
      <c r="E9" s="758"/>
      <c r="F9" s="761"/>
      <c r="G9" s="757" t="s">
        <v>1152</v>
      </c>
      <c r="H9" s="340" t="s">
        <v>1151</v>
      </c>
      <c r="I9" s="436">
        <v>2</v>
      </c>
      <c r="J9" s="758"/>
      <c r="K9" s="758"/>
      <c r="L9" s="758"/>
      <c r="M9" s="758"/>
      <c r="N9" s="758"/>
      <c r="O9" s="758"/>
      <c r="P9" s="758"/>
      <c r="Q9" s="758"/>
      <c r="R9" s="758"/>
    </row>
    <row r="10" spans="1:18" ht="42.75" customHeight="1" x14ac:dyDescent="0.25">
      <c r="A10" s="771"/>
      <c r="B10" s="758"/>
      <c r="C10" s="758"/>
      <c r="D10" s="758"/>
      <c r="E10" s="758"/>
      <c r="F10" s="761"/>
      <c r="G10" s="770"/>
      <c r="H10" s="340" t="s">
        <v>1150</v>
      </c>
      <c r="I10" s="436">
        <v>30000</v>
      </c>
      <c r="J10" s="758"/>
      <c r="K10" s="758"/>
      <c r="L10" s="758"/>
      <c r="M10" s="758"/>
      <c r="N10" s="758"/>
      <c r="O10" s="758"/>
      <c r="P10" s="758"/>
      <c r="Q10" s="758"/>
      <c r="R10" s="758"/>
    </row>
    <row r="11" spans="1:18" ht="42.75" customHeight="1" x14ac:dyDescent="0.25">
      <c r="A11" s="771"/>
      <c r="B11" s="758"/>
      <c r="C11" s="758"/>
      <c r="D11" s="758"/>
      <c r="E11" s="758"/>
      <c r="F11" s="761"/>
      <c r="G11" s="757" t="s">
        <v>1118</v>
      </c>
      <c r="H11" s="340" t="s">
        <v>1117</v>
      </c>
      <c r="I11" s="436">
        <v>15</v>
      </c>
      <c r="J11" s="758"/>
      <c r="K11" s="758"/>
      <c r="L11" s="758"/>
      <c r="M11" s="758"/>
      <c r="N11" s="758"/>
      <c r="O11" s="758"/>
      <c r="P11" s="758"/>
      <c r="Q11" s="758"/>
      <c r="R11" s="758"/>
    </row>
    <row r="12" spans="1:18" ht="46.5" customHeight="1" x14ac:dyDescent="0.25">
      <c r="A12" s="771"/>
      <c r="B12" s="758"/>
      <c r="C12" s="758"/>
      <c r="D12" s="758"/>
      <c r="E12" s="758"/>
      <c r="F12" s="761"/>
      <c r="G12" s="773"/>
      <c r="H12" s="340" t="s">
        <v>1149</v>
      </c>
      <c r="I12" s="436">
        <v>500</v>
      </c>
      <c r="J12" s="758"/>
      <c r="K12" s="758"/>
      <c r="L12" s="758"/>
      <c r="M12" s="758"/>
      <c r="N12" s="758"/>
      <c r="O12" s="758"/>
      <c r="P12" s="758"/>
      <c r="Q12" s="758"/>
      <c r="R12" s="758"/>
    </row>
    <row r="13" spans="1:18" s="304" customFormat="1" ht="99" customHeight="1" x14ac:dyDescent="0.2">
      <c r="A13" s="762">
        <v>2</v>
      </c>
      <c r="B13" s="762">
        <v>1</v>
      </c>
      <c r="C13" s="762">
        <v>4</v>
      </c>
      <c r="D13" s="762">
        <v>2</v>
      </c>
      <c r="E13" s="769" t="s">
        <v>1148</v>
      </c>
      <c r="F13" s="760" t="s">
        <v>1147</v>
      </c>
      <c r="G13" s="762" t="s">
        <v>1146</v>
      </c>
      <c r="H13" s="340" t="s">
        <v>1145</v>
      </c>
      <c r="I13" s="436">
        <v>8</v>
      </c>
      <c r="J13" s="757" t="s">
        <v>1144</v>
      </c>
      <c r="K13" s="757" t="s">
        <v>1143</v>
      </c>
      <c r="L13" s="774"/>
      <c r="M13" s="765">
        <v>50000</v>
      </c>
      <c r="N13" s="759"/>
      <c r="O13" s="765">
        <v>50000</v>
      </c>
      <c r="P13" s="759"/>
      <c r="Q13" s="757" t="s">
        <v>1120</v>
      </c>
      <c r="R13" s="757" t="s">
        <v>1119</v>
      </c>
    </row>
    <row r="14" spans="1:18" s="304" customFormat="1" ht="122.25" customHeight="1" x14ac:dyDescent="0.2">
      <c r="A14" s="758"/>
      <c r="B14" s="758"/>
      <c r="C14" s="758"/>
      <c r="D14" s="758"/>
      <c r="E14" s="758"/>
      <c r="F14" s="761"/>
      <c r="G14" s="758"/>
      <c r="H14" s="481" t="s">
        <v>1142</v>
      </c>
      <c r="I14" s="338">
        <v>16</v>
      </c>
      <c r="J14" s="758"/>
      <c r="K14" s="758"/>
      <c r="L14" s="758"/>
      <c r="M14" s="758"/>
      <c r="N14" s="758"/>
      <c r="O14" s="758"/>
      <c r="P14" s="758"/>
      <c r="Q14" s="758"/>
      <c r="R14" s="758"/>
    </row>
    <row r="15" spans="1:18" s="303" customFormat="1" ht="312.75" customHeight="1" x14ac:dyDescent="0.2">
      <c r="A15" s="411">
        <v>3</v>
      </c>
      <c r="B15" s="407">
        <v>1</v>
      </c>
      <c r="C15" s="411">
        <v>4</v>
      </c>
      <c r="D15" s="407">
        <v>2</v>
      </c>
      <c r="E15" s="407" t="s">
        <v>1141</v>
      </c>
      <c r="F15" s="287" t="s">
        <v>1140</v>
      </c>
      <c r="G15" s="407" t="s">
        <v>443</v>
      </c>
      <c r="H15" s="415" t="s">
        <v>1115</v>
      </c>
      <c r="I15" s="426" t="s">
        <v>1139</v>
      </c>
      <c r="J15" s="407" t="s">
        <v>1138</v>
      </c>
      <c r="K15" s="425" t="s">
        <v>39</v>
      </c>
      <c r="L15" s="425"/>
      <c r="M15" s="414">
        <v>38680</v>
      </c>
      <c r="N15" s="411"/>
      <c r="O15" s="414">
        <v>38680</v>
      </c>
      <c r="P15" s="414"/>
      <c r="Q15" s="407" t="s">
        <v>1120</v>
      </c>
      <c r="R15" s="407" t="s">
        <v>1119</v>
      </c>
    </row>
    <row r="16" spans="1:18" s="302" customFormat="1" ht="59.25" customHeight="1" x14ac:dyDescent="0.25">
      <c r="A16" s="516">
        <v>4</v>
      </c>
      <c r="B16" s="516">
        <v>1</v>
      </c>
      <c r="C16" s="516">
        <v>4</v>
      </c>
      <c r="D16" s="516">
        <v>2</v>
      </c>
      <c r="E16" s="516" t="s">
        <v>1137</v>
      </c>
      <c r="F16" s="763" t="s">
        <v>1136</v>
      </c>
      <c r="G16" s="515" t="s">
        <v>1135</v>
      </c>
      <c r="H16" s="482" t="s">
        <v>1134</v>
      </c>
      <c r="I16" s="405">
        <v>12</v>
      </c>
      <c r="J16" s="515" t="s">
        <v>1133</v>
      </c>
      <c r="K16" s="515" t="s">
        <v>46</v>
      </c>
      <c r="L16" s="515"/>
      <c r="M16" s="750">
        <v>44000</v>
      </c>
      <c r="N16" s="515"/>
      <c r="O16" s="625">
        <v>44000</v>
      </c>
      <c r="P16" s="515"/>
      <c r="Q16" s="515" t="s">
        <v>1120</v>
      </c>
      <c r="R16" s="515" t="s">
        <v>1119</v>
      </c>
    </row>
    <row r="17" spans="1:19" s="302" customFormat="1" ht="54" customHeight="1" x14ac:dyDescent="0.25">
      <c r="A17" s="577"/>
      <c r="B17" s="577"/>
      <c r="C17" s="577"/>
      <c r="D17" s="577"/>
      <c r="E17" s="577"/>
      <c r="F17" s="764"/>
      <c r="G17" s="516"/>
      <c r="H17" s="415" t="s">
        <v>1115</v>
      </c>
      <c r="I17" s="407">
        <v>300</v>
      </c>
      <c r="J17" s="515"/>
      <c r="K17" s="515"/>
      <c r="L17" s="515"/>
      <c r="M17" s="750"/>
      <c r="N17" s="515"/>
      <c r="O17" s="625"/>
      <c r="P17" s="515"/>
      <c r="Q17" s="515"/>
      <c r="R17" s="515"/>
    </row>
    <row r="18" spans="1:19" s="300" customFormat="1" ht="189.75" customHeight="1" x14ac:dyDescent="0.25">
      <c r="A18" s="577"/>
      <c r="B18" s="577"/>
      <c r="C18" s="577"/>
      <c r="D18" s="577"/>
      <c r="E18" s="577"/>
      <c r="F18" s="764"/>
      <c r="G18" s="407" t="s">
        <v>1132</v>
      </c>
      <c r="H18" s="415" t="s">
        <v>36</v>
      </c>
      <c r="I18" s="407">
        <v>1</v>
      </c>
      <c r="J18" s="516"/>
      <c r="K18" s="516"/>
      <c r="L18" s="516"/>
      <c r="M18" s="751"/>
      <c r="N18" s="516"/>
      <c r="O18" s="626"/>
      <c r="P18" s="516"/>
      <c r="Q18" s="516"/>
      <c r="R18" s="516"/>
      <c r="S18" s="301"/>
    </row>
    <row r="19" spans="1:19" s="300" customFormat="1" ht="106.5" customHeight="1" x14ac:dyDescent="0.25">
      <c r="A19" s="582">
        <v>5</v>
      </c>
      <c r="B19" s="582">
        <v>1</v>
      </c>
      <c r="C19" s="582">
        <v>4</v>
      </c>
      <c r="D19" s="577">
        <v>2</v>
      </c>
      <c r="E19" s="577" t="s">
        <v>1131</v>
      </c>
      <c r="F19" s="630" t="s">
        <v>1130</v>
      </c>
      <c r="G19" s="407" t="s">
        <v>1129</v>
      </c>
      <c r="H19" s="483" t="s">
        <v>1128</v>
      </c>
      <c r="I19" s="484" t="s">
        <v>1127</v>
      </c>
      <c r="J19" s="577" t="s">
        <v>1126</v>
      </c>
      <c r="K19" s="650" t="s">
        <v>39</v>
      </c>
      <c r="L19" s="650"/>
      <c r="M19" s="612">
        <v>11000</v>
      </c>
      <c r="N19" s="582"/>
      <c r="O19" s="612">
        <v>11000</v>
      </c>
      <c r="P19" s="612"/>
      <c r="Q19" s="577" t="s">
        <v>1120</v>
      </c>
      <c r="R19" s="577" t="s">
        <v>1119</v>
      </c>
    </row>
    <row r="20" spans="1:19" s="300" customFormat="1" ht="90" customHeight="1" x14ac:dyDescent="0.25">
      <c r="A20" s="582"/>
      <c r="B20" s="582"/>
      <c r="C20" s="582"/>
      <c r="D20" s="577"/>
      <c r="E20" s="577"/>
      <c r="F20" s="630"/>
      <c r="G20" s="407" t="s">
        <v>374</v>
      </c>
      <c r="H20" s="483" t="s">
        <v>1125</v>
      </c>
      <c r="I20" s="484" t="s">
        <v>1124</v>
      </c>
      <c r="J20" s="577"/>
      <c r="K20" s="650"/>
      <c r="L20" s="650"/>
      <c r="M20" s="612"/>
      <c r="N20" s="582"/>
      <c r="O20" s="612"/>
      <c r="P20" s="612"/>
      <c r="Q20" s="577"/>
      <c r="R20" s="577"/>
    </row>
    <row r="21" spans="1:19" s="300" customFormat="1" ht="91.5" customHeight="1" x14ac:dyDescent="0.25">
      <c r="A21" s="582"/>
      <c r="B21" s="582"/>
      <c r="C21" s="582"/>
      <c r="D21" s="577"/>
      <c r="E21" s="577"/>
      <c r="F21" s="630"/>
      <c r="G21" s="407" t="s">
        <v>361</v>
      </c>
      <c r="H21" s="415" t="s">
        <v>63</v>
      </c>
      <c r="I21" s="426" t="s">
        <v>42</v>
      </c>
      <c r="J21" s="577"/>
      <c r="K21" s="650"/>
      <c r="L21" s="650"/>
      <c r="M21" s="612"/>
      <c r="N21" s="582"/>
      <c r="O21" s="612"/>
      <c r="P21" s="612"/>
      <c r="Q21" s="577"/>
      <c r="R21" s="577"/>
    </row>
    <row r="22" spans="1:19" s="300" customFormat="1" ht="83.25" customHeight="1" x14ac:dyDescent="0.25">
      <c r="A22" s="577">
        <v>6</v>
      </c>
      <c r="B22" s="577">
        <v>1</v>
      </c>
      <c r="C22" s="577">
        <v>4</v>
      </c>
      <c r="D22" s="577">
        <v>2</v>
      </c>
      <c r="E22" s="577" t="s">
        <v>1123</v>
      </c>
      <c r="F22" s="764" t="s">
        <v>1122</v>
      </c>
      <c r="G22" s="403" t="s">
        <v>361</v>
      </c>
      <c r="H22" s="485" t="s">
        <v>342</v>
      </c>
      <c r="I22" s="407">
        <v>1</v>
      </c>
      <c r="J22" s="514" t="s">
        <v>1121</v>
      </c>
      <c r="K22" s="514" t="s">
        <v>46</v>
      </c>
      <c r="L22" s="514"/>
      <c r="M22" s="580">
        <v>73531.27</v>
      </c>
      <c r="N22" s="514"/>
      <c r="O22" s="624">
        <v>73531.27</v>
      </c>
      <c r="P22" s="514"/>
      <c r="Q22" s="514" t="s">
        <v>1120</v>
      </c>
      <c r="R22" s="514" t="s">
        <v>1119</v>
      </c>
    </row>
    <row r="23" spans="1:19" s="300" customFormat="1" ht="63.75" customHeight="1" x14ac:dyDescent="0.25">
      <c r="A23" s="577"/>
      <c r="B23" s="577"/>
      <c r="C23" s="577"/>
      <c r="D23" s="577"/>
      <c r="E23" s="577"/>
      <c r="F23" s="764"/>
      <c r="G23" s="577" t="s">
        <v>1118</v>
      </c>
      <c r="H23" s="415" t="s">
        <v>1117</v>
      </c>
      <c r="I23" s="407">
        <v>1</v>
      </c>
      <c r="J23" s="515"/>
      <c r="K23" s="515"/>
      <c r="L23" s="515"/>
      <c r="M23" s="625"/>
      <c r="N23" s="515"/>
      <c r="O23" s="625"/>
      <c r="P23" s="515"/>
      <c r="Q23" s="515"/>
      <c r="R23" s="515"/>
    </row>
    <row r="24" spans="1:19" s="300" customFormat="1" ht="51" customHeight="1" x14ac:dyDescent="0.25">
      <c r="A24" s="577"/>
      <c r="B24" s="577"/>
      <c r="C24" s="577"/>
      <c r="D24" s="577"/>
      <c r="E24" s="577"/>
      <c r="F24" s="764"/>
      <c r="G24" s="577"/>
      <c r="H24" s="614" t="s">
        <v>1116</v>
      </c>
      <c r="I24" s="514">
        <v>500</v>
      </c>
      <c r="J24" s="515"/>
      <c r="K24" s="515"/>
      <c r="L24" s="515"/>
      <c r="M24" s="625"/>
      <c r="N24" s="515"/>
      <c r="O24" s="625"/>
      <c r="P24" s="515"/>
      <c r="Q24" s="515"/>
      <c r="R24" s="515"/>
    </row>
    <row r="25" spans="1:19" s="300" customFormat="1" ht="40.5" customHeight="1" x14ac:dyDescent="0.25">
      <c r="A25" s="577"/>
      <c r="B25" s="577"/>
      <c r="C25" s="577"/>
      <c r="D25" s="577"/>
      <c r="E25" s="577"/>
      <c r="F25" s="764"/>
      <c r="G25" s="577"/>
      <c r="H25" s="614"/>
      <c r="I25" s="516"/>
      <c r="J25" s="515"/>
      <c r="K25" s="515"/>
      <c r="L25" s="515"/>
      <c r="M25" s="625"/>
      <c r="N25" s="515"/>
      <c r="O25" s="625"/>
      <c r="P25" s="515"/>
      <c r="Q25" s="515"/>
      <c r="R25" s="515"/>
    </row>
    <row r="26" spans="1:19" s="300" customFormat="1" ht="123.75" customHeight="1" x14ac:dyDescent="0.25">
      <c r="A26" s="577"/>
      <c r="B26" s="577"/>
      <c r="C26" s="577"/>
      <c r="D26" s="577"/>
      <c r="E26" s="577"/>
      <c r="F26" s="764"/>
      <c r="G26" s="403" t="s">
        <v>443</v>
      </c>
      <c r="H26" s="415" t="s">
        <v>1115</v>
      </c>
      <c r="I26" s="407">
        <v>25</v>
      </c>
      <c r="J26" s="516"/>
      <c r="K26" s="516"/>
      <c r="L26" s="516"/>
      <c r="M26" s="626"/>
      <c r="N26" s="516"/>
      <c r="O26" s="626"/>
      <c r="P26" s="516"/>
      <c r="Q26" s="516"/>
      <c r="R26" s="516"/>
    </row>
    <row r="27" spans="1:19" ht="15.75" customHeight="1" x14ac:dyDescent="0.25">
      <c r="A27" s="292"/>
      <c r="B27" s="292"/>
      <c r="C27" s="292"/>
      <c r="D27" s="292"/>
      <c r="E27" s="292"/>
      <c r="F27" s="294"/>
      <c r="G27" s="295"/>
      <c r="H27" s="293"/>
      <c r="I27" s="295"/>
      <c r="J27" s="292"/>
      <c r="K27" s="292"/>
      <c r="L27" s="292"/>
      <c r="N27" s="292"/>
      <c r="O27" s="292"/>
      <c r="P27" s="299"/>
    </row>
    <row r="28" spans="1:19" ht="15.75" customHeight="1" x14ac:dyDescent="0.25">
      <c r="A28" s="292"/>
      <c r="B28" s="292"/>
      <c r="C28" s="292"/>
      <c r="D28" s="292"/>
      <c r="E28" s="292"/>
      <c r="F28" s="294"/>
      <c r="G28" s="295"/>
      <c r="H28" s="293"/>
      <c r="I28" s="295"/>
      <c r="J28" s="292"/>
      <c r="K28" s="292"/>
      <c r="L28" s="292"/>
      <c r="M28" s="744"/>
      <c r="N28" s="744"/>
      <c r="O28" s="747" t="s">
        <v>35</v>
      </c>
      <c r="P28" s="748"/>
      <c r="Q28" s="749"/>
    </row>
    <row r="29" spans="1:19" ht="15.75" customHeight="1" x14ac:dyDescent="0.25">
      <c r="A29" s="292"/>
      <c r="B29" s="292"/>
      <c r="C29" s="292"/>
      <c r="D29" s="292"/>
      <c r="E29" s="292"/>
      <c r="F29" s="294"/>
      <c r="G29" s="295"/>
      <c r="H29" s="293"/>
      <c r="I29" s="295"/>
      <c r="J29" s="292"/>
      <c r="K29" s="292"/>
      <c r="L29" s="292"/>
      <c r="M29" s="744"/>
      <c r="N29" s="744"/>
      <c r="O29" s="298" t="s">
        <v>36</v>
      </c>
      <c r="P29" s="298">
        <v>2020</v>
      </c>
      <c r="Q29" s="262">
        <v>2021</v>
      </c>
    </row>
    <row r="30" spans="1:19" ht="15.75" customHeight="1" x14ac:dyDescent="0.25">
      <c r="A30" s="292"/>
      <c r="B30" s="292"/>
      <c r="C30" s="292"/>
      <c r="D30" s="292"/>
      <c r="E30" s="292"/>
      <c r="F30" s="294"/>
      <c r="G30" s="295"/>
      <c r="H30" s="293"/>
      <c r="I30" s="295"/>
      <c r="J30" s="292"/>
      <c r="K30" s="292"/>
      <c r="L30" s="292"/>
      <c r="M30" s="745" t="s">
        <v>688</v>
      </c>
      <c r="N30" s="746"/>
      <c r="O30" s="297">
        <v>6</v>
      </c>
      <c r="P30" s="88">
        <f>O7+O13+O15+O19+O22+O16</f>
        <v>467211.27</v>
      </c>
      <c r="Q30" s="88">
        <v>0</v>
      </c>
    </row>
    <row r="31" spans="1:19" ht="15.75" customHeight="1" x14ac:dyDescent="0.25">
      <c r="A31" s="292"/>
      <c r="B31" s="292"/>
      <c r="C31" s="292"/>
      <c r="D31" s="292"/>
      <c r="E31" s="292"/>
      <c r="F31" s="294"/>
      <c r="G31" s="295"/>
      <c r="H31" s="293"/>
      <c r="I31" s="295"/>
      <c r="J31" s="292"/>
      <c r="K31" s="292"/>
      <c r="L31" s="292"/>
      <c r="M31" s="292"/>
      <c r="N31" s="292"/>
      <c r="O31" s="292"/>
      <c r="P31" s="296"/>
    </row>
    <row r="32" spans="1:19" ht="15.75" customHeight="1" x14ac:dyDescent="0.25">
      <c r="A32" s="292"/>
      <c r="B32" s="292"/>
      <c r="C32" s="292"/>
      <c r="D32" s="292"/>
      <c r="E32" s="292"/>
      <c r="F32" s="294"/>
      <c r="G32" s="295"/>
      <c r="H32" s="293"/>
      <c r="I32" s="295"/>
      <c r="J32" s="292"/>
      <c r="K32" s="292"/>
      <c r="L32" s="292"/>
      <c r="M32" s="292"/>
      <c r="N32" s="292"/>
      <c r="O32" s="292"/>
      <c r="P32" s="292"/>
      <c r="Q32" s="292"/>
      <c r="R32" s="292"/>
    </row>
    <row r="33" spans="1:18" ht="15.75" customHeight="1" x14ac:dyDescent="0.25">
      <c r="A33" s="292"/>
      <c r="B33" s="292"/>
      <c r="C33" s="292"/>
      <c r="D33" s="292"/>
      <c r="E33" s="292"/>
      <c r="F33" s="294"/>
      <c r="G33" s="295"/>
      <c r="H33" s="293"/>
      <c r="I33" s="295"/>
      <c r="J33" s="292"/>
      <c r="K33" s="292"/>
      <c r="L33" s="292"/>
      <c r="M33" s="292"/>
      <c r="N33" s="292"/>
      <c r="O33" s="292"/>
      <c r="P33" s="296"/>
      <c r="Q33" s="292"/>
      <c r="R33" s="292"/>
    </row>
    <row r="34" spans="1:18" ht="15.75" customHeight="1" x14ac:dyDescent="0.25">
      <c r="A34" s="292"/>
      <c r="B34" s="292"/>
      <c r="C34" s="292"/>
      <c r="D34" s="292"/>
      <c r="E34" s="292"/>
      <c r="F34" s="294"/>
      <c r="G34" s="295"/>
      <c r="H34" s="293"/>
      <c r="I34" s="295"/>
      <c r="J34" s="292"/>
      <c r="K34" s="292"/>
      <c r="L34" s="292"/>
      <c r="M34" s="292"/>
      <c r="N34" s="292"/>
      <c r="O34" s="292"/>
      <c r="P34" s="292"/>
      <c r="Q34" s="292"/>
      <c r="R34" s="292"/>
    </row>
    <row r="35" spans="1:18" ht="15.75" customHeight="1" x14ac:dyDescent="0.25">
      <c r="A35" s="292"/>
      <c r="B35" s="292"/>
      <c r="C35" s="292"/>
      <c r="D35" s="292"/>
      <c r="E35" s="292"/>
      <c r="F35" s="294"/>
      <c r="G35" s="295"/>
      <c r="H35" s="293"/>
      <c r="I35" s="295"/>
      <c r="J35" s="292"/>
      <c r="K35" s="292"/>
      <c r="L35" s="292"/>
      <c r="M35" s="292"/>
      <c r="N35" s="292"/>
      <c r="O35" s="292"/>
      <c r="P35" s="292"/>
      <c r="Q35" s="292"/>
      <c r="R35" s="292"/>
    </row>
    <row r="36" spans="1:18" ht="15.75" customHeight="1" x14ac:dyDescent="0.25">
      <c r="A36" s="292"/>
      <c r="B36" s="292"/>
      <c r="C36" s="292"/>
      <c r="D36" s="292"/>
      <c r="E36" s="292"/>
      <c r="F36" s="294"/>
      <c r="G36" s="295"/>
      <c r="H36" s="293"/>
      <c r="I36" s="295"/>
      <c r="J36" s="292"/>
      <c r="K36" s="292"/>
      <c r="L36" s="292"/>
      <c r="M36" s="292"/>
      <c r="N36" s="292"/>
      <c r="O36" s="292"/>
      <c r="P36" s="292"/>
      <c r="Q36" s="292"/>
      <c r="R36" s="292"/>
    </row>
    <row r="37" spans="1:18" ht="15.75" customHeight="1" x14ac:dyDescent="0.25">
      <c r="A37" s="292"/>
      <c r="B37" s="292"/>
      <c r="C37" s="292"/>
      <c r="D37" s="292"/>
      <c r="E37" s="292"/>
      <c r="F37" s="294"/>
      <c r="G37" s="295"/>
      <c r="H37" s="293"/>
      <c r="I37" s="295"/>
      <c r="J37" s="292"/>
      <c r="K37" s="292"/>
      <c r="L37" s="292"/>
      <c r="M37" s="292"/>
      <c r="N37" s="292"/>
      <c r="O37" s="292"/>
      <c r="P37" s="292"/>
      <c r="Q37" s="292"/>
      <c r="R37" s="292"/>
    </row>
    <row r="38" spans="1:18" ht="15.75" customHeight="1" x14ac:dyDescent="0.25">
      <c r="A38" s="292"/>
      <c r="B38" s="292"/>
      <c r="C38" s="292"/>
      <c r="D38" s="292"/>
      <c r="E38" s="292"/>
      <c r="F38" s="294"/>
      <c r="G38" s="295"/>
      <c r="H38" s="293"/>
      <c r="I38" s="295"/>
      <c r="J38" s="292"/>
      <c r="K38" s="292"/>
      <c r="L38" s="292"/>
      <c r="M38" s="292"/>
      <c r="N38" s="292"/>
      <c r="O38" s="292"/>
      <c r="P38" s="292"/>
      <c r="Q38" s="292"/>
      <c r="R38" s="292"/>
    </row>
    <row r="39" spans="1:18" ht="15.75" customHeight="1" x14ac:dyDescent="0.25">
      <c r="A39" s="292"/>
      <c r="B39" s="292"/>
      <c r="C39" s="292"/>
      <c r="D39" s="292"/>
      <c r="E39" s="292"/>
      <c r="F39" s="294"/>
      <c r="G39" s="295"/>
      <c r="H39" s="293"/>
      <c r="I39" s="295"/>
      <c r="J39" s="292"/>
      <c r="K39" s="292"/>
      <c r="L39" s="292"/>
      <c r="M39" s="292"/>
      <c r="N39" s="292"/>
      <c r="O39" s="292"/>
      <c r="P39" s="292"/>
      <c r="Q39" s="292"/>
      <c r="R39" s="292"/>
    </row>
    <row r="40" spans="1:18" ht="15.75" customHeight="1" x14ac:dyDescent="0.25">
      <c r="A40" s="292"/>
      <c r="B40" s="292"/>
      <c r="C40" s="292"/>
      <c r="D40" s="292"/>
      <c r="E40" s="292"/>
      <c r="F40" s="294"/>
      <c r="G40" s="295"/>
      <c r="H40" s="293"/>
      <c r="I40" s="295"/>
      <c r="J40" s="292"/>
      <c r="K40" s="292"/>
      <c r="L40" s="292"/>
      <c r="M40" s="292"/>
      <c r="N40" s="292"/>
      <c r="O40" s="292"/>
      <c r="P40" s="292"/>
      <c r="Q40" s="292"/>
      <c r="R40" s="292"/>
    </row>
    <row r="41" spans="1:18" ht="15.75" customHeight="1" x14ac:dyDescent="0.25">
      <c r="A41" s="292"/>
      <c r="B41" s="292"/>
      <c r="C41" s="292"/>
      <c r="D41" s="292"/>
      <c r="E41" s="292"/>
      <c r="F41" s="294"/>
      <c r="G41" s="295"/>
      <c r="H41" s="293"/>
      <c r="I41" s="295"/>
      <c r="J41" s="292"/>
      <c r="K41" s="292"/>
      <c r="L41" s="292"/>
      <c r="M41" s="292"/>
      <c r="N41" s="292"/>
      <c r="O41" s="292"/>
      <c r="P41" s="292"/>
      <c r="Q41" s="292"/>
      <c r="R41" s="292"/>
    </row>
    <row r="42" spans="1:18" ht="15.75" customHeight="1" x14ac:dyDescent="0.25">
      <c r="A42" s="292"/>
      <c r="B42" s="292"/>
      <c r="C42" s="292"/>
      <c r="D42" s="292"/>
      <c r="E42" s="292"/>
      <c r="F42" s="294"/>
      <c r="G42" s="295"/>
      <c r="H42" s="293"/>
      <c r="I42" s="295"/>
      <c r="J42" s="292"/>
      <c r="K42" s="292"/>
      <c r="L42" s="292"/>
      <c r="M42" s="292"/>
      <c r="N42" s="292"/>
      <c r="O42" s="292"/>
      <c r="P42" s="292"/>
      <c r="Q42" s="292"/>
      <c r="R42" s="292"/>
    </row>
    <row r="43" spans="1:18" ht="15.75" customHeight="1" x14ac:dyDescent="0.25">
      <c r="A43" s="292"/>
      <c r="B43" s="292"/>
      <c r="C43" s="292"/>
      <c r="D43" s="292"/>
      <c r="E43" s="292"/>
      <c r="F43" s="294"/>
      <c r="G43" s="295"/>
      <c r="H43" s="293"/>
      <c r="I43" s="295"/>
      <c r="J43" s="292"/>
      <c r="K43" s="292"/>
      <c r="L43" s="292"/>
      <c r="M43" s="292"/>
      <c r="N43" s="292"/>
      <c r="O43" s="292"/>
      <c r="P43" s="292"/>
      <c r="Q43" s="292"/>
      <c r="R43" s="292"/>
    </row>
    <row r="44" spans="1:18" ht="15.75" customHeight="1" x14ac:dyDescent="0.25">
      <c r="A44" s="292"/>
      <c r="B44" s="292"/>
      <c r="C44" s="292"/>
      <c r="D44" s="292"/>
      <c r="E44" s="292"/>
      <c r="F44" s="294"/>
      <c r="G44" s="295"/>
      <c r="H44" s="293"/>
      <c r="I44" s="295"/>
      <c r="J44" s="292"/>
      <c r="K44" s="292"/>
      <c r="L44" s="292"/>
      <c r="M44" s="292"/>
      <c r="N44" s="292"/>
      <c r="O44" s="292"/>
      <c r="P44" s="292"/>
      <c r="Q44" s="292"/>
      <c r="R44" s="292"/>
    </row>
    <row r="45" spans="1:18" ht="15.75" customHeight="1" x14ac:dyDescent="0.25">
      <c r="A45" s="292"/>
      <c r="B45" s="292"/>
      <c r="C45" s="292"/>
      <c r="D45" s="292"/>
      <c r="E45" s="292"/>
      <c r="F45" s="294"/>
      <c r="G45" s="295"/>
      <c r="H45" s="293"/>
      <c r="I45" s="295"/>
      <c r="J45" s="292"/>
      <c r="K45" s="292"/>
      <c r="L45" s="292"/>
      <c r="M45" s="292"/>
      <c r="N45" s="292"/>
      <c r="O45" s="292"/>
      <c r="P45" s="292"/>
      <c r="Q45" s="292"/>
      <c r="R45" s="292"/>
    </row>
    <row r="46" spans="1:18" ht="15.75" customHeight="1" x14ac:dyDescent="0.25">
      <c r="A46" s="292"/>
      <c r="B46" s="292"/>
      <c r="C46" s="292"/>
      <c r="D46" s="292"/>
      <c r="E46" s="292"/>
      <c r="F46" s="294"/>
      <c r="G46" s="295"/>
      <c r="H46" s="293"/>
      <c r="I46" s="295"/>
      <c r="J46" s="292"/>
      <c r="K46" s="292"/>
      <c r="L46" s="292"/>
      <c r="M46" s="292"/>
      <c r="N46" s="292"/>
      <c r="O46" s="292"/>
      <c r="P46" s="292"/>
      <c r="Q46" s="292"/>
      <c r="R46" s="292"/>
    </row>
    <row r="47" spans="1:18" ht="15.75" customHeight="1" x14ac:dyDescent="0.25">
      <c r="A47" s="292"/>
      <c r="B47" s="292"/>
      <c r="C47" s="292"/>
      <c r="D47" s="292"/>
      <c r="E47" s="292"/>
      <c r="F47" s="294"/>
      <c r="G47" s="295"/>
      <c r="H47" s="293"/>
      <c r="I47" s="295"/>
      <c r="J47" s="292"/>
      <c r="K47" s="292"/>
      <c r="L47" s="292"/>
      <c r="M47" s="292"/>
      <c r="N47" s="292"/>
      <c r="O47" s="292"/>
      <c r="P47" s="292"/>
      <c r="Q47" s="292"/>
      <c r="R47" s="292"/>
    </row>
    <row r="48" spans="1:18" ht="15.75" customHeight="1" x14ac:dyDescent="0.25">
      <c r="A48" s="292"/>
      <c r="B48" s="292"/>
      <c r="C48" s="292"/>
      <c r="D48" s="292"/>
      <c r="E48" s="292"/>
      <c r="F48" s="294"/>
      <c r="G48" s="295"/>
      <c r="H48" s="293"/>
      <c r="I48" s="295"/>
      <c r="J48" s="292"/>
      <c r="K48" s="292"/>
      <c r="L48" s="292"/>
      <c r="M48" s="292"/>
      <c r="N48" s="292"/>
      <c r="O48" s="292"/>
      <c r="P48" s="292"/>
      <c r="Q48" s="292"/>
      <c r="R48" s="292"/>
    </row>
    <row r="49" spans="1:18" ht="15.75" customHeight="1" x14ac:dyDescent="0.25">
      <c r="A49" s="292"/>
      <c r="B49" s="292"/>
      <c r="C49" s="292"/>
      <c r="D49" s="292"/>
      <c r="E49" s="292"/>
      <c r="F49" s="294"/>
      <c r="G49" s="295"/>
      <c r="H49" s="293"/>
      <c r="I49" s="295"/>
      <c r="J49" s="292"/>
      <c r="K49" s="292"/>
      <c r="L49" s="292"/>
      <c r="M49" s="292"/>
      <c r="N49" s="292"/>
      <c r="O49" s="292"/>
      <c r="P49" s="292"/>
      <c r="Q49" s="292"/>
      <c r="R49" s="292"/>
    </row>
    <row r="50" spans="1:18" ht="15.75" customHeight="1" x14ac:dyDescent="0.25">
      <c r="A50" s="292"/>
      <c r="B50" s="292"/>
      <c r="C50" s="292"/>
      <c r="D50" s="292"/>
      <c r="E50" s="292"/>
      <c r="F50" s="294"/>
      <c r="G50" s="295"/>
      <c r="H50" s="293"/>
      <c r="I50" s="295"/>
      <c r="J50" s="292"/>
      <c r="K50" s="292"/>
      <c r="L50" s="292"/>
      <c r="M50" s="292"/>
      <c r="N50" s="292"/>
      <c r="O50" s="292"/>
      <c r="P50" s="292"/>
      <c r="Q50" s="292"/>
      <c r="R50" s="292"/>
    </row>
    <row r="51" spans="1:18" ht="15.75" customHeight="1" x14ac:dyDescent="0.25">
      <c r="A51" s="292"/>
      <c r="B51" s="292"/>
      <c r="C51" s="292"/>
      <c r="D51" s="292"/>
      <c r="E51" s="292"/>
      <c r="F51" s="294"/>
      <c r="G51" s="295"/>
      <c r="H51" s="293"/>
      <c r="I51" s="295"/>
      <c r="J51" s="292"/>
      <c r="K51" s="292"/>
      <c r="L51" s="292"/>
      <c r="M51" s="292"/>
      <c r="N51" s="292"/>
      <c r="O51" s="292"/>
      <c r="P51" s="292"/>
      <c r="Q51" s="292"/>
      <c r="R51" s="292"/>
    </row>
    <row r="52" spans="1:18" ht="15.75" customHeight="1" x14ac:dyDescent="0.25">
      <c r="A52" s="292"/>
      <c r="B52" s="292"/>
      <c r="C52" s="292"/>
      <c r="D52" s="292"/>
      <c r="E52" s="292"/>
      <c r="F52" s="294"/>
      <c r="G52" s="295"/>
      <c r="H52" s="293"/>
      <c r="I52" s="295"/>
      <c r="J52" s="292"/>
      <c r="K52" s="292"/>
      <c r="L52" s="292"/>
      <c r="M52" s="292"/>
      <c r="N52" s="292"/>
      <c r="O52" s="292"/>
      <c r="P52" s="292"/>
      <c r="Q52" s="292"/>
      <c r="R52" s="292"/>
    </row>
    <row r="53" spans="1:18" ht="15.75" customHeight="1" x14ac:dyDescent="0.25">
      <c r="A53" s="292"/>
      <c r="B53" s="292"/>
      <c r="C53" s="292"/>
      <c r="D53" s="292"/>
      <c r="E53" s="292"/>
      <c r="F53" s="294"/>
      <c r="G53" s="295"/>
      <c r="H53" s="293"/>
      <c r="I53" s="295"/>
      <c r="J53" s="292"/>
      <c r="K53" s="292"/>
      <c r="L53" s="292"/>
      <c r="M53" s="292"/>
      <c r="N53" s="292"/>
      <c r="O53" s="292"/>
      <c r="P53" s="292"/>
      <c r="Q53" s="292"/>
      <c r="R53" s="292"/>
    </row>
    <row r="54" spans="1:18" ht="15.75" customHeight="1" x14ac:dyDescent="0.25">
      <c r="A54" s="292"/>
      <c r="B54" s="292"/>
      <c r="C54" s="292"/>
      <c r="D54" s="292"/>
      <c r="E54" s="292"/>
      <c r="F54" s="294"/>
      <c r="G54" s="295"/>
      <c r="H54" s="293"/>
      <c r="I54" s="295"/>
      <c r="J54" s="292"/>
      <c r="K54" s="292"/>
      <c r="L54" s="292"/>
      <c r="M54" s="292"/>
      <c r="N54" s="292"/>
      <c r="O54" s="292"/>
      <c r="P54" s="292"/>
      <c r="Q54" s="292"/>
      <c r="R54" s="292"/>
    </row>
    <row r="55" spans="1:18" ht="15.75" customHeight="1" x14ac:dyDescent="0.25">
      <c r="A55" s="292"/>
      <c r="B55" s="292"/>
      <c r="C55" s="292"/>
      <c r="D55" s="292"/>
      <c r="E55" s="292"/>
      <c r="F55" s="294"/>
      <c r="G55" s="295"/>
      <c r="H55" s="293"/>
      <c r="I55" s="295"/>
      <c r="J55" s="292"/>
      <c r="K55" s="292"/>
      <c r="L55" s="292"/>
      <c r="M55" s="292"/>
      <c r="N55" s="292"/>
      <c r="O55" s="292"/>
      <c r="P55" s="292"/>
      <c r="Q55" s="292"/>
      <c r="R55" s="292"/>
    </row>
    <row r="56" spans="1:18" ht="15.75" customHeight="1" x14ac:dyDescent="0.25">
      <c r="A56" s="292"/>
      <c r="B56" s="292"/>
      <c r="C56" s="292"/>
      <c r="D56" s="292"/>
      <c r="E56" s="292"/>
      <c r="F56" s="294"/>
      <c r="G56" s="295"/>
      <c r="H56" s="293"/>
      <c r="I56" s="295"/>
      <c r="J56" s="292"/>
      <c r="K56" s="292"/>
      <c r="L56" s="292"/>
      <c r="M56" s="292"/>
      <c r="N56" s="292"/>
      <c r="O56" s="292"/>
      <c r="P56" s="292"/>
      <c r="Q56" s="292"/>
      <c r="R56" s="292"/>
    </row>
    <row r="57" spans="1:18" ht="15.75" customHeight="1" x14ac:dyDescent="0.25">
      <c r="A57" s="292"/>
      <c r="B57" s="292"/>
      <c r="C57" s="292"/>
      <c r="D57" s="292"/>
      <c r="E57" s="292"/>
      <c r="F57" s="294"/>
      <c r="G57" s="295"/>
      <c r="H57" s="293"/>
      <c r="I57" s="295"/>
      <c r="J57" s="292"/>
      <c r="K57" s="292"/>
      <c r="L57" s="292"/>
      <c r="M57" s="292"/>
      <c r="N57" s="292"/>
      <c r="O57" s="292"/>
      <c r="P57" s="292"/>
      <c r="Q57" s="292"/>
      <c r="R57" s="292"/>
    </row>
    <row r="58" spans="1:18" ht="15.75" customHeight="1" x14ac:dyDescent="0.25">
      <c r="A58" s="292"/>
      <c r="B58" s="292"/>
      <c r="C58" s="292"/>
      <c r="D58" s="292"/>
      <c r="E58" s="292"/>
      <c r="F58" s="294"/>
      <c r="G58" s="295"/>
      <c r="H58" s="293"/>
      <c r="I58" s="295"/>
      <c r="J58" s="292"/>
      <c r="K58" s="292"/>
      <c r="L58" s="292"/>
      <c r="M58" s="292"/>
      <c r="N58" s="292"/>
      <c r="O58" s="292"/>
      <c r="P58" s="292"/>
      <c r="Q58" s="292"/>
      <c r="R58" s="292"/>
    </row>
    <row r="59" spans="1:18" ht="15.75" customHeight="1" x14ac:dyDescent="0.25">
      <c r="A59" s="292"/>
      <c r="B59" s="292"/>
      <c r="C59" s="292"/>
      <c r="D59" s="292"/>
      <c r="E59" s="292"/>
      <c r="F59" s="294"/>
      <c r="G59" s="295"/>
      <c r="H59" s="293"/>
      <c r="I59" s="295"/>
      <c r="J59" s="292"/>
      <c r="K59" s="292"/>
      <c r="L59" s="292"/>
      <c r="M59" s="292"/>
      <c r="N59" s="292"/>
      <c r="O59" s="292"/>
      <c r="P59" s="292"/>
      <c r="Q59" s="292"/>
      <c r="R59" s="292"/>
    </row>
    <row r="60" spans="1:18" ht="15.75" customHeight="1" x14ac:dyDescent="0.25">
      <c r="A60" s="292"/>
      <c r="B60" s="292"/>
      <c r="C60" s="292"/>
      <c r="D60" s="292"/>
      <c r="E60" s="292"/>
      <c r="F60" s="294"/>
      <c r="G60" s="295"/>
      <c r="H60" s="293"/>
      <c r="I60" s="295"/>
      <c r="J60" s="292"/>
      <c r="K60" s="292"/>
      <c r="L60" s="292"/>
      <c r="M60" s="292"/>
      <c r="N60" s="292"/>
      <c r="O60" s="292"/>
      <c r="P60" s="292"/>
      <c r="Q60" s="292"/>
      <c r="R60" s="292"/>
    </row>
    <row r="61" spans="1:18" ht="15.75" customHeight="1" x14ac:dyDescent="0.25">
      <c r="A61" s="292"/>
      <c r="B61" s="292"/>
      <c r="C61" s="292"/>
      <c r="D61" s="292"/>
      <c r="E61" s="292"/>
      <c r="F61" s="294"/>
      <c r="G61" s="295"/>
      <c r="H61" s="293"/>
      <c r="I61" s="295"/>
      <c r="J61" s="292"/>
      <c r="K61" s="292"/>
      <c r="L61" s="292"/>
      <c r="M61" s="292"/>
      <c r="N61" s="292"/>
      <c r="O61" s="292"/>
      <c r="P61" s="292"/>
      <c r="Q61" s="292"/>
      <c r="R61" s="292"/>
    </row>
    <row r="62" spans="1:18" ht="15.75" customHeight="1" x14ac:dyDescent="0.25">
      <c r="A62" s="292"/>
      <c r="B62" s="292"/>
      <c r="C62" s="292"/>
      <c r="D62" s="292"/>
      <c r="E62" s="292"/>
      <c r="F62" s="294"/>
      <c r="G62" s="295"/>
      <c r="H62" s="293"/>
      <c r="I62" s="295"/>
      <c r="J62" s="292"/>
      <c r="K62" s="292"/>
      <c r="L62" s="292"/>
      <c r="M62" s="292"/>
      <c r="N62" s="292"/>
      <c r="O62" s="292"/>
      <c r="P62" s="292"/>
      <c r="Q62" s="292"/>
      <c r="R62" s="292"/>
    </row>
    <row r="63" spans="1:18" ht="15.75" customHeight="1" x14ac:dyDescent="0.25">
      <c r="A63" s="292"/>
      <c r="B63" s="292"/>
      <c r="C63" s="292"/>
      <c r="D63" s="292"/>
      <c r="E63" s="292"/>
      <c r="F63" s="294"/>
      <c r="G63" s="295"/>
      <c r="H63" s="293"/>
      <c r="I63" s="295"/>
      <c r="J63" s="292"/>
      <c r="K63" s="292"/>
      <c r="L63" s="292"/>
      <c r="M63" s="292"/>
      <c r="N63" s="292"/>
      <c r="O63" s="292"/>
      <c r="P63" s="292"/>
      <c r="Q63" s="292"/>
      <c r="R63" s="292"/>
    </row>
    <row r="64" spans="1:18" ht="15.75" customHeight="1" x14ac:dyDescent="0.25">
      <c r="A64" s="292"/>
      <c r="B64" s="292"/>
      <c r="C64" s="292"/>
      <c r="D64" s="292"/>
      <c r="E64" s="292"/>
      <c r="F64" s="294"/>
      <c r="G64" s="295"/>
      <c r="H64" s="293"/>
      <c r="I64" s="295"/>
      <c r="J64" s="292"/>
      <c r="K64" s="292"/>
      <c r="L64" s="292"/>
      <c r="M64" s="292"/>
      <c r="N64" s="292"/>
      <c r="O64" s="292"/>
      <c r="P64" s="292"/>
      <c r="Q64" s="292"/>
      <c r="R64" s="292"/>
    </row>
    <row r="65" spans="1:18" ht="15.75" customHeight="1" x14ac:dyDescent="0.25">
      <c r="A65" s="292"/>
      <c r="B65" s="292"/>
      <c r="C65" s="292"/>
      <c r="D65" s="292"/>
      <c r="E65" s="292"/>
      <c r="F65" s="294"/>
      <c r="G65" s="295"/>
      <c r="H65" s="293"/>
      <c r="I65" s="295"/>
      <c r="J65" s="292"/>
      <c r="K65" s="292"/>
      <c r="L65" s="292"/>
      <c r="M65" s="292"/>
      <c r="N65" s="292"/>
      <c r="O65" s="292"/>
      <c r="P65" s="292"/>
      <c r="Q65" s="292"/>
      <c r="R65" s="292"/>
    </row>
    <row r="66" spans="1:18" ht="15.75" customHeight="1" x14ac:dyDescent="0.25">
      <c r="A66" s="292"/>
      <c r="B66" s="292"/>
      <c r="C66" s="292"/>
      <c r="D66" s="292"/>
      <c r="E66" s="292"/>
      <c r="F66" s="294"/>
      <c r="G66" s="295"/>
      <c r="H66" s="293"/>
      <c r="I66" s="295"/>
      <c r="J66" s="292"/>
      <c r="K66" s="292"/>
      <c r="L66" s="292"/>
      <c r="M66" s="292"/>
      <c r="N66" s="292"/>
      <c r="O66" s="292"/>
      <c r="P66" s="292"/>
      <c r="Q66" s="292"/>
      <c r="R66" s="292"/>
    </row>
    <row r="67" spans="1:18" ht="15.75" customHeight="1" x14ac:dyDescent="0.25">
      <c r="A67" s="292"/>
      <c r="B67" s="292"/>
      <c r="C67" s="292"/>
      <c r="D67" s="292"/>
      <c r="E67" s="292"/>
      <c r="F67" s="294"/>
      <c r="G67" s="295"/>
      <c r="H67" s="293"/>
      <c r="I67" s="295"/>
      <c r="J67" s="292"/>
      <c r="K67" s="292"/>
      <c r="L67" s="292"/>
      <c r="M67" s="292"/>
      <c r="N67" s="292"/>
      <c r="O67" s="292"/>
      <c r="P67" s="292"/>
      <c r="Q67" s="292"/>
      <c r="R67" s="292"/>
    </row>
    <row r="68" spans="1:18" ht="15.75" customHeight="1" x14ac:dyDescent="0.25">
      <c r="A68" s="292"/>
      <c r="B68" s="292"/>
      <c r="C68" s="292"/>
      <c r="D68" s="292"/>
      <c r="E68" s="292"/>
      <c r="F68" s="294"/>
      <c r="G68" s="295"/>
      <c r="H68" s="293"/>
      <c r="I68" s="295"/>
      <c r="J68" s="292"/>
      <c r="K68" s="292"/>
      <c r="L68" s="292"/>
      <c r="M68" s="292"/>
      <c r="N68" s="292"/>
      <c r="O68" s="292"/>
      <c r="P68" s="292"/>
      <c r="Q68" s="292"/>
      <c r="R68" s="292"/>
    </row>
    <row r="69" spans="1:18" ht="15.75" customHeight="1" x14ac:dyDescent="0.25">
      <c r="A69" s="292"/>
      <c r="B69" s="292"/>
      <c r="C69" s="292"/>
      <c r="D69" s="292"/>
      <c r="E69" s="292"/>
      <c r="F69" s="294"/>
      <c r="G69" s="295"/>
      <c r="H69" s="293"/>
      <c r="I69" s="295"/>
      <c r="J69" s="292"/>
      <c r="K69" s="292"/>
      <c r="L69" s="292"/>
      <c r="M69" s="292"/>
      <c r="N69" s="292"/>
      <c r="O69" s="292"/>
      <c r="P69" s="292"/>
      <c r="Q69" s="292"/>
      <c r="R69" s="292"/>
    </row>
    <row r="70" spans="1:18" ht="15.75" customHeight="1" x14ac:dyDescent="0.25">
      <c r="A70" s="292"/>
      <c r="B70" s="292"/>
      <c r="C70" s="292"/>
      <c r="D70" s="292"/>
      <c r="E70" s="292"/>
      <c r="F70" s="294"/>
      <c r="G70" s="295"/>
      <c r="H70" s="293"/>
      <c r="I70" s="295"/>
      <c r="J70" s="292"/>
      <c r="K70" s="292"/>
      <c r="L70" s="292"/>
      <c r="M70" s="292"/>
      <c r="N70" s="292"/>
      <c r="O70" s="292"/>
      <c r="P70" s="292"/>
      <c r="Q70" s="292"/>
      <c r="R70" s="292"/>
    </row>
    <row r="71" spans="1:18" ht="15.75" customHeight="1" x14ac:dyDescent="0.25">
      <c r="A71" s="292"/>
      <c r="B71" s="292"/>
      <c r="C71" s="292"/>
      <c r="D71" s="292"/>
      <c r="E71" s="292"/>
      <c r="F71" s="294"/>
      <c r="G71" s="295"/>
      <c r="H71" s="293"/>
      <c r="I71" s="295"/>
      <c r="J71" s="292"/>
      <c r="K71" s="292"/>
      <c r="L71" s="292"/>
      <c r="M71" s="292"/>
      <c r="N71" s="292"/>
      <c r="O71" s="292"/>
      <c r="P71" s="292"/>
      <c r="Q71" s="292"/>
      <c r="R71" s="292"/>
    </row>
    <row r="72" spans="1:18" ht="15.75" customHeight="1" x14ac:dyDescent="0.25">
      <c r="A72" s="292"/>
      <c r="B72" s="292"/>
      <c r="C72" s="292"/>
      <c r="D72" s="292"/>
      <c r="E72" s="292"/>
      <c r="F72" s="294"/>
      <c r="G72" s="295"/>
      <c r="H72" s="293"/>
      <c r="I72" s="295"/>
      <c r="J72" s="292"/>
      <c r="K72" s="292"/>
      <c r="L72" s="292"/>
      <c r="M72" s="292"/>
      <c r="N72" s="292"/>
      <c r="O72" s="292"/>
      <c r="P72" s="292"/>
      <c r="Q72" s="292"/>
      <c r="R72" s="292"/>
    </row>
    <row r="73" spans="1:18" ht="15.75" customHeight="1" x14ac:dyDescent="0.25">
      <c r="A73" s="292"/>
      <c r="B73" s="292"/>
      <c r="C73" s="292"/>
      <c r="D73" s="292"/>
      <c r="E73" s="292"/>
      <c r="F73" s="294"/>
      <c r="G73" s="295"/>
      <c r="H73" s="293"/>
      <c r="I73" s="295"/>
      <c r="J73" s="292"/>
      <c r="K73" s="292"/>
      <c r="L73" s="292"/>
      <c r="M73" s="292"/>
      <c r="N73" s="292"/>
      <c r="O73" s="292"/>
      <c r="P73" s="292"/>
      <c r="Q73" s="292"/>
      <c r="R73" s="292"/>
    </row>
    <row r="74" spans="1:18" ht="15.75" customHeight="1" x14ac:dyDescent="0.25">
      <c r="A74" s="292"/>
      <c r="B74" s="292"/>
      <c r="C74" s="292"/>
      <c r="D74" s="292"/>
      <c r="E74" s="292"/>
      <c r="F74" s="294"/>
      <c r="G74" s="295"/>
      <c r="H74" s="293"/>
      <c r="I74" s="295"/>
      <c r="J74" s="292"/>
      <c r="K74" s="292"/>
      <c r="L74" s="292"/>
      <c r="M74" s="292"/>
      <c r="N74" s="292"/>
      <c r="O74" s="292"/>
      <c r="P74" s="292"/>
      <c r="Q74" s="292"/>
      <c r="R74" s="292"/>
    </row>
    <row r="75" spans="1:18" ht="15.75" customHeight="1" x14ac:dyDescent="0.25">
      <c r="A75" s="292"/>
      <c r="B75" s="292"/>
      <c r="C75" s="292"/>
      <c r="D75" s="292"/>
      <c r="E75" s="292"/>
      <c r="F75" s="294"/>
      <c r="G75" s="295"/>
      <c r="H75" s="293"/>
      <c r="I75" s="295"/>
      <c r="J75" s="292"/>
      <c r="K75" s="292"/>
      <c r="L75" s="292"/>
      <c r="M75" s="292"/>
      <c r="N75" s="292"/>
      <c r="O75" s="292"/>
      <c r="P75" s="292"/>
      <c r="Q75" s="292"/>
      <c r="R75" s="292"/>
    </row>
    <row r="76" spans="1:18" ht="15.75" customHeight="1" x14ac:dyDescent="0.25">
      <c r="A76" s="292"/>
      <c r="B76" s="292"/>
      <c r="C76" s="292"/>
      <c r="D76" s="292"/>
      <c r="E76" s="292"/>
      <c r="F76" s="294"/>
      <c r="G76" s="295"/>
      <c r="H76" s="293"/>
      <c r="I76" s="295"/>
      <c r="J76" s="292"/>
      <c r="K76" s="292"/>
      <c r="L76" s="292"/>
      <c r="M76" s="292"/>
      <c r="N76" s="292"/>
      <c r="O76" s="292"/>
      <c r="P76" s="292"/>
      <c r="Q76" s="292"/>
      <c r="R76" s="292"/>
    </row>
    <row r="77" spans="1:18" ht="15.75" customHeight="1" x14ac:dyDescent="0.25">
      <c r="A77" s="292"/>
      <c r="B77" s="292"/>
      <c r="C77" s="292"/>
      <c r="D77" s="292"/>
      <c r="E77" s="292"/>
      <c r="F77" s="294"/>
      <c r="G77" s="295"/>
      <c r="H77" s="293"/>
      <c r="I77" s="295"/>
      <c r="J77" s="292"/>
      <c r="K77" s="292"/>
      <c r="L77" s="292"/>
      <c r="M77" s="292"/>
      <c r="N77" s="292"/>
      <c r="O77" s="292"/>
      <c r="P77" s="292"/>
      <c r="Q77" s="292"/>
      <c r="R77" s="292"/>
    </row>
    <row r="78" spans="1:18" ht="15.75" customHeight="1" x14ac:dyDescent="0.25">
      <c r="A78" s="292"/>
      <c r="B78" s="292"/>
      <c r="C78" s="292"/>
      <c r="D78" s="292"/>
      <c r="E78" s="292"/>
      <c r="F78" s="294"/>
      <c r="G78" s="295"/>
      <c r="H78" s="293"/>
      <c r="I78" s="295"/>
      <c r="J78" s="292"/>
      <c r="K78" s="292"/>
      <c r="L78" s="292"/>
      <c r="M78" s="292"/>
      <c r="N78" s="292"/>
      <c r="O78" s="292"/>
      <c r="P78" s="292"/>
      <c r="Q78" s="292"/>
      <c r="R78" s="292"/>
    </row>
    <row r="79" spans="1:18" ht="15.75" customHeight="1" x14ac:dyDescent="0.25">
      <c r="A79" s="292"/>
      <c r="B79" s="292"/>
      <c r="C79" s="292"/>
      <c r="D79" s="292"/>
      <c r="E79" s="292"/>
      <c r="F79" s="294"/>
      <c r="G79" s="295"/>
      <c r="H79" s="293"/>
      <c r="I79" s="295"/>
      <c r="J79" s="292"/>
      <c r="K79" s="292"/>
      <c r="L79" s="292"/>
      <c r="M79" s="292"/>
      <c r="N79" s="292"/>
      <c r="O79" s="292"/>
      <c r="P79" s="292"/>
      <c r="Q79" s="292"/>
      <c r="R79" s="292"/>
    </row>
    <row r="80" spans="1:18" ht="15.75" customHeight="1" x14ac:dyDescent="0.25">
      <c r="A80" s="292"/>
      <c r="B80" s="292"/>
      <c r="C80" s="292"/>
      <c r="D80" s="292"/>
      <c r="E80" s="292"/>
      <c r="F80" s="294"/>
      <c r="G80" s="295"/>
      <c r="H80" s="293"/>
      <c r="I80" s="295"/>
      <c r="J80" s="292"/>
      <c r="K80" s="292"/>
      <c r="L80" s="292"/>
      <c r="M80" s="292"/>
      <c r="N80" s="292"/>
      <c r="O80" s="292"/>
      <c r="P80" s="292"/>
      <c r="Q80" s="292"/>
      <c r="R80" s="292"/>
    </row>
    <row r="81" spans="1:18" ht="15.75" customHeight="1" x14ac:dyDescent="0.25">
      <c r="A81" s="292"/>
      <c r="B81" s="292"/>
      <c r="C81" s="292"/>
      <c r="D81" s="292"/>
      <c r="E81" s="292"/>
      <c r="F81" s="294"/>
      <c r="G81" s="295"/>
      <c r="H81" s="293"/>
      <c r="I81" s="295"/>
      <c r="J81" s="292"/>
      <c r="K81" s="292"/>
      <c r="L81" s="292"/>
      <c r="M81" s="292"/>
      <c r="N81" s="292"/>
      <c r="O81" s="292"/>
      <c r="P81" s="292"/>
      <c r="Q81" s="292"/>
      <c r="R81" s="292"/>
    </row>
    <row r="82" spans="1:18" ht="15.75" customHeight="1" x14ac:dyDescent="0.25">
      <c r="A82" s="292"/>
      <c r="B82" s="292"/>
      <c r="C82" s="292"/>
      <c r="D82" s="292"/>
      <c r="E82" s="292"/>
      <c r="F82" s="294"/>
      <c r="G82" s="295"/>
      <c r="H82" s="293"/>
      <c r="I82" s="295"/>
      <c r="J82" s="292"/>
      <c r="K82" s="292"/>
      <c r="L82" s="292"/>
      <c r="M82" s="292"/>
      <c r="N82" s="292"/>
      <c r="O82" s="292"/>
      <c r="P82" s="292"/>
      <c r="Q82" s="292"/>
      <c r="R82" s="292"/>
    </row>
    <row r="83" spans="1:18" ht="15.75" customHeight="1" x14ac:dyDescent="0.25">
      <c r="A83" s="292"/>
      <c r="B83" s="292"/>
      <c r="C83" s="292"/>
      <c r="D83" s="292"/>
      <c r="E83" s="292"/>
      <c r="F83" s="294"/>
      <c r="G83" s="295"/>
      <c r="H83" s="293"/>
      <c r="I83" s="295"/>
      <c r="J83" s="292"/>
      <c r="K83" s="292"/>
      <c r="L83" s="292"/>
      <c r="M83" s="292"/>
      <c r="N83" s="292"/>
      <c r="O83" s="292"/>
      <c r="P83" s="292"/>
      <c r="Q83" s="292"/>
      <c r="R83" s="292"/>
    </row>
    <row r="84" spans="1:18" ht="15.75" customHeight="1" x14ac:dyDescent="0.25">
      <c r="A84" s="292"/>
      <c r="B84" s="292"/>
      <c r="C84" s="292"/>
      <c r="D84" s="292"/>
      <c r="E84" s="292"/>
      <c r="F84" s="294"/>
      <c r="G84" s="295"/>
      <c r="H84" s="293"/>
      <c r="I84" s="295"/>
      <c r="J84" s="292"/>
      <c r="K84" s="292"/>
      <c r="L84" s="292"/>
      <c r="M84" s="292"/>
      <c r="N84" s="292"/>
      <c r="O84" s="292"/>
      <c r="P84" s="292"/>
      <c r="Q84" s="292"/>
      <c r="R84" s="292"/>
    </row>
    <row r="85" spans="1:18" ht="15.75" customHeight="1" x14ac:dyDescent="0.25">
      <c r="A85" s="292"/>
      <c r="B85" s="292"/>
      <c r="C85" s="292"/>
      <c r="D85" s="292"/>
      <c r="E85" s="292"/>
      <c r="F85" s="294"/>
      <c r="G85" s="295"/>
      <c r="H85" s="293"/>
      <c r="I85" s="295"/>
      <c r="J85" s="292"/>
      <c r="K85" s="292"/>
      <c r="L85" s="292"/>
      <c r="M85" s="292"/>
      <c r="N85" s="292"/>
      <c r="O85" s="292"/>
      <c r="P85" s="292"/>
      <c r="Q85" s="292"/>
      <c r="R85" s="292"/>
    </row>
    <row r="86" spans="1:18" ht="15.75" customHeight="1" x14ac:dyDescent="0.25">
      <c r="A86" s="292"/>
      <c r="B86" s="292"/>
      <c r="C86" s="292"/>
      <c r="D86" s="292"/>
      <c r="E86" s="292"/>
      <c r="F86" s="294"/>
      <c r="G86" s="295"/>
      <c r="H86" s="293"/>
      <c r="I86" s="295"/>
      <c r="J86" s="292"/>
      <c r="K86" s="292"/>
      <c r="L86" s="292"/>
      <c r="M86" s="292"/>
      <c r="N86" s="292"/>
      <c r="O86" s="292"/>
      <c r="P86" s="292"/>
      <c r="Q86" s="292"/>
      <c r="R86" s="292"/>
    </row>
    <row r="87" spans="1:18" ht="15.75" customHeight="1" x14ac:dyDescent="0.25">
      <c r="A87" s="292"/>
      <c r="B87" s="292"/>
      <c r="C87" s="292"/>
      <c r="D87" s="292"/>
      <c r="E87" s="292"/>
      <c r="F87" s="294"/>
      <c r="G87" s="295"/>
      <c r="H87" s="293"/>
      <c r="I87" s="295"/>
      <c r="J87" s="292"/>
      <c r="K87" s="292"/>
      <c r="L87" s="292"/>
      <c r="M87" s="292"/>
      <c r="N87" s="292"/>
      <c r="O87" s="292"/>
      <c r="P87" s="292"/>
      <c r="Q87" s="292"/>
      <c r="R87" s="292"/>
    </row>
    <row r="88" spans="1:18" ht="15.75" customHeight="1" x14ac:dyDescent="0.25">
      <c r="A88" s="292"/>
      <c r="B88" s="292"/>
      <c r="C88" s="292"/>
      <c r="D88" s="292"/>
      <c r="E88" s="292"/>
      <c r="F88" s="294"/>
      <c r="G88" s="295"/>
      <c r="H88" s="293"/>
      <c r="I88" s="295"/>
      <c r="J88" s="292"/>
      <c r="K88" s="292"/>
      <c r="L88" s="292"/>
      <c r="M88" s="292"/>
      <c r="N88" s="292"/>
      <c r="O88" s="292"/>
      <c r="P88" s="292"/>
      <c r="Q88" s="292"/>
      <c r="R88" s="292"/>
    </row>
    <row r="89" spans="1:18" ht="15.75" customHeight="1" x14ac:dyDescent="0.25">
      <c r="A89" s="292"/>
      <c r="B89" s="292"/>
      <c r="C89" s="292"/>
      <c r="D89" s="292"/>
      <c r="E89" s="292"/>
      <c r="F89" s="294"/>
      <c r="G89" s="295"/>
      <c r="H89" s="293"/>
      <c r="I89" s="295"/>
      <c r="J89" s="292"/>
      <c r="K89" s="292"/>
      <c r="L89" s="292"/>
      <c r="M89" s="292"/>
      <c r="N89" s="292"/>
      <c r="O89" s="292"/>
      <c r="P89" s="292"/>
      <c r="Q89" s="292"/>
      <c r="R89" s="292"/>
    </row>
    <row r="90" spans="1:18" ht="15.75" customHeight="1" x14ac:dyDescent="0.25">
      <c r="A90" s="292"/>
      <c r="B90" s="292"/>
      <c r="C90" s="292"/>
      <c r="D90" s="292"/>
      <c r="E90" s="292"/>
      <c r="F90" s="294"/>
      <c r="G90" s="295"/>
      <c r="H90" s="293"/>
      <c r="I90" s="295"/>
      <c r="J90" s="292"/>
      <c r="K90" s="292"/>
      <c r="L90" s="292"/>
      <c r="M90" s="292"/>
      <c r="N90" s="292"/>
      <c r="O90" s="292"/>
      <c r="P90" s="292"/>
      <c r="Q90" s="292"/>
      <c r="R90" s="292"/>
    </row>
    <row r="91" spans="1:18" ht="15.75" customHeight="1" x14ac:dyDescent="0.25">
      <c r="A91" s="292"/>
      <c r="B91" s="292"/>
      <c r="C91" s="292"/>
      <c r="D91" s="292"/>
      <c r="E91" s="292"/>
      <c r="F91" s="294"/>
      <c r="G91" s="295"/>
      <c r="H91" s="293"/>
      <c r="I91" s="295"/>
      <c r="J91" s="292"/>
      <c r="K91" s="292"/>
      <c r="L91" s="292"/>
      <c r="M91" s="292"/>
      <c r="N91" s="292"/>
      <c r="O91" s="292"/>
      <c r="P91" s="292"/>
      <c r="Q91" s="292"/>
      <c r="R91" s="292"/>
    </row>
    <row r="92" spans="1:18" ht="15.75" customHeight="1" x14ac:dyDescent="0.25">
      <c r="A92" s="292"/>
      <c r="B92" s="292"/>
      <c r="C92" s="292"/>
      <c r="D92" s="292"/>
      <c r="E92" s="292"/>
      <c r="F92" s="294"/>
      <c r="G92" s="295"/>
      <c r="H92" s="293"/>
      <c r="I92" s="295"/>
      <c r="J92" s="292"/>
      <c r="K92" s="292"/>
      <c r="L92" s="292"/>
      <c r="M92" s="292"/>
      <c r="N92" s="292"/>
      <c r="O92" s="292"/>
      <c r="P92" s="292"/>
      <c r="Q92" s="292"/>
      <c r="R92" s="292"/>
    </row>
    <row r="93" spans="1:18" ht="15.75" customHeight="1" x14ac:dyDescent="0.25">
      <c r="A93" s="292"/>
      <c r="B93" s="292"/>
      <c r="C93" s="292"/>
      <c r="D93" s="292"/>
      <c r="E93" s="292"/>
      <c r="F93" s="294"/>
      <c r="G93" s="295"/>
      <c r="H93" s="293"/>
      <c r="I93" s="295"/>
      <c r="J93" s="292"/>
      <c r="K93" s="292"/>
      <c r="L93" s="292"/>
      <c r="M93" s="292"/>
      <c r="N93" s="292"/>
      <c r="O93" s="292"/>
      <c r="P93" s="292"/>
      <c r="Q93" s="292"/>
      <c r="R93" s="292"/>
    </row>
    <row r="94" spans="1:18" ht="15.75" customHeight="1" x14ac:dyDescent="0.25">
      <c r="A94" s="292"/>
      <c r="B94" s="292"/>
      <c r="C94" s="292"/>
      <c r="D94" s="292"/>
      <c r="E94" s="292"/>
      <c r="F94" s="294"/>
      <c r="G94" s="295"/>
      <c r="H94" s="293"/>
      <c r="I94" s="295"/>
      <c r="J94" s="292"/>
      <c r="K94" s="292"/>
      <c r="L94" s="292"/>
      <c r="M94" s="292"/>
      <c r="N94" s="292"/>
      <c r="O94" s="292"/>
      <c r="P94" s="292"/>
      <c r="Q94" s="292"/>
      <c r="R94" s="292"/>
    </row>
    <row r="95" spans="1:18" ht="15.75" customHeight="1" x14ac:dyDescent="0.25">
      <c r="A95" s="292"/>
      <c r="B95" s="292"/>
      <c r="C95" s="292"/>
      <c r="D95" s="292"/>
      <c r="E95" s="292"/>
      <c r="F95" s="294"/>
      <c r="G95" s="295"/>
      <c r="H95" s="293"/>
      <c r="I95" s="295"/>
      <c r="J95" s="292"/>
      <c r="K95" s="292"/>
      <c r="L95" s="292"/>
      <c r="M95" s="292"/>
      <c r="N95" s="292"/>
      <c r="O95" s="292"/>
      <c r="P95" s="292"/>
      <c r="Q95" s="292"/>
      <c r="R95" s="292"/>
    </row>
    <row r="96" spans="1:18" ht="15.75" customHeight="1" x14ac:dyDescent="0.25">
      <c r="A96" s="292"/>
      <c r="B96" s="292"/>
      <c r="C96" s="292"/>
      <c r="D96" s="292"/>
      <c r="E96" s="292"/>
      <c r="F96" s="294"/>
      <c r="G96" s="295"/>
      <c r="H96" s="293"/>
      <c r="I96" s="295"/>
      <c r="J96" s="292"/>
      <c r="K96" s="292"/>
      <c r="L96" s="292"/>
      <c r="M96" s="292"/>
      <c r="N96" s="292"/>
      <c r="O96" s="292"/>
      <c r="P96" s="292"/>
      <c r="Q96" s="292"/>
      <c r="R96" s="292"/>
    </row>
    <row r="97" spans="1:18" ht="15.75" customHeight="1" x14ac:dyDescent="0.25">
      <c r="A97" s="292"/>
      <c r="B97" s="292"/>
      <c r="C97" s="292"/>
      <c r="D97" s="292"/>
      <c r="E97" s="292"/>
      <c r="F97" s="294"/>
      <c r="G97" s="295"/>
      <c r="H97" s="293"/>
      <c r="I97" s="295"/>
      <c r="J97" s="292"/>
      <c r="K97" s="292"/>
      <c r="L97" s="292"/>
      <c r="M97" s="292"/>
      <c r="N97" s="292"/>
      <c r="O97" s="292"/>
      <c r="P97" s="292"/>
      <c r="Q97" s="292"/>
      <c r="R97" s="292"/>
    </row>
    <row r="98" spans="1:18" ht="15.75" customHeight="1" x14ac:dyDescent="0.25">
      <c r="A98" s="292"/>
      <c r="B98" s="292"/>
      <c r="C98" s="292"/>
      <c r="D98" s="292"/>
      <c r="E98" s="292"/>
      <c r="F98" s="294"/>
      <c r="G98" s="295"/>
      <c r="H98" s="293"/>
      <c r="I98" s="295"/>
      <c r="J98" s="292"/>
      <c r="K98" s="292"/>
      <c r="L98" s="292"/>
      <c r="M98" s="292"/>
      <c r="N98" s="292"/>
      <c r="O98" s="292"/>
      <c r="P98" s="292"/>
      <c r="Q98" s="292"/>
      <c r="R98" s="292"/>
    </row>
    <row r="99" spans="1:18" ht="15.75" customHeight="1" x14ac:dyDescent="0.25">
      <c r="A99" s="292"/>
      <c r="B99" s="292"/>
      <c r="C99" s="292"/>
      <c r="D99" s="292"/>
      <c r="E99" s="292"/>
      <c r="F99" s="294"/>
      <c r="G99" s="295"/>
      <c r="H99" s="293"/>
      <c r="I99" s="295"/>
      <c r="J99" s="292"/>
      <c r="K99" s="292"/>
      <c r="L99" s="292"/>
      <c r="M99" s="292"/>
      <c r="N99" s="292"/>
      <c r="O99" s="292"/>
      <c r="P99" s="292"/>
      <c r="Q99" s="292"/>
      <c r="R99" s="292"/>
    </row>
    <row r="100" spans="1:18" ht="15.75" customHeight="1" x14ac:dyDescent="0.25">
      <c r="A100" s="292"/>
      <c r="B100" s="292"/>
      <c r="C100" s="292"/>
      <c r="D100" s="292"/>
      <c r="E100" s="292"/>
      <c r="F100" s="294"/>
      <c r="G100" s="295"/>
      <c r="H100" s="293"/>
      <c r="I100" s="295"/>
      <c r="J100" s="292"/>
      <c r="K100" s="292"/>
      <c r="L100" s="292"/>
      <c r="M100" s="292"/>
      <c r="N100" s="292"/>
      <c r="O100" s="292"/>
      <c r="P100" s="292"/>
      <c r="Q100" s="292"/>
      <c r="R100" s="292"/>
    </row>
    <row r="101" spans="1:18" ht="15.75" customHeight="1" x14ac:dyDescent="0.25">
      <c r="A101" s="292"/>
      <c r="B101" s="292"/>
      <c r="C101" s="292"/>
      <c r="D101" s="292"/>
      <c r="E101" s="292"/>
      <c r="F101" s="294"/>
      <c r="G101" s="295"/>
      <c r="H101" s="293"/>
      <c r="I101" s="295"/>
      <c r="J101" s="292"/>
      <c r="K101" s="292"/>
      <c r="L101" s="292"/>
      <c r="M101" s="292"/>
      <c r="N101" s="292"/>
      <c r="O101" s="292"/>
      <c r="P101" s="292"/>
      <c r="Q101" s="292"/>
      <c r="R101" s="292"/>
    </row>
    <row r="102" spans="1:18" ht="15.75" customHeight="1" x14ac:dyDescent="0.25">
      <c r="A102" s="292"/>
      <c r="B102" s="292"/>
      <c r="C102" s="292"/>
      <c r="D102" s="292"/>
      <c r="E102" s="292"/>
      <c r="F102" s="294"/>
      <c r="G102" s="295"/>
      <c r="H102" s="293"/>
      <c r="I102" s="295"/>
      <c r="J102" s="292"/>
      <c r="K102" s="292"/>
      <c r="L102" s="292"/>
      <c r="M102" s="292"/>
      <c r="N102" s="292"/>
      <c r="O102" s="292"/>
      <c r="P102" s="292"/>
      <c r="Q102" s="292"/>
      <c r="R102" s="292"/>
    </row>
    <row r="103" spans="1:18" ht="15.75" customHeight="1" x14ac:dyDescent="0.25">
      <c r="A103" s="292"/>
      <c r="B103" s="292"/>
      <c r="C103" s="292"/>
      <c r="D103" s="292"/>
      <c r="E103" s="292"/>
      <c r="F103" s="294"/>
      <c r="G103" s="295"/>
      <c r="H103" s="293"/>
      <c r="I103" s="295"/>
      <c r="J103" s="292"/>
      <c r="K103" s="292"/>
      <c r="L103" s="292"/>
      <c r="M103" s="292"/>
      <c r="N103" s="292"/>
      <c r="O103" s="292"/>
      <c r="P103" s="292"/>
      <c r="Q103" s="292"/>
      <c r="R103" s="292"/>
    </row>
    <row r="104" spans="1:18" ht="15.75" customHeight="1" x14ac:dyDescent="0.25">
      <c r="A104" s="292"/>
      <c r="B104" s="292"/>
      <c r="C104" s="292"/>
      <c r="D104" s="292"/>
      <c r="E104" s="292"/>
      <c r="F104" s="294"/>
      <c r="G104" s="295"/>
      <c r="H104" s="293"/>
      <c r="I104" s="295"/>
      <c r="J104" s="292"/>
      <c r="K104" s="292"/>
      <c r="L104" s="292"/>
      <c r="M104" s="292"/>
      <c r="N104" s="292"/>
      <c r="O104" s="292"/>
      <c r="P104" s="292"/>
      <c r="Q104" s="292"/>
      <c r="R104" s="292"/>
    </row>
    <row r="105" spans="1:18" ht="15.75" customHeight="1" x14ac:dyDescent="0.25">
      <c r="A105" s="292"/>
      <c r="B105" s="292"/>
      <c r="C105" s="292"/>
      <c r="D105" s="292"/>
      <c r="E105" s="292"/>
      <c r="F105" s="294"/>
      <c r="G105" s="295"/>
      <c r="H105" s="293"/>
      <c r="I105" s="295"/>
      <c r="J105" s="292"/>
      <c r="K105" s="292"/>
      <c r="L105" s="292"/>
      <c r="M105" s="292"/>
      <c r="N105" s="292"/>
      <c r="O105" s="292"/>
      <c r="P105" s="292"/>
      <c r="Q105" s="292"/>
      <c r="R105" s="292"/>
    </row>
    <row r="106" spans="1:18" ht="15.75" customHeight="1" x14ac:dyDescent="0.25">
      <c r="A106" s="292"/>
      <c r="B106" s="292"/>
      <c r="C106" s="292"/>
      <c r="D106" s="292"/>
      <c r="E106" s="292"/>
      <c r="F106" s="294"/>
      <c r="G106" s="295"/>
      <c r="H106" s="293"/>
      <c r="I106" s="295"/>
      <c r="J106" s="292"/>
      <c r="K106" s="292"/>
      <c r="L106" s="292"/>
      <c r="M106" s="292"/>
      <c r="N106" s="292"/>
      <c r="O106" s="292"/>
      <c r="P106" s="292"/>
      <c r="Q106" s="292"/>
      <c r="R106" s="292"/>
    </row>
    <row r="107" spans="1:18" ht="15.75" customHeight="1" x14ac:dyDescent="0.25">
      <c r="A107" s="292"/>
      <c r="B107" s="292"/>
      <c r="C107" s="292"/>
      <c r="D107" s="292"/>
      <c r="E107" s="292"/>
      <c r="F107" s="294"/>
      <c r="G107" s="295"/>
      <c r="H107" s="293"/>
      <c r="I107" s="295"/>
      <c r="J107" s="292"/>
      <c r="K107" s="292"/>
      <c r="L107" s="292"/>
      <c r="M107" s="292"/>
      <c r="N107" s="292"/>
      <c r="O107" s="292"/>
      <c r="P107" s="292"/>
      <c r="Q107" s="292"/>
      <c r="R107" s="292"/>
    </row>
    <row r="108" spans="1:18" ht="15.75" customHeight="1" x14ac:dyDescent="0.25">
      <c r="A108" s="292"/>
      <c r="B108" s="292"/>
      <c r="C108" s="292"/>
      <c r="D108" s="292"/>
      <c r="E108" s="292"/>
      <c r="F108" s="294"/>
      <c r="G108" s="295"/>
      <c r="H108" s="293"/>
      <c r="I108" s="295"/>
      <c r="J108" s="292"/>
      <c r="K108" s="292"/>
      <c r="L108" s="292"/>
      <c r="M108" s="292"/>
      <c r="N108" s="292"/>
      <c r="O108" s="292"/>
      <c r="P108" s="292"/>
      <c r="Q108" s="292"/>
      <c r="R108" s="292"/>
    </row>
    <row r="109" spans="1:18" ht="15.75" customHeight="1" x14ac:dyDescent="0.25">
      <c r="A109" s="292"/>
      <c r="B109" s="292"/>
      <c r="C109" s="292"/>
      <c r="D109" s="292"/>
      <c r="E109" s="292"/>
      <c r="F109" s="294"/>
      <c r="G109" s="295"/>
      <c r="H109" s="293"/>
      <c r="I109" s="295"/>
      <c r="J109" s="292"/>
      <c r="K109" s="292"/>
      <c r="L109" s="292"/>
      <c r="M109" s="292"/>
      <c r="N109" s="292"/>
      <c r="O109" s="292"/>
      <c r="P109" s="292"/>
      <c r="Q109" s="292"/>
      <c r="R109" s="292"/>
    </row>
    <row r="110" spans="1:18" ht="15.75" customHeight="1" x14ac:dyDescent="0.25">
      <c r="A110" s="292"/>
      <c r="B110" s="292"/>
      <c r="C110" s="292"/>
      <c r="D110" s="292"/>
      <c r="E110" s="292"/>
      <c r="F110" s="294"/>
      <c r="G110" s="295"/>
      <c r="H110" s="293"/>
      <c r="I110" s="295"/>
      <c r="J110" s="292"/>
      <c r="K110" s="292"/>
      <c r="L110" s="292"/>
      <c r="M110" s="292"/>
      <c r="N110" s="292"/>
      <c r="O110" s="292"/>
      <c r="P110" s="292"/>
      <c r="Q110" s="292"/>
      <c r="R110" s="292"/>
    </row>
    <row r="111" spans="1:18" ht="15.75" customHeight="1" x14ac:dyDescent="0.25">
      <c r="A111" s="292"/>
      <c r="B111" s="292"/>
      <c r="C111" s="292"/>
      <c r="D111" s="292"/>
      <c r="E111" s="292"/>
      <c r="F111" s="294"/>
      <c r="G111" s="295"/>
      <c r="H111" s="293"/>
      <c r="I111" s="295"/>
      <c r="J111" s="292"/>
      <c r="K111" s="292"/>
      <c r="L111" s="292"/>
      <c r="M111" s="292"/>
      <c r="N111" s="292"/>
      <c r="O111" s="292"/>
      <c r="P111" s="292"/>
      <c r="Q111" s="292"/>
      <c r="R111" s="292"/>
    </row>
    <row r="112" spans="1:18" ht="15.75" customHeight="1" x14ac:dyDescent="0.25">
      <c r="A112" s="292"/>
      <c r="B112" s="292"/>
      <c r="C112" s="292"/>
      <c r="D112" s="292"/>
      <c r="E112" s="292"/>
      <c r="F112" s="294"/>
      <c r="G112" s="295"/>
      <c r="H112" s="293"/>
      <c r="I112" s="295"/>
      <c r="J112" s="292"/>
      <c r="K112" s="292"/>
      <c r="L112" s="292"/>
      <c r="M112" s="292"/>
      <c r="N112" s="292"/>
      <c r="O112" s="292"/>
      <c r="P112" s="292"/>
      <c r="Q112" s="292"/>
      <c r="R112" s="292"/>
    </row>
    <row r="113" spans="1:18" ht="15.75" customHeight="1" x14ac:dyDescent="0.25">
      <c r="A113" s="292"/>
      <c r="B113" s="292"/>
      <c r="C113" s="292"/>
      <c r="D113" s="292"/>
      <c r="E113" s="292"/>
      <c r="F113" s="294"/>
      <c r="G113" s="295"/>
      <c r="H113" s="293"/>
      <c r="I113" s="295"/>
      <c r="J113" s="292"/>
      <c r="K113" s="292"/>
      <c r="L113" s="292"/>
      <c r="M113" s="292"/>
      <c r="N113" s="292"/>
      <c r="O113" s="292"/>
      <c r="P113" s="292"/>
      <c r="Q113" s="292"/>
      <c r="R113" s="292"/>
    </row>
    <row r="114" spans="1:18" ht="15.75" customHeight="1" x14ac:dyDescent="0.25">
      <c r="A114" s="292"/>
      <c r="B114" s="292"/>
      <c r="C114" s="292"/>
      <c r="D114" s="292"/>
      <c r="E114" s="292"/>
      <c r="F114" s="294"/>
      <c r="G114" s="295"/>
      <c r="H114" s="293"/>
      <c r="I114" s="295"/>
      <c r="J114" s="292"/>
      <c r="K114" s="292"/>
      <c r="L114" s="292"/>
      <c r="M114" s="292"/>
      <c r="N114" s="292"/>
      <c r="O114" s="292"/>
      <c r="P114" s="292"/>
      <c r="Q114" s="292"/>
      <c r="R114" s="292"/>
    </row>
    <row r="115" spans="1:18" ht="15.75" customHeight="1" x14ac:dyDescent="0.25">
      <c r="A115" s="292"/>
      <c r="B115" s="292"/>
      <c r="C115" s="292"/>
      <c r="D115" s="292"/>
      <c r="E115" s="292"/>
      <c r="F115" s="294"/>
      <c r="G115" s="295"/>
      <c r="H115" s="293"/>
      <c r="I115" s="295"/>
      <c r="J115" s="292"/>
      <c r="K115" s="292"/>
      <c r="L115" s="292"/>
      <c r="M115" s="292"/>
      <c r="N115" s="292"/>
      <c r="O115" s="292"/>
      <c r="P115" s="292"/>
      <c r="Q115" s="292"/>
      <c r="R115" s="292"/>
    </row>
    <row r="116" spans="1:18" ht="15.75" customHeight="1" x14ac:dyDescent="0.25">
      <c r="A116" s="292"/>
      <c r="B116" s="292"/>
      <c r="C116" s="292"/>
      <c r="D116" s="292"/>
      <c r="E116" s="292"/>
      <c r="F116" s="294"/>
      <c r="G116" s="295"/>
      <c r="H116" s="293"/>
      <c r="I116" s="295"/>
      <c r="J116" s="292"/>
      <c r="K116" s="292"/>
      <c r="L116" s="292"/>
      <c r="M116" s="292"/>
      <c r="N116" s="292"/>
      <c r="O116" s="292"/>
      <c r="P116" s="292"/>
      <c r="Q116" s="292"/>
      <c r="R116" s="292"/>
    </row>
    <row r="117" spans="1:18" ht="15.75" customHeight="1" x14ac:dyDescent="0.25">
      <c r="A117" s="292"/>
      <c r="B117" s="292"/>
      <c r="C117" s="292"/>
      <c r="D117" s="292"/>
      <c r="E117" s="292"/>
      <c r="F117" s="294"/>
      <c r="G117" s="295"/>
      <c r="H117" s="293"/>
      <c r="I117" s="295"/>
      <c r="J117" s="292"/>
      <c r="K117" s="292"/>
      <c r="L117" s="292"/>
      <c r="M117" s="292"/>
      <c r="N117" s="292"/>
      <c r="O117" s="292"/>
      <c r="P117" s="292"/>
      <c r="Q117" s="292"/>
      <c r="R117" s="292"/>
    </row>
    <row r="118" spans="1:18" ht="15.75" customHeight="1" x14ac:dyDescent="0.25">
      <c r="A118" s="292"/>
      <c r="B118" s="292"/>
      <c r="C118" s="292"/>
      <c r="D118" s="292"/>
      <c r="E118" s="292"/>
      <c r="F118" s="294"/>
      <c r="G118" s="295"/>
      <c r="H118" s="293"/>
      <c r="I118" s="295"/>
      <c r="J118" s="292"/>
      <c r="K118" s="292"/>
      <c r="L118" s="292"/>
      <c r="M118" s="292"/>
      <c r="N118" s="292"/>
      <c r="O118" s="292"/>
      <c r="P118" s="292"/>
      <c r="Q118" s="292"/>
      <c r="R118" s="292"/>
    </row>
    <row r="119" spans="1:18" ht="15.75" customHeight="1" x14ac:dyDescent="0.25">
      <c r="A119" s="292"/>
      <c r="B119" s="292"/>
      <c r="C119" s="292"/>
      <c r="D119" s="292"/>
      <c r="E119" s="292"/>
      <c r="F119" s="294"/>
      <c r="G119" s="295"/>
      <c r="H119" s="293"/>
      <c r="I119" s="295"/>
      <c r="J119" s="292"/>
      <c r="K119" s="292"/>
      <c r="L119" s="292"/>
      <c r="M119" s="292"/>
      <c r="N119" s="292"/>
      <c r="O119" s="292"/>
      <c r="P119" s="292"/>
      <c r="Q119" s="292"/>
      <c r="R119" s="292"/>
    </row>
    <row r="120" spans="1:18" ht="15.75" customHeight="1" x14ac:dyDescent="0.25">
      <c r="A120" s="292"/>
      <c r="B120" s="292"/>
      <c r="C120" s="292"/>
      <c r="D120" s="292"/>
      <c r="E120" s="292"/>
      <c r="F120" s="294"/>
      <c r="G120" s="295"/>
      <c r="H120" s="293"/>
      <c r="I120" s="295"/>
      <c r="J120" s="292"/>
      <c r="K120" s="292"/>
      <c r="L120" s="292"/>
      <c r="M120" s="292"/>
      <c r="N120" s="292"/>
      <c r="O120" s="292"/>
      <c r="P120" s="292"/>
      <c r="Q120" s="292"/>
      <c r="R120" s="292"/>
    </row>
    <row r="121" spans="1:18" ht="15.75" customHeight="1" x14ac:dyDescent="0.25">
      <c r="A121" s="292"/>
      <c r="B121" s="292"/>
      <c r="C121" s="292"/>
      <c r="D121" s="292"/>
      <c r="E121" s="292"/>
      <c r="F121" s="294"/>
      <c r="G121" s="295"/>
      <c r="H121" s="293"/>
      <c r="I121" s="295"/>
      <c r="J121" s="292"/>
      <c r="K121" s="292"/>
      <c r="L121" s="292"/>
      <c r="M121" s="292"/>
      <c r="N121" s="292"/>
      <c r="O121" s="292"/>
      <c r="P121" s="292"/>
      <c r="Q121" s="292"/>
      <c r="R121" s="292"/>
    </row>
    <row r="122" spans="1:18" ht="15.75" customHeight="1" x14ac:dyDescent="0.25">
      <c r="A122" s="292"/>
      <c r="B122" s="292"/>
      <c r="C122" s="292"/>
      <c r="D122" s="292"/>
      <c r="E122" s="292"/>
      <c r="F122" s="294"/>
      <c r="G122" s="295"/>
      <c r="H122" s="293"/>
      <c r="I122" s="295"/>
      <c r="J122" s="292"/>
      <c r="K122" s="292"/>
      <c r="L122" s="292"/>
      <c r="M122" s="292"/>
      <c r="N122" s="292"/>
      <c r="O122" s="292"/>
      <c r="P122" s="292"/>
      <c r="Q122" s="292"/>
      <c r="R122" s="292"/>
    </row>
    <row r="123" spans="1:18" ht="15.75" customHeight="1" x14ac:dyDescent="0.25">
      <c r="A123" s="292"/>
      <c r="B123" s="292"/>
      <c r="C123" s="292"/>
      <c r="D123" s="292"/>
      <c r="E123" s="292"/>
      <c r="F123" s="294"/>
      <c r="G123" s="295"/>
      <c r="H123" s="293"/>
      <c r="I123" s="295"/>
      <c r="J123" s="292"/>
      <c r="K123" s="292"/>
      <c r="L123" s="292"/>
      <c r="M123" s="292"/>
      <c r="N123" s="292"/>
      <c r="O123" s="292"/>
      <c r="P123" s="292"/>
      <c r="Q123" s="292"/>
      <c r="R123" s="292"/>
    </row>
    <row r="124" spans="1:18" ht="15.75" customHeight="1" x14ac:dyDescent="0.25">
      <c r="A124" s="292"/>
      <c r="B124" s="292"/>
      <c r="C124" s="292"/>
      <c r="D124" s="292"/>
      <c r="E124" s="292"/>
      <c r="F124" s="294"/>
      <c r="G124" s="295"/>
      <c r="H124" s="293"/>
      <c r="I124" s="295"/>
      <c r="J124" s="292"/>
      <c r="K124" s="292"/>
      <c r="L124" s="292"/>
      <c r="M124" s="292"/>
      <c r="N124" s="292"/>
      <c r="O124" s="292"/>
      <c r="P124" s="292"/>
      <c r="Q124" s="292"/>
      <c r="R124" s="292"/>
    </row>
    <row r="125" spans="1:18" ht="15.75" customHeight="1" x14ac:dyDescent="0.25">
      <c r="A125" s="292"/>
      <c r="B125" s="292"/>
      <c r="C125" s="292"/>
      <c r="D125" s="292"/>
      <c r="E125" s="292"/>
      <c r="F125" s="294"/>
      <c r="G125" s="295"/>
      <c r="H125" s="293"/>
      <c r="I125" s="295"/>
      <c r="J125" s="292"/>
      <c r="K125" s="292"/>
      <c r="L125" s="292"/>
      <c r="M125" s="292"/>
      <c r="N125" s="292"/>
      <c r="O125" s="292"/>
      <c r="P125" s="292"/>
      <c r="Q125" s="292"/>
      <c r="R125" s="292"/>
    </row>
    <row r="126" spans="1:18" ht="15.75" customHeight="1" x14ac:dyDescent="0.25">
      <c r="A126" s="292"/>
      <c r="B126" s="292"/>
      <c r="C126" s="292"/>
      <c r="D126" s="292"/>
      <c r="E126" s="292"/>
      <c r="F126" s="294"/>
      <c r="G126" s="295"/>
      <c r="H126" s="293"/>
      <c r="I126" s="295"/>
      <c r="J126" s="292"/>
      <c r="K126" s="292"/>
      <c r="L126" s="292"/>
      <c r="M126" s="292"/>
      <c r="N126" s="292"/>
      <c r="O126" s="292"/>
      <c r="P126" s="292"/>
      <c r="Q126" s="292"/>
      <c r="R126" s="292"/>
    </row>
    <row r="127" spans="1:18" ht="15.75" customHeight="1" x14ac:dyDescent="0.25">
      <c r="A127" s="292"/>
      <c r="B127" s="292"/>
      <c r="C127" s="292"/>
      <c r="D127" s="292"/>
      <c r="E127" s="292"/>
      <c r="F127" s="294"/>
      <c r="G127" s="295"/>
      <c r="H127" s="293"/>
      <c r="I127" s="295"/>
      <c r="J127" s="292"/>
      <c r="K127" s="292"/>
      <c r="L127" s="292"/>
      <c r="M127" s="292"/>
      <c r="N127" s="292"/>
      <c r="O127" s="292"/>
      <c r="P127" s="292"/>
      <c r="Q127" s="292"/>
      <c r="R127" s="292"/>
    </row>
    <row r="128" spans="1:18" ht="15.75" customHeight="1" x14ac:dyDescent="0.25">
      <c r="A128" s="292"/>
      <c r="B128" s="292"/>
      <c r="C128" s="292"/>
      <c r="D128" s="292"/>
      <c r="E128" s="292"/>
      <c r="F128" s="294"/>
      <c r="G128" s="295"/>
      <c r="H128" s="293"/>
      <c r="I128" s="295"/>
      <c r="J128" s="292"/>
      <c r="K128" s="292"/>
      <c r="L128" s="292"/>
      <c r="M128" s="292"/>
      <c r="N128" s="292"/>
      <c r="O128" s="292"/>
      <c r="P128" s="292"/>
      <c r="Q128" s="292"/>
      <c r="R128" s="292"/>
    </row>
    <row r="129" spans="1:18" ht="15.75" customHeight="1" x14ac:dyDescent="0.25">
      <c r="A129" s="292"/>
      <c r="B129" s="292"/>
      <c r="C129" s="292"/>
      <c r="D129" s="292"/>
      <c r="E129" s="292"/>
      <c r="F129" s="294"/>
      <c r="G129" s="295"/>
      <c r="H129" s="293"/>
      <c r="I129" s="295"/>
      <c r="J129" s="292"/>
      <c r="K129" s="292"/>
      <c r="L129" s="292"/>
      <c r="M129" s="292"/>
      <c r="N129" s="292"/>
      <c r="O129" s="292"/>
      <c r="P129" s="292"/>
      <c r="Q129" s="292"/>
      <c r="R129" s="292"/>
    </row>
    <row r="130" spans="1:18" ht="15.75" customHeight="1" x14ac:dyDescent="0.25">
      <c r="A130" s="292"/>
      <c r="B130" s="292"/>
      <c r="C130" s="292"/>
      <c r="D130" s="292"/>
      <c r="E130" s="292"/>
      <c r="F130" s="294"/>
      <c r="G130" s="295"/>
      <c r="H130" s="293"/>
      <c r="I130" s="295"/>
      <c r="J130" s="292"/>
      <c r="K130" s="292"/>
      <c r="L130" s="292"/>
      <c r="M130" s="292"/>
      <c r="N130" s="292"/>
      <c r="O130" s="292"/>
      <c r="P130" s="292"/>
      <c r="Q130" s="292"/>
      <c r="R130" s="292"/>
    </row>
    <row r="131" spans="1:18" ht="15.75" customHeight="1" x14ac:dyDescent="0.25">
      <c r="A131" s="292"/>
      <c r="B131" s="292"/>
      <c r="C131" s="292"/>
      <c r="D131" s="292"/>
      <c r="E131" s="292"/>
      <c r="F131" s="294"/>
      <c r="G131" s="295"/>
      <c r="H131" s="293"/>
      <c r="I131" s="295"/>
      <c r="J131" s="292"/>
      <c r="K131" s="292"/>
      <c r="L131" s="292"/>
      <c r="M131" s="292"/>
      <c r="N131" s="292"/>
      <c r="O131" s="292"/>
      <c r="P131" s="292"/>
      <c r="Q131" s="292"/>
      <c r="R131" s="292"/>
    </row>
    <row r="132" spans="1:18" ht="15.75" customHeight="1" x14ac:dyDescent="0.25">
      <c r="A132" s="292"/>
      <c r="B132" s="292"/>
      <c r="C132" s="292"/>
      <c r="D132" s="292"/>
      <c r="E132" s="292"/>
      <c r="F132" s="294"/>
      <c r="G132" s="295"/>
      <c r="H132" s="293"/>
      <c r="I132" s="295"/>
      <c r="J132" s="292"/>
      <c r="K132" s="292"/>
      <c r="L132" s="292"/>
      <c r="M132" s="292"/>
      <c r="N132" s="292"/>
      <c r="O132" s="292"/>
      <c r="P132" s="292"/>
      <c r="Q132" s="292"/>
      <c r="R132" s="292"/>
    </row>
    <row r="133" spans="1:18" ht="15.75" customHeight="1" x14ac:dyDescent="0.25">
      <c r="A133" s="292"/>
      <c r="B133" s="292"/>
      <c r="C133" s="292"/>
      <c r="D133" s="292"/>
      <c r="E133" s="292"/>
      <c r="F133" s="294"/>
      <c r="G133" s="295"/>
      <c r="H133" s="293"/>
      <c r="I133" s="295"/>
      <c r="J133" s="292"/>
      <c r="K133" s="292"/>
      <c r="L133" s="292"/>
      <c r="M133" s="292"/>
      <c r="N133" s="292"/>
      <c r="O133" s="292"/>
      <c r="P133" s="292"/>
      <c r="Q133" s="292"/>
      <c r="R133" s="292"/>
    </row>
    <row r="134" spans="1:18" ht="15.75" customHeight="1" x14ac:dyDescent="0.25">
      <c r="A134" s="292"/>
      <c r="B134" s="292"/>
      <c r="C134" s="292"/>
      <c r="D134" s="292"/>
      <c r="E134" s="292"/>
      <c r="F134" s="294"/>
      <c r="G134" s="295"/>
      <c r="H134" s="293"/>
      <c r="I134" s="295"/>
      <c r="J134" s="292"/>
      <c r="K134" s="292"/>
      <c r="L134" s="292"/>
      <c r="M134" s="292"/>
      <c r="N134" s="292"/>
      <c r="O134" s="292"/>
      <c r="P134" s="292"/>
      <c r="Q134" s="292"/>
      <c r="R134" s="292"/>
    </row>
    <row r="135" spans="1:18" ht="15.75" customHeight="1" x14ac:dyDescent="0.25">
      <c r="A135" s="292"/>
      <c r="B135" s="292"/>
      <c r="C135" s="292"/>
      <c r="D135" s="292"/>
      <c r="E135" s="292"/>
      <c r="F135" s="294"/>
      <c r="G135" s="295"/>
      <c r="H135" s="293"/>
      <c r="I135" s="295"/>
      <c r="J135" s="292"/>
      <c r="K135" s="292"/>
      <c r="L135" s="292"/>
      <c r="M135" s="292"/>
      <c r="N135" s="292"/>
      <c r="O135" s="292"/>
      <c r="P135" s="292"/>
      <c r="Q135" s="292"/>
      <c r="R135" s="292"/>
    </row>
    <row r="136" spans="1:18" ht="15.75" customHeight="1" x14ac:dyDescent="0.25">
      <c r="A136" s="292"/>
      <c r="B136" s="292"/>
      <c r="C136" s="292"/>
      <c r="D136" s="292"/>
      <c r="E136" s="292"/>
      <c r="F136" s="294"/>
      <c r="G136" s="295"/>
      <c r="H136" s="293"/>
      <c r="I136" s="295"/>
      <c r="J136" s="292"/>
      <c r="K136" s="292"/>
      <c r="L136" s="292"/>
      <c r="M136" s="292"/>
      <c r="N136" s="292"/>
      <c r="O136" s="292"/>
      <c r="P136" s="292"/>
      <c r="Q136" s="292"/>
      <c r="R136" s="292"/>
    </row>
    <row r="137" spans="1:18" ht="15.75" customHeight="1" x14ac:dyDescent="0.25">
      <c r="A137" s="292"/>
      <c r="B137" s="292"/>
      <c r="C137" s="292"/>
      <c r="D137" s="292"/>
      <c r="E137" s="292"/>
      <c r="F137" s="294"/>
      <c r="G137" s="295"/>
      <c r="H137" s="293"/>
      <c r="I137" s="295"/>
      <c r="J137" s="292"/>
      <c r="K137" s="292"/>
      <c r="L137" s="292"/>
      <c r="M137" s="292"/>
      <c r="N137" s="292"/>
      <c r="O137" s="292"/>
      <c r="P137" s="292"/>
      <c r="Q137" s="292"/>
      <c r="R137" s="292"/>
    </row>
    <row r="138" spans="1:18" ht="15.75" customHeight="1" x14ac:dyDescent="0.25">
      <c r="A138" s="292"/>
      <c r="B138" s="292"/>
      <c r="C138" s="292"/>
      <c r="D138" s="292"/>
      <c r="E138" s="292"/>
      <c r="F138" s="294"/>
      <c r="G138" s="295"/>
      <c r="H138" s="293"/>
      <c r="I138" s="295"/>
      <c r="J138" s="292"/>
      <c r="K138" s="292"/>
      <c r="L138" s="292"/>
      <c r="M138" s="292"/>
      <c r="N138" s="292"/>
      <c r="O138" s="292"/>
      <c r="P138" s="292"/>
      <c r="Q138" s="292"/>
      <c r="R138" s="292"/>
    </row>
    <row r="139" spans="1:18" ht="15.75" customHeight="1" x14ac:dyDescent="0.25">
      <c r="A139" s="292"/>
      <c r="B139" s="292"/>
      <c r="C139" s="292"/>
      <c r="D139" s="292"/>
      <c r="E139" s="292"/>
      <c r="F139" s="294"/>
      <c r="G139" s="295"/>
      <c r="H139" s="293"/>
      <c r="I139" s="295"/>
      <c r="J139" s="292"/>
      <c r="K139" s="292"/>
      <c r="L139" s="292"/>
      <c r="M139" s="292"/>
      <c r="N139" s="292"/>
      <c r="O139" s="292"/>
      <c r="P139" s="292"/>
      <c r="Q139" s="292"/>
      <c r="R139" s="292"/>
    </row>
    <row r="140" spans="1:18" ht="15.75" customHeight="1" x14ac:dyDescent="0.25">
      <c r="A140" s="292"/>
      <c r="B140" s="292"/>
      <c r="C140" s="292"/>
      <c r="D140" s="292"/>
      <c r="E140" s="292"/>
      <c r="F140" s="294"/>
      <c r="G140" s="295"/>
      <c r="H140" s="293"/>
      <c r="I140" s="295"/>
      <c r="J140" s="292"/>
      <c r="K140" s="292"/>
      <c r="L140" s="292"/>
      <c r="M140" s="292"/>
      <c r="N140" s="292"/>
      <c r="O140" s="292"/>
      <c r="P140" s="292"/>
      <c r="Q140" s="292"/>
      <c r="R140" s="292"/>
    </row>
    <row r="141" spans="1:18" ht="15.75" customHeight="1" x14ac:dyDescent="0.25">
      <c r="A141" s="292"/>
      <c r="B141" s="292"/>
      <c r="C141" s="292"/>
      <c r="D141" s="292"/>
      <c r="E141" s="292"/>
      <c r="F141" s="294"/>
      <c r="G141" s="295"/>
      <c r="H141" s="293"/>
      <c r="I141" s="295"/>
      <c r="J141" s="292"/>
      <c r="K141" s="292"/>
      <c r="L141" s="292"/>
      <c r="M141" s="292"/>
      <c r="N141" s="292"/>
      <c r="O141" s="292"/>
      <c r="P141" s="292"/>
      <c r="Q141" s="292"/>
      <c r="R141" s="292"/>
    </row>
    <row r="142" spans="1:18" ht="15.75" customHeight="1" x14ac:dyDescent="0.25">
      <c r="A142" s="292"/>
      <c r="B142" s="292"/>
      <c r="C142" s="292"/>
      <c r="D142" s="292"/>
      <c r="E142" s="292"/>
      <c r="F142" s="294"/>
      <c r="G142" s="295"/>
      <c r="H142" s="293"/>
      <c r="I142" s="295"/>
      <c r="J142" s="292"/>
      <c r="K142" s="292"/>
      <c r="L142" s="292"/>
      <c r="M142" s="292"/>
      <c r="N142" s="292"/>
      <c r="O142" s="292"/>
      <c r="P142" s="292"/>
      <c r="Q142" s="292"/>
      <c r="R142" s="292"/>
    </row>
    <row r="143" spans="1:18" ht="15.75" customHeight="1" x14ac:dyDescent="0.25">
      <c r="A143" s="292"/>
      <c r="B143" s="292"/>
      <c r="C143" s="292"/>
      <c r="D143" s="292"/>
      <c r="E143" s="292"/>
      <c r="F143" s="294"/>
      <c r="G143" s="295"/>
      <c r="H143" s="293"/>
      <c r="I143" s="295"/>
      <c r="J143" s="292"/>
      <c r="K143" s="292"/>
      <c r="L143" s="292"/>
      <c r="M143" s="292"/>
      <c r="N143" s="292"/>
      <c r="O143" s="292"/>
      <c r="P143" s="292"/>
      <c r="Q143" s="292"/>
      <c r="R143" s="292"/>
    </row>
    <row r="144" spans="1:18" ht="15.75" customHeight="1" x14ac:dyDescent="0.25">
      <c r="A144" s="292"/>
      <c r="B144" s="292"/>
      <c r="C144" s="292"/>
      <c r="D144" s="292"/>
      <c r="E144" s="292"/>
      <c r="F144" s="294"/>
      <c r="G144" s="295"/>
      <c r="H144" s="293"/>
      <c r="I144" s="295"/>
      <c r="J144" s="292"/>
      <c r="K144" s="292"/>
      <c r="L144" s="292"/>
      <c r="M144" s="292"/>
      <c r="N144" s="292"/>
      <c r="O144" s="292"/>
      <c r="P144" s="292"/>
      <c r="Q144" s="292"/>
      <c r="R144" s="292"/>
    </row>
    <row r="145" spans="1:18" ht="15.75" customHeight="1" x14ac:dyDescent="0.25">
      <c r="A145" s="292"/>
      <c r="B145" s="292"/>
      <c r="C145" s="292"/>
      <c r="D145" s="292"/>
      <c r="E145" s="292"/>
      <c r="F145" s="294"/>
      <c r="G145" s="295"/>
      <c r="H145" s="293"/>
      <c r="I145" s="295"/>
      <c r="J145" s="292"/>
      <c r="K145" s="292"/>
      <c r="L145" s="292"/>
      <c r="M145" s="292"/>
      <c r="N145" s="292"/>
      <c r="O145" s="292"/>
      <c r="P145" s="292"/>
      <c r="Q145" s="292"/>
      <c r="R145" s="292"/>
    </row>
    <row r="146" spans="1:18" ht="15.75" customHeight="1" x14ac:dyDescent="0.25">
      <c r="A146" s="292"/>
      <c r="B146" s="292"/>
      <c r="C146" s="292"/>
      <c r="D146" s="292"/>
      <c r="E146" s="292"/>
      <c r="F146" s="294"/>
      <c r="G146" s="295"/>
      <c r="H146" s="293"/>
      <c r="I146" s="295"/>
      <c r="J146" s="292"/>
      <c r="K146" s="292"/>
      <c r="L146" s="292"/>
      <c r="M146" s="292"/>
      <c r="N146" s="292"/>
      <c r="O146" s="292"/>
      <c r="P146" s="292"/>
      <c r="Q146" s="292"/>
      <c r="R146" s="292"/>
    </row>
    <row r="147" spans="1:18" ht="15.75" customHeight="1" x14ac:dyDescent="0.25">
      <c r="A147" s="292"/>
      <c r="B147" s="292"/>
      <c r="C147" s="292"/>
      <c r="D147" s="292"/>
      <c r="E147" s="292"/>
      <c r="F147" s="294"/>
      <c r="G147" s="295"/>
      <c r="H147" s="293"/>
      <c r="I147" s="295"/>
      <c r="J147" s="292"/>
      <c r="K147" s="292"/>
      <c r="L147" s="292"/>
      <c r="M147" s="292"/>
      <c r="N147" s="292"/>
      <c r="O147" s="292"/>
      <c r="P147" s="292"/>
      <c r="Q147" s="292"/>
      <c r="R147" s="292"/>
    </row>
    <row r="148" spans="1:18" ht="15.75" customHeight="1" x14ac:dyDescent="0.25">
      <c r="A148" s="292"/>
      <c r="B148" s="292"/>
      <c r="C148" s="292"/>
      <c r="D148" s="292"/>
      <c r="E148" s="292"/>
      <c r="F148" s="294"/>
      <c r="G148" s="295"/>
      <c r="H148" s="293"/>
      <c r="I148" s="295"/>
      <c r="J148" s="292"/>
      <c r="K148" s="292"/>
      <c r="L148" s="292"/>
      <c r="M148" s="292"/>
      <c r="N148" s="292"/>
      <c r="O148" s="292"/>
      <c r="P148" s="292"/>
      <c r="Q148" s="292"/>
      <c r="R148" s="292"/>
    </row>
    <row r="149" spans="1:18" ht="15.75" customHeight="1" x14ac:dyDescent="0.25">
      <c r="A149" s="292"/>
      <c r="B149" s="292"/>
      <c r="C149" s="292"/>
      <c r="D149" s="292"/>
      <c r="E149" s="292"/>
      <c r="F149" s="294"/>
      <c r="G149" s="295"/>
      <c r="H149" s="293"/>
      <c r="I149" s="295"/>
      <c r="J149" s="292"/>
      <c r="K149" s="292"/>
      <c r="L149" s="292"/>
      <c r="M149" s="292"/>
      <c r="N149" s="292"/>
      <c r="O149" s="292"/>
      <c r="P149" s="292"/>
      <c r="Q149" s="292"/>
      <c r="R149" s="292"/>
    </row>
    <row r="150" spans="1:18" ht="15.75" customHeight="1" x14ac:dyDescent="0.25">
      <c r="A150" s="292"/>
      <c r="B150" s="292"/>
      <c r="C150" s="292"/>
      <c r="D150" s="292"/>
      <c r="E150" s="292"/>
      <c r="F150" s="294"/>
      <c r="G150" s="295"/>
      <c r="H150" s="293"/>
      <c r="I150" s="295"/>
      <c r="J150" s="292"/>
      <c r="K150" s="292"/>
      <c r="L150" s="292"/>
      <c r="M150" s="292"/>
      <c r="N150" s="292"/>
      <c r="O150" s="292"/>
      <c r="P150" s="292"/>
      <c r="Q150" s="292"/>
      <c r="R150" s="292"/>
    </row>
    <row r="151" spans="1:18" ht="15.75" customHeight="1" x14ac:dyDescent="0.25">
      <c r="A151" s="292"/>
      <c r="B151" s="292"/>
      <c r="C151" s="292"/>
      <c r="D151" s="292"/>
      <c r="E151" s="292"/>
      <c r="F151" s="294"/>
      <c r="G151" s="295"/>
      <c r="H151" s="293"/>
      <c r="I151" s="295"/>
      <c r="J151" s="292"/>
      <c r="K151" s="292"/>
      <c r="L151" s="292"/>
      <c r="M151" s="292"/>
      <c r="N151" s="292"/>
      <c r="O151" s="292"/>
      <c r="P151" s="292"/>
      <c r="Q151" s="292"/>
      <c r="R151" s="292"/>
    </row>
    <row r="152" spans="1:18" ht="15.75" customHeight="1" x14ac:dyDescent="0.25">
      <c r="A152" s="292"/>
      <c r="B152" s="292"/>
      <c r="C152" s="292"/>
      <c r="D152" s="292"/>
      <c r="E152" s="292"/>
      <c r="F152" s="294"/>
      <c r="G152" s="295"/>
      <c r="H152" s="293"/>
      <c r="I152" s="295"/>
      <c r="J152" s="292"/>
      <c r="K152" s="292"/>
      <c r="L152" s="292"/>
      <c r="M152" s="292"/>
      <c r="N152" s="292"/>
      <c r="O152" s="292"/>
      <c r="P152" s="292"/>
      <c r="Q152" s="292"/>
      <c r="R152" s="292"/>
    </row>
    <row r="153" spans="1:18" ht="15.75" customHeight="1" x14ac:dyDescent="0.25">
      <c r="A153" s="292"/>
      <c r="B153" s="292"/>
      <c r="C153" s="292"/>
      <c r="D153" s="292"/>
      <c r="E153" s="292"/>
      <c r="F153" s="294"/>
      <c r="G153" s="295"/>
      <c r="H153" s="293"/>
      <c r="I153" s="295"/>
      <c r="J153" s="292"/>
      <c r="K153" s="292"/>
      <c r="L153" s="292"/>
      <c r="M153" s="292"/>
      <c r="N153" s="292"/>
      <c r="O153" s="292"/>
      <c r="P153" s="292"/>
      <c r="Q153" s="292"/>
      <c r="R153" s="292"/>
    </row>
    <row r="154" spans="1:18" ht="15.75" customHeight="1" x14ac:dyDescent="0.25">
      <c r="A154" s="292"/>
      <c r="B154" s="292"/>
      <c r="C154" s="292"/>
      <c r="D154" s="292"/>
      <c r="E154" s="292"/>
      <c r="F154" s="294"/>
      <c r="G154" s="295"/>
      <c r="H154" s="293"/>
      <c r="I154" s="295"/>
      <c r="J154" s="292"/>
      <c r="K154" s="292"/>
      <c r="L154" s="292"/>
      <c r="M154" s="292"/>
      <c r="N154" s="292"/>
      <c r="O154" s="292"/>
      <c r="P154" s="292"/>
      <c r="Q154" s="292"/>
      <c r="R154" s="292"/>
    </row>
    <row r="155" spans="1:18" ht="15.75" customHeight="1" x14ac:dyDescent="0.25">
      <c r="A155" s="292"/>
      <c r="B155" s="292"/>
      <c r="C155" s="292"/>
      <c r="D155" s="292"/>
      <c r="E155" s="292"/>
      <c r="F155" s="294"/>
      <c r="G155" s="295"/>
      <c r="H155" s="293"/>
      <c r="I155" s="295"/>
      <c r="J155" s="292"/>
      <c r="K155" s="292"/>
      <c r="L155" s="292"/>
      <c r="M155" s="292"/>
      <c r="N155" s="292"/>
      <c r="O155" s="292"/>
      <c r="P155" s="292"/>
      <c r="Q155" s="292"/>
      <c r="R155" s="292"/>
    </row>
    <row r="156" spans="1:18" ht="15.75" customHeight="1" x14ac:dyDescent="0.25">
      <c r="A156" s="292"/>
      <c r="B156" s="292"/>
      <c r="C156" s="292"/>
      <c r="D156" s="292"/>
      <c r="E156" s="292"/>
      <c r="F156" s="294"/>
      <c r="G156" s="295"/>
      <c r="H156" s="293"/>
      <c r="I156" s="295"/>
      <c r="J156" s="292"/>
      <c r="K156" s="292"/>
      <c r="L156" s="292"/>
      <c r="M156" s="292"/>
      <c r="N156" s="292"/>
      <c r="O156" s="292"/>
      <c r="P156" s="292"/>
      <c r="Q156" s="292"/>
      <c r="R156" s="292"/>
    </row>
    <row r="157" spans="1:18" ht="15.75" customHeight="1" x14ac:dyDescent="0.25">
      <c r="A157" s="292"/>
      <c r="B157" s="292"/>
      <c r="C157" s="292"/>
      <c r="D157" s="292"/>
      <c r="E157" s="292"/>
      <c r="F157" s="294"/>
      <c r="G157" s="295"/>
      <c r="H157" s="293"/>
      <c r="I157" s="295"/>
      <c r="J157" s="292"/>
      <c r="K157" s="292"/>
      <c r="L157" s="292"/>
      <c r="M157" s="292"/>
      <c r="N157" s="292"/>
      <c r="O157" s="292"/>
      <c r="P157" s="292"/>
      <c r="Q157" s="292"/>
      <c r="R157" s="292"/>
    </row>
    <row r="158" spans="1:18" ht="15.75" customHeight="1" x14ac:dyDescent="0.25">
      <c r="A158" s="292"/>
      <c r="B158" s="292"/>
      <c r="C158" s="292"/>
      <c r="D158" s="292"/>
      <c r="E158" s="292"/>
      <c r="F158" s="294"/>
      <c r="G158" s="295"/>
      <c r="H158" s="293"/>
      <c r="I158" s="295"/>
      <c r="J158" s="292"/>
      <c r="K158" s="292"/>
      <c r="L158" s="292"/>
      <c r="M158" s="292"/>
      <c r="N158" s="292"/>
      <c r="O158" s="292"/>
      <c r="P158" s="292"/>
      <c r="Q158" s="292"/>
      <c r="R158" s="292"/>
    </row>
    <row r="159" spans="1:18" ht="15.75" customHeight="1" x14ac:dyDescent="0.25">
      <c r="A159" s="292"/>
      <c r="B159" s="292"/>
      <c r="C159" s="292"/>
      <c r="D159" s="292"/>
      <c r="E159" s="292"/>
      <c r="F159" s="294"/>
      <c r="G159" s="295"/>
      <c r="H159" s="293"/>
      <c r="I159" s="295"/>
      <c r="J159" s="292"/>
      <c r="K159" s="292"/>
      <c r="L159" s="292"/>
      <c r="M159" s="292"/>
      <c r="N159" s="292"/>
      <c r="O159" s="292"/>
      <c r="P159" s="292"/>
      <c r="Q159" s="292"/>
      <c r="R159" s="292"/>
    </row>
    <row r="160" spans="1:18" ht="15.75" customHeight="1" x14ac:dyDescent="0.25">
      <c r="A160" s="292"/>
      <c r="B160" s="292"/>
      <c r="C160" s="292"/>
      <c r="D160" s="292"/>
      <c r="E160" s="292"/>
      <c r="F160" s="294"/>
      <c r="G160" s="295"/>
      <c r="H160" s="293"/>
      <c r="I160" s="295"/>
      <c r="J160" s="292"/>
      <c r="K160" s="292"/>
      <c r="L160" s="292"/>
      <c r="M160" s="292"/>
      <c r="N160" s="292"/>
      <c r="O160" s="292"/>
      <c r="P160" s="292"/>
      <c r="Q160" s="292"/>
      <c r="R160" s="292"/>
    </row>
    <row r="161" spans="1:18" ht="15.75" customHeight="1" x14ac:dyDescent="0.25">
      <c r="A161" s="292"/>
      <c r="B161" s="292"/>
      <c r="C161" s="292"/>
      <c r="D161" s="292"/>
      <c r="E161" s="292"/>
      <c r="F161" s="294"/>
      <c r="G161" s="295"/>
      <c r="H161" s="293"/>
      <c r="I161" s="295"/>
      <c r="J161" s="292"/>
      <c r="K161" s="292"/>
      <c r="L161" s="292"/>
      <c r="M161" s="292"/>
      <c r="N161" s="292"/>
      <c r="O161" s="292"/>
      <c r="P161" s="292"/>
      <c r="Q161" s="292"/>
      <c r="R161" s="292"/>
    </row>
    <row r="162" spans="1:18" ht="15.75" customHeight="1" x14ac:dyDescent="0.25">
      <c r="A162" s="292"/>
      <c r="B162" s="292"/>
      <c r="C162" s="292"/>
      <c r="D162" s="292"/>
      <c r="E162" s="292"/>
      <c r="F162" s="294"/>
      <c r="G162" s="295"/>
      <c r="H162" s="293"/>
      <c r="I162" s="295"/>
      <c r="J162" s="292"/>
      <c r="K162" s="292"/>
      <c r="L162" s="292"/>
      <c r="M162" s="292"/>
      <c r="N162" s="292"/>
      <c r="O162" s="292"/>
      <c r="P162" s="292"/>
      <c r="Q162" s="292"/>
      <c r="R162" s="292"/>
    </row>
    <row r="163" spans="1:18" ht="15.75" customHeight="1" x14ac:dyDescent="0.25">
      <c r="A163" s="292"/>
      <c r="B163" s="292"/>
      <c r="C163" s="292"/>
      <c r="D163" s="292"/>
      <c r="E163" s="292"/>
      <c r="F163" s="294"/>
      <c r="G163" s="295"/>
      <c r="H163" s="293"/>
      <c r="I163" s="295"/>
      <c r="J163" s="292"/>
      <c r="K163" s="292"/>
      <c r="L163" s="292"/>
      <c r="M163" s="292"/>
      <c r="N163" s="292"/>
      <c r="O163" s="292"/>
      <c r="P163" s="292"/>
      <c r="Q163" s="292"/>
      <c r="R163" s="292"/>
    </row>
    <row r="164" spans="1:18" ht="15.75" customHeight="1" x14ac:dyDescent="0.25">
      <c r="A164" s="292"/>
      <c r="B164" s="292"/>
      <c r="C164" s="292"/>
      <c r="D164" s="292"/>
      <c r="E164" s="292"/>
      <c r="F164" s="294"/>
      <c r="G164" s="295"/>
      <c r="H164" s="293"/>
      <c r="I164" s="295"/>
      <c r="J164" s="292"/>
      <c r="K164" s="292"/>
      <c r="L164" s="292"/>
      <c r="M164" s="292"/>
      <c r="N164" s="292"/>
      <c r="O164" s="292"/>
      <c r="P164" s="292"/>
      <c r="Q164" s="292"/>
      <c r="R164" s="292"/>
    </row>
    <row r="165" spans="1:18" ht="15.75" customHeight="1" x14ac:dyDescent="0.25">
      <c r="A165" s="292"/>
      <c r="B165" s="292"/>
      <c r="C165" s="292"/>
      <c r="D165" s="292"/>
      <c r="E165" s="292"/>
      <c r="F165" s="294"/>
      <c r="G165" s="295"/>
      <c r="H165" s="293"/>
      <c r="I165" s="295"/>
      <c r="J165" s="292"/>
      <c r="K165" s="292"/>
      <c r="L165" s="292"/>
      <c r="M165" s="292"/>
      <c r="N165" s="292"/>
      <c r="O165" s="292"/>
      <c r="P165" s="292"/>
      <c r="Q165" s="292"/>
      <c r="R165" s="292"/>
    </row>
    <row r="166" spans="1:18" ht="15.75" customHeight="1" x14ac:dyDescent="0.25">
      <c r="A166" s="292"/>
      <c r="B166" s="292"/>
      <c r="C166" s="292"/>
      <c r="D166" s="292"/>
      <c r="E166" s="292"/>
      <c r="F166" s="294"/>
      <c r="G166" s="295"/>
      <c r="H166" s="293"/>
      <c r="I166" s="295"/>
      <c r="J166" s="292"/>
      <c r="K166" s="292"/>
      <c r="L166" s="292"/>
      <c r="M166" s="292"/>
      <c r="N166" s="292"/>
      <c r="O166" s="292"/>
      <c r="P166" s="292"/>
      <c r="Q166" s="292"/>
      <c r="R166" s="292"/>
    </row>
    <row r="167" spans="1:18" ht="15.75" customHeight="1" x14ac:dyDescent="0.25">
      <c r="A167" s="292"/>
      <c r="B167" s="292"/>
      <c r="C167" s="292"/>
      <c r="D167" s="292"/>
      <c r="E167" s="292"/>
      <c r="F167" s="294"/>
      <c r="G167" s="295"/>
      <c r="H167" s="293"/>
      <c r="I167" s="295"/>
      <c r="J167" s="292"/>
      <c r="K167" s="292"/>
      <c r="L167" s="292"/>
      <c r="M167" s="292"/>
      <c r="N167" s="292"/>
      <c r="O167" s="292"/>
      <c r="P167" s="292"/>
      <c r="Q167" s="292"/>
      <c r="R167" s="292"/>
    </row>
    <row r="168" spans="1:18" ht="15.75" customHeight="1" x14ac:dyDescent="0.25">
      <c r="A168" s="292"/>
      <c r="B168" s="292"/>
      <c r="C168" s="292"/>
      <c r="D168" s="292"/>
      <c r="E168" s="292"/>
      <c r="F168" s="294"/>
      <c r="G168" s="295"/>
      <c r="H168" s="293"/>
      <c r="I168" s="295"/>
      <c r="J168" s="292"/>
      <c r="K168" s="292"/>
      <c r="L168" s="292"/>
      <c r="M168" s="292"/>
      <c r="N168" s="292"/>
      <c r="O168" s="292"/>
      <c r="P168" s="292"/>
      <c r="Q168" s="292"/>
      <c r="R168" s="292"/>
    </row>
    <row r="169" spans="1:18" ht="15.75" customHeight="1" x14ac:dyDescent="0.25">
      <c r="A169" s="292"/>
      <c r="B169" s="292"/>
      <c r="C169" s="292"/>
      <c r="D169" s="292"/>
      <c r="E169" s="292"/>
      <c r="F169" s="294"/>
      <c r="G169" s="295"/>
      <c r="H169" s="293"/>
      <c r="I169" s="295"/>
      <c r="J169" s="292"/>
      <c r="K169" s="292"/>
      <c r="L169" s="292"/>
      <c r="M169" s="292"/>
      <c r="N169" s="292"/>
      <c r="O169" s="292"/>
      <c r="P169" s="292"/>
      <c r="Q169" s="292"/>
      <c r="R169" s="292"/>
    </row>
    <row r="170" spans="1:18" ht="15.75" customHeight="1" x14ac:dyDescent="0.25">
      <c r="A170" s="292"/>
      <c r="B170" s="292"/>
      <c r="C170" s="292"/>
      <c r="D170" s="292"/>
      <c r="E170" s="292"/>
      <c r="F170" s="294"/>
      <c r="G170" s="295"/>
      <c r="H170" s="293"/>
      <c r="I170" s="295"/>
      <c r="J170" s="292"/>
      <c r="K170" s="292"/>
      <c r="L170" s="292"/>
      <c r="M170" s="292"/>
      <c r="N170" s="292"/>
      <c r="O170" s="292"/>
      <c r="P170" s="292"/>
      <c r="Q170" s="292"/>
      <c r="R170" s="292"/>
    </row>
    <row r="171" spans="1:18" ht="15.75" customHeight="1" x14ac:dyDescent="0.25">
      <c r="A171" s="292"/>
      <c r="B171" s="292"/>
      <c r="C171" s="292"/>
      <c r="D171" s="292"/>
      <c r="E171" s="292"/>
      <c r="F171" s="294"/>
      <c r="G171" s="295"/>
      <c r="H171" s="293"/>
      <c r="I171" s="295"/>
      <c r="J171" s="292"/>
      <c r="K171" s="292"/>
      <c r="L171" s="292"/>
      <c r="M171" s="292"/>
      <c r="N171" s="292"/>
      <c r="O171" s="292"/>
      <c r="P171" s="292"/>
      <c r="Q171" s="292"/>
      <c r="R171" s="292"/>
    </row>
    <row r="172" spans="1:18" ht="15.75" customHeight="1" x14ac:dyDescent="0.25">
      <c r="A172" s="292"/>
      <c r="B172" s="292"/>
      <c r="C172" s="292"/>
      <c r="D172" s="292"/>
      <c r="E172" s="292"/>
      <c r="F172" s="294"/>
      <c r="G172" s="295"/>
      <c r="H172" s="293"/>
      <c r="I172" s="295"/>
      <c r="J172" s="292"/>
      <c r="K172" s="292"/>
      <c r="L172" s="292"/>
      <c r="M172" s="292"/>
      <c r="N172" s="292"/>
      <c r="O172" s="292"/>
      <c r="P172" s="292"/>
      <c r="Q172" s="292"/>
      <c r="R172" s="292"/>
    </row>
    <row r="173" spans="1:18" ht="15.75" customHeight="1" x14ac:dyDescent="0.25">
      <c r="A173" s="292"/>
      <c r="B173" s="292"/>
      <c r="C173" s="292"/>
      <c r="D173" s="292"/>
      <c r="E173" s="292"/>
      <c r="F173" s="294"/>
      <c r="G173" s="295"/>
      <c r="H173" s="293"/>
      <c r="I173" s="295"/>
      <c r="J173" s="292"/>
      <c r="K173" s="292"/>
      <c r="L173" s="292"/>
      <c r="M173" s="292"/>
      <c r="N173" s="292"/>
      <c r="O173" s="292"/>
      <c r="P173" s="292"/>
      <c r="Q173" s="292"/>
      <c r="R173" s="292"/>
    </row>
    <row r="174" spans="1:18" ht="15.75" customHeight="1" x14ac:dyDescent="0.25">
      <c r="A174" s="292"/>
      <c r="B174" s="292"/>
      <c r="C174" s="292"/>
      <c r="D174" s="292"/>
      <c r="E174" s="292"/>
      <c r="F174" s="294"/>
      <c r="G174" s="295"/>
      <c r="H174" s="293"/>
      <c r="I174" s="295"/>
      <c r="J174" s="292"/>
      <c r="K174" s="292"/>
      <c r="L174" s="292"/>
      <c r="M174" s="292"/>
      <c r="N174" s="292"/>
      <c r="O174" s="292"/>
      <c r="P174" s="292"/>
      <c r="Q174" s="292"/>
      <c r="R174" s="292"/>
    </row>
    <row r="175" spans="1:18" ht="15.75" customHeight="1" x14ac:dyDescent="0.25">
      <c r="A175" s="292"/>
      <c r="B175" s="292"/>
      <c r="C175" s="292"/>
      <c r="D175" s="292"/>
      <c r="E175" s="292"/>
      <c r="F175" s="294"/>
      <c r="G175" s="295"/>
      <c r="H175" s="293"/>
      <c r="I175" s="295"/>
      <c r="J175" s="292"/>
      <c r="K175" s="292"/>
      <c r="L175" s="292"/>
      <c r="M175" s="292"/>
      <c r="N175" s="292"/>
      <c r="O175" s="292"/>
      <c r="P175" s="292"/>
      <c r="Q175" s="292"/>
      <c r="R175" s="292"/>
    </row>
    <row r="176" spans="1:18" ht="15.75" customHeight="1" x14ac:dyDescent="0.25">
      <c r="A176" s="292"/>
      <c r="B176" s="292"/>
      <c r="C176" s="292"/>
      <c r="D176" s="292"/>
      <c r="E176" s="292"/>
      <c r="F176" s="294"/>
      <c r="G176" s="295"/>
      <c r="H176" s="293"/>
      <c r="I176" s="295"/>
      <c r="J176" s="292"/>
      <c r="K176" s="292"/>
      <c r="L176" s="292"/>
      <c r="M176" s="292"/>
      <c r="N176" s="292"/>
      <c r="O176" s="292"/>
      <c r="P176" s="292"/>
      <c r="Q176" s="292"/>
      <c r="R176" s="292"/>
    </row>
    <row r="177" spans="1:18" ht="15.75" customHeight="1" x14ac:dyDescent="0.25">
      <c r="A177" s="292"/>
      <c r="B177" s="292"/>
      <c r="C177" s="292"/>
      <c r="D177" s="292"/>
      <c r="E177" s="292"/>
      <c r="F177" s="294"/>
      <c r="G177" s="295"/>
      <c r="H177" s="293"/>
      <c r="I177" s="295"/>
      <c r="J177" s="292"/>
      <c r="K177" s="292"/>
      <c r="L177" s="292"/>
      <c r="M177" s="292"/>
      <c r="N177" s="292"/>
      <c r="O177" s="292"/>
      <c r="P177" s="292"/>
      <c r="Q177" s="292"/>
      <c r="R177" s="292"/>
    </row>
    <row r="178" spans="1:18" ht="15.75" customHeight="1" x14ac:dyDescent="0.25">
      <c r="A178" s="292"/>
      <c r="B178" s="292"/>
      <c r="C178" s="292"/>
      <c r="D178" s="292"/>
      <c r="E178" s="292"/>
      <c r="F178" s="294"/>
      <c r="G178" s="295"/>
      <c r="H178" s="293"/>
      <c r="I178" s="295"/>
      <c r="J178" s="292"/>
      <c r="K178" s="292"/>
      <c r="L178" s="292"/>
      <c r="M178" s="292"/>
      <c r="N178" s="292"/>
      <c r="O178" s="292"/>
      <c r="P178" s="292"/>
      <c r="Q178" s="292"/>
      <c r="R178" s="292"/>
    </row>
    <row r="179" spans="1:18" ht="15.75" customHeight="1" x14ac:dyDescent="0.25">
      <c r="A179" s="292"/>
      <c r="B179" s="292"/>
      <c r="C179" s="292"/>
      <c r="D179" s="292"/>
      <c r="E179" s="292"/>
      <c r="F179" s="294"/>
      <c r="G179" s="295"/>
      <c r="H179" s="293"/>
      <c r="I179" s="295"/>
      <c r="J179" s="292"/>
      <c r="K179" s="292"/>
      <c r="L179" s="292"/>
      <c r="M179" s="292"/>
      <c r="N179" s="292"/>
      <c r="O179" s="292"/>
      <c r="P179" s="292"/>
      <c r="Q179" s="292"/>
      <c r="R179" s="292"/>
    </row>
    <row r="180" spans="1:18" ht="15.75" customHeight="1" x14ac:dyDescent="0.25">
      <c r="A180" s="292"/>
      <c r="B180" s="292"/>
      <c r="C180" s="292"/>
      <c r="D180" s="292"/>
      <c r="E180" s="292"/>
      <c r="F180" s="294"/>
      <c r="G180" s="295"/>
      <c r="H180" s="293"/>
      <c r="I180" s="295"/>
      <c r="J180" s="292"/>
      <c r="K180" s="292"/>
      <c r="L180" s="292"/>
      <c r="M180" s="292"/>
      <c r="N180" s="292"/>
      <c r="O180" s="292"/>
      <c r="P180" s="292"/>
      <c r="Q180" s="292"/>
      <c r="R180" s="292"/>
    </row>
    <row r="181" spans="1:18" ht="15.75" customHeight="1" x14ac:dyDescent="0.25">
      <c r="A181" s="292"/>
      <c r="B181" s="292"/>
      <c r="C181" s="292"/>
      <c r="D181" s="292"/>
      <c r="E181" s="292"/>
      <c r="F181" s="294"/>
      <c r="G181" s="295"/>
      <c r="H181" s="293"/>
      <c r="I181" s="295"/>
      <c r="J181" s="292"/>
      <c r="K181" s="292"/>
      <c r="L181" s="292"/>
      <c r="M181" s="292"/>
      <c r="N181" s="292"/>
      <c r="O181" s="292"/>
      <c r="P181" s="292"/>
      <c r="Q181" s="292"/>
      <c r="R181" s="292"/>
    </row>
    <row r="182" spans="1:18" ht="15.75" customHeight="1" x14ac:dyDescent="0.25">
      <c r="A182" s="292"/>
      <c r="B182" s="292"/>
      <c r="C182" s="292"/>
      <c r="D182" s="292"/>
      <c r="E182" s="292"/>
      <c r="F182" s="294"/>
      <c r="G182" s="295"/>
      <c r="H182" s="293"/>
      <c r="I182" s="295"/>
      <c r="J182" s="292"/>
      <c r="K182" s="292"/>
      <c r="L182" s="292"/>
      <c r="M182" s="292"/>
      <c r="N182" s="292"/>
      <c r="O182" s="292"/>
      <c r="P182" s="292"/>
      <c r="Q182" s="292"/>
      <c r="R182" s="292"/>
    </row>
    <row r="183" spans="1:18" ht="15.75" customHeight="1" x14ac:dyDescent="0.25">
      <c r="A183" s="292"/>
      <c r="B183" s="292"/>
      <c r="C183" s="292"/>
      <c r="D183" s="292"/>
      <c r="E183" s="292"/>
      <c r="F183" s="294"/>
      <c r="G183" s="295"/>
      <c r="H183" s="293"/>
      <c r="I183" s="295"/>
      <c r="J183" s="292"/>
      <c r="K183" s="292"/>
      <c r="L183" s="292"/>
      <c r="M183" s="292"/>
      <c r="N183" s="292"/>
      <c r="O183" s="292"/>
      <c r="P183" s="292"/>
      <c r="Q183" s="292"/>
      <c r="R183" s="292"/>
    </row>
    <row r="184" spans="1:18" ht="15.75" customHeight="1" x14ac:dyDescent="0.25">
      <c r="A184" s="292"/>
      <c r="B184" s="292"/>
      <c r="C184" s="292"/>
      <c r="D184" s="292"/>
      <c r="E184" s="292"/>
      <c r="F184" s="294"/>
      <c r="G184" s="295"/>
      <c r="H184" s="293"/>
      <c r="I184" s="295"/>
      <c r="J184" s="292"/>
      <c r="K184" s="292"/>
      <c r="L184" s="292"/>
      <c r="M184" s="292"/>
      <c r="N184" s="292"/>
      <c r="O184" s="292"/>
      <c r="P184" s="292"/>
      <c r="Q184" s="292"/>
      <c r="R184" s="292"/>
    </row>
    <row r="185" spans="1:18" ht="15.75" customHeight="1" x14ac:dyDescent="0.25">
      <c r="A185" s="292"/>
      <c r="B185" s="292"/>
      <c r="C185" s="292"/>
      <c r="D185" s="292"/>
      <c r="E185" s="292"/>
      <c r="F185" s="294"/>
      <c r="G185" s="295"/>
      <c r="H185" s="293"/>
      <c r="I185" s="295"/>
      <c r="J185" s="292"/>
      <c r="K185" s="292"/>
      <c r="L185" s="292"/>
      <c r="M185" s="292"/>
      <c r="N185" s="292"/>
      <c r="O185" s="292"/>
      <c r="P185" s="292"/>
      <c r="Q185" s="292"/>
      <c r="R185" s="292"/>
    </row>
    <row r="186" spans="1:18" ht="15.75" customHeight="1" x14ac:dyDescent="0.25">
      <c r="A186" s="292"/>
      <c r="B186" s="292"/>
      <c r="C186" s="292"/>
      <c r="D186" s="292"/>
      <c r="E186" s="292"/>
      <c r="F186" s="294"/>
      <c r="G186" s="295"/>
      <c r="H186" s="293"/>
      <c r="I186" s="295"/>
      <c r="J186" s="292"/>
      <c r="K186" s="292"/>
      <c r="L186" s="292"/>
      <c r="M186" s="292"/>
      <c r="N186" s="292"/>
      <c r="O186" s="292"/>
      <c r="P186" s="292"/>
      <c r="Q186" s="292"/>
      <c r="R186" s="292"/>
    </row>
    <row r="187" spans="1:18" ht="15.75" customHeight="1" x14ac:dyDescent="0.25">
      <c r="A187" s="292"/>
      <c r="B187" s="292"/>
      <c r="C187" s="292"/>
      <c r="D187" s="292"/>
      <c r="E187" s="292"/>
      <c r="F187" s="294"/>
      <c r="G187" s="295"/>
      <c r="H187" s="293"/>
      <c r="I187" s="295"/>
      <c r="J187" s="292"/>
      <c r="K187" s="292"/>
      <c r="L187" s="292"/>
      <c r="M187" s="292"/>
      <c r="N187" s="292"/>
      <c r="O187" s="292"/>
      <c r="P187" s="292"/>
      <c r="Q187" s="292"/>
      <c r="R187" s="292"/>
    </row>
    <row r="188" spans="1:18" ht="15.75" customHeight="1" x14ac:dyDescent="0.25">
      <c r="A188" s="292"/>
      <c r="B188" s="292"/>
      <c r="C188" s="292"/>
      <c r="D188" s="292"/>
      <c r="E188" s="292"/>
      <c r="F188" s="294"/>
      <c r="G188" s="295"/>
      <c r="H188" s="293"/>
      <c r="I188" s="295"/>
      <c r="J188" s="292"/>
      <c r="K188" s="292"/>
      <c r="L188" s="292"/>
      <c r="M188" s="292"/>
      <c r="N188" s="292"/>
      <c r="O188" s="292"/>
      <c r="P188" s="292"/>
      <c r="Q188" s="292"/>
      <c r="R188" s="292"/>
    </row>
    <row r="189" spans="1:18" ht="15.75" customHeight="1" x14ac:dyDescent="0.25">
      <c r="A189" s="292"/>
      <c r="B189" s="292"/>
      <c r="C189" s="292"/>
      <c r="D189" s="292"/>
      <c r="E189" s="292"/>
      <c r="F189" s="294"/>
      <c r="G189" s="295"/>
      <c r="H189" s="293"/>
      <c r="I189" s="295"/>
      <c r="J189" s="292"/>
      <c r="K189" s="292"/>
      <c r="L189" s="292"/>
      <c r="M189" s="292"/>
      <c r="N189" s="292"/>
      <c r="O189" s="292"/>
      <c r="P189" s="292"/>
      <c r="Q189" s="292"/>
      <c r="R189" s="292"/>
    </row>
    <row r="190" spans="1:18" ht="15.75" customHeight="1" x14ac:dyDescent="0.25">
      <c r="A190" s="292"/>
      <c r="B190" s="292"/>
      <c r="C190" s="292"/>
      <c r="D190" s="292"/>
      <c r="E190" s="292"/>
      <c r="F190" s="294"/>
      <c r="G190" s="295"/>
      <c r="H190" s="293"/>
      <c r="I190" s="295"/>
      <c r="J190" s="292"/>
      <c r="K190" s="292"/>
      <c r="L190" s="292"/>
      <c r="M190" s="292"/>
      <c r="N190" s="292"/>
      <c r="O190" s="292"/>
      <c r="P190" s="292"/>
      <c r="Q190" s="292"/>
      <c r="R190" s="292"/>
    </row>
    <row r="191" spans="1:18" ht="15.75" customHeight="1" x14ac:dyDescent="0.25">
      <c r="A191" s="292"/>
      <c r="B191" s="292"/>
      <c r="C191" s="292"/>
      <c r="D191" s="292"/>
      <c r="E191" s="292"/>
      <c r="F191" s="294"/>
      <c r="G191" s="295"/>
      <c r="H191" s="293"/>
      <c r="I191" s="295"/>
      <c r="J191" s="292"/>
      <c r="K191" s="292"/>
      <c r="L191" s="292"/>
      <c r="M191" s="292"/>
      <c r="N191" s="292"/>
      <c r="O191" s="292"/>
      <c r="P191" s="292"/>
      <c r="Q191" s="292"/>
      <c r="R191" s="292"/>
    </row>
    <row r="192" spans="1:18" ht="15.75" customHeight="1" x14ac:dyDescent="0.25">
      <c r="A192" s="292"/>
      <c r="B192" s="292"/>
      <c r="C192" s="292"/>
      <c r="D192" s="292"/>
      <c r="E192" s="292"/>
      <c r="F192" s="294"/>
      <c r="G192" s="295"/>
      <c r="H192" s="293"/>
      <c r="I192" s="295"/>
      <c r="J192" s="292"/>
      <c r="K192" s="292"/>
      <c r="L192" s="292"/>
      <c r="M192" s="292"/>
      <c r="N192" s="292"/>
      <c r="O192" s="292"/>
      <c r="P192" s="292"/>
      <c r="Q192" s="292"/>
      <c r="R192" s="292"/>
    </row>
    <row r="193" spans="1:18" ht="15.75" customHeight="1" x14ac:dyDescent="0.25">
      <c r="A193" s="292"/>
      <c r="B193" s="292"/>
      <c r="C193" s="292"/>
      <c r="D193" s="292"/>
      <c r="E193" s="292"/>
      <c r="F193" s="294"/>
      <c r="G193" s="295"/>
      <c r="H193" s="293"/>
      <c r="I193" s="295"/>
      <c r="J193" s="292"/>
      <c r="K193" s="292"/>
      <c r="L193" s="292"/>
      <c r="M193" s="292"/>
      <c r="N193" s="292"/>
      <c r="O193" s="292"/>
      <c r="P193" s="292"/>
      <c r="Q193" s="292"/>
      <c r="R193" s="292"/>
    </row>
    <row r="194" spans="1:18" ht="15.75" customHeight="1" x14ac:dyDescent="0.25">
      <c r="A194" s="292"/>
      <c r="B194" s="292"/>
      <c r="C194" s="292"/>
      <c r="D194" s="292"/>
      <c r="E194" s="292"/>
      <c r="F194" s="294"/>
      <c r="G194" s="295"/>
      <c r="H194" s="293"/>
      <c r="I194" s="295"/>
      <c r="J194" s="292"/>
      <c r="K194" s="292"/>
      <c r="L194" s="292"/>
      <c r="M194" s="292"/>
      <c r="N194" s="292"/>
      <c r="O194" s="292"/>
      <c r="P194" s="292"/>
      <c r="Q194" s="292"/>
      <c r="R194" s="292"/>
    </row>
    <row r="195" spans="1:18" ht="15.75" customHeight="1" x14ac:dyDescent="0.25">
      <c r="A195" s="292"/>
      <c r="B195" s="292"/>
      <c r="C195" s="292"/>
      <c r="D195" s="292"/>
      <c r="E195" s="292"/>
      <c r="F195" s="294"/>
      <c r="G195" s="295"/>
      <c r="H195" s="293"/>
      <c r="I195" s="295"/>
      <c r="J195" s="292"/>
      <c r="K195" s="292"/>
      <c r="L195" s="292"/>
      <c r="M195" s="292"/>
      <c r="N195" s="292"/>
      <c r="O195" s="292"/>
      <c r="P195" s="292"/>
      <c r="Q195" s="292"/>
      <c r="R195" s="292"/>
    </row>
    <row r="196" spans="1:18" ht="15.75" customHeight="1" x14ac:dyDescent="0.25">
      <c r="A196" s="292"/>
      <c r="B196" s="292"/>
      <c r="C196" s="292"/>
      <c r="D196" s="292"/>
      <c r="E196" s="292"/>
      <c r="F196" s="294"/>
      <c r="G196" s="295"/>
      <c r="H196" s="293"/>
      <c r="I196" s="295"/>
      <c r="J196" s="292"/>
      <c r="K196" s="292"/>
      <c r="L196" s="292"/>
      <c r="M196" s="292"/>
      <c r="N196" s="292"/>
      <c r="O196" s="292"/>
      <c r="P196" s="292"/>
      <c r="Q196" s="292"/>
      <c r="R196" s="292"/>
    </row>
    <row r="197" spans="1:18" ht="15.75" customHeight="1" x14ac:dyDescent="0.25">
      <c r="A197" s="292"/>
      <c r="B197" s="292"/>
      <c r="C197" s="292"/>
      <c r="D197" s="292"/>
      <c r="E197" s="292"/>
      <c r="F197" s="294"/>
      <c r="G197" s="295"/>
      <c r="H197" s="293"/>
      <c r="I197" s="295"/>
      <c r="J197" s="292"/>
      <c r="K197" s="292"/>
      <c r="L197" s="292"/>
      <c r="M197" s="292"/>
      <c r="N197" s="292"/>
      <c r="O197" s="292"/>
      <c r="P197" s="292"/>
      <c r="Q197" s="292"/>
      <c r="R197" s="292"/>
    </row>
    <row r="198" spans="1:18" ht="15.75" customHeight="1" x14ac:dyDescent="0.25">
      <c r="A198" s="292"/>
      <c r="B198" s="292"/>
      <c r="C198" s="292"/>
      <c r="D198" s="292"/>
      <c r="E198" s="292"/>
      <c r="F198" s="294"/>
      <c r="G198" s="295"/>
      <c r="H198" s="293"/>
      <c r="I198" s="295"/>
      <c r="J198" s="292"/>
      <c r="K198" s="292"/>
      <c r="L198" s="292"/>
      <c r="M198" s="292"/>
      <c r="N198" s="292"/>
      <c r="O198" s="292"/>
      <c r="P198" s="292"/>
      <c r="Q198" s="292"/>
      <c r="R198" s="292"/>
    </row>
    <row r="199" spans="1:18" ht="15.75" customHeight="1" x14ac:dyDescent="0.25">
      <c r="A199" s="292"/>
      <c r="B199" s="292"/>
      <c r="C199" s="292"/>
      <c r="D199" s="292"/>
      <c r="E199" s="292"/>
      <c r="F199" s="294"/>
      <c r="G199" s="295"/>
      <c r="H199" s="293"/>
      <c r="I199" s="295"/>
      <c r="J199" s="292"/>
      <c r="K199" s="292"/>
      <c r="L199" s="292"/>
      <c r="M199" s="292"/>
      <c r="N199" s="292"/>
      <c r="O199" s="292"/>
      <c r="P199" s="292"/>
      <c r="Q199" s="292"/>
      <c r="R199" s="292"/>
    </row>
    <row r="200" spans="1:18" ht="15.75" customHeight="1" x14ac:dyDescent="0.25">
      <c r="A200" s="292"/>
      <c r="B200" s="292"/>
      <c r="C200" s="292"/>
      <c r="D200" s="292"/>
      <c r="E200" s="292"/>
      <c r="F200" s="294"/>
      <c r="G200" s="295"/>
      <c r="H200" s="293"/>
      <c r="I200" s="295"/>
      <c r="J200" s="292"/>
      <c r="K200" s="292"/>
      <c r="L200" s="292"/>
      <c r="M200" s="292"/>
      <c r="N200" s="292"/>
      <c r="O200" s="292"/>
      <c r="P200" s="292"/>
      <c r="Q200" s="292"/>
      <c r="R200" s="292"/>
    </row>
    <row r="201" spans="1:18" ht="15.75" customHeight="1" x14ac:dyDescent="0.25">
      <c r="A201" s="292"/>
      <c r="B201" s="292"/>
      <c r="C201" s="292"/>
      <c r="D201" s="292"/>
      <c r="E201" s="292"/>
      <c r="F201" s="294"/>
      <c r="G201" s="295"/>
      <c r="H201" s="293"/>
      <c r="I201" s="295"/>
      <c r="J201" s="292"/>
      <c r="K201" s="292"/>
      <c r="L201" s="292"/>
      <c r="M201" s="292"/>
      <c r="N201" s="292"/>
      <c r="O201" s="292"/>
      <c r="P201" s="292"/>
      <c r="Q201" s="292"/>
      <c r="R201" s="292"/>
    </row>
    <row r="202" spans="1:18" ht="15.75" customHeight="1" x14ac:dyDescent="0.25">
      <c r="A202" s="292"/>
      <c r="B202" s="292"/>
      <c r="C202" s="292"/>
      <c r="D202" s="292"/>
      <c r="E202" s="292"/>
      <c r="F202" s="294"/>
      <c r="G202" s="295"/>
      <c r="H202" s="293"/>
      <c r="I202" s="295"/>
      <c r="J202" s="292"/>
      <c r="K202" s="292"/>
      <c r="L202" s="292"/>
      <c r="M202" s="292"/>
      <c r="N202" s="292"/>
      <c r="O202" s="292"/>
      <c r="P202" s="292"/>
      <c r="Q202" s="292"/>
      <c r="R202" s="292"/>
    </row>
    <row r="203" spans="1:18" ht="15.75" customHeight="1" x14ac:dyDescent="0.25">
      <c r="A203" s="292"/>
      <c r="B203" s="292"/>
      <c r="C203" s="292"/>
      <c r="D203" s="292"/>
      <c r="E203" s="292"/>
      <c r="F203" s="294"/>
      <c r="G203" s="295"/>
      <c r="H203" s="293"/>
      <c r="I203" s="295"/>
      <c r="J203" s="292"/>
      <c r="K203" s="292"/>
      <c r="L203" s="292"/>
      <c r="M203" s="292"/>
      <c r="N203" s="292"/>
      <c r="O203" s="292"/>
      <c r="P203" s="292"/>
      <c r="Q203" s="292"/>
      <c r="R203" s="292"/>
    </row>
    <row r="204" spans="1:18" ht="15.75" customHeight="1" x14ac:dyDescent="0.25">
      <c r="A204" s="292"/>
      <c r="B204" s="292"/>
      <c r="C204" s="292"/>
      <c r="D204" s="292"/>
      <c r="E204" s="292"/>
      <c r="F204" s="294"/>
      <c r="G204" s="295"/>
      <c r="H204" s="293"/>
      <c r="I204" s="295"/>
      <c r="J204" s="292"/>
      <c r="K204" s="292"/>
      <c r="L204" s="292"/>
      <c r="M204" s="292"/>
      <c r="N204" s="292"/>
      <c r="O204" s="292"/>
      <c r="P204" s="292"/>
      <c r="Q204" s="292"/>
      <c r="R204" s="292"/>
    </row>
    <row r="205" spans="1:18" ht="15.75" customHeight="1" x14ac:dyDescent="0.25">
      <c r="A205" s="292"/>
      <c r="B205" s="292"/>
      <c r="C205" s="292"/>
      <c r="D205" s="292"/>
      <c r="E205" s="292"/>
      <c r="F205" s="294"/>
      <c r="G205" s="292"/>
      <c r="H205" s="293"/>
      <c r="I205" s="292"/>
      <c r="J205" s="292"/>
      <c r="K205" s="292"/>
      <c r="L205" s="292"/>
      <c r="M205" s="292"/>
      <c r="N205" s="292"/>
      <c r="O205" s="292"/>
      <c r="P205" s="292"/>
      <c r="Q205" s="292"/>
      <c r="R205" s="292"/>
    </row>
    <row r="206" spans="1:18" ht="15.75" customHeight="1" x14ac:dyDescent="0.25">
      <c r="A206" s="292"/>
      <c r="B206" s="292"/>
      <c r="C206" s="292"/>
      <c r="D206" s="292"/>
      <c r="E206" s="292"/>
      <c r="F206" s="294"/>
      <c r="G206" s="292"/>
      <c r="H206" s="293"/>
      <c r="I206" s="292"/>
      <c r="J206" s="292"/>
      <c r="K206" s="292"/>
      <c r="L206" s="292"/>
      <c r="M206" s="292"/>
      <c r="N206" s="292"/>
      <c r="O206" s="292"/>
      <c r="P206" s="292"/>
      <c r="Q206" s="292"/>
      <c r="R206" s="292"/>
    </row>
    <row r="207" spans="1:18" ht="15.75" customHeight="1" x14ac:dyDescent="0.25">
      <c r="A207" s="292"/>
      <c r="B207" s="292"/>
      <c r="C207" s="292"/>
      <c r="D207" s="292"/>
      <c r="E207" s="292"/>
      <c r="F207" s="294"/>
      <c r="G207" s="292"/>
      <c r="H207" s="293"/>
      <c r="I207" s="292"/>
      <c r="J207" s="292"/>
      <c r="K207" s="292"/>
      <c r="L207" s="292"/>
      <c r="M207" s="292"/>
      <c r="N207" s="292"/>
      <c r="O207" s="292"/>
      <c r="P207" s="292"/>
      <c r="Q207" s="292"/>
      <c r="R207" s="292"/>
    </row>
    <row r="208" spans="1:18" ht="15.75" customHeight="1" x14ac:dyDescent="0.25">
      <c r="A208" s="292"/>
      <c r="B208" s="292"/>
      <c r="C208" s="292"/>
      <c r="D208" s="292"/>
      <c r="E208" s="292"/>
      <c r="F208" s="294"/>
      <c r="G208" s="292"/>
      <c r="H208" s="293"/>
      <c r="I208" s="292"/>
      <c r="J208" s="292"/>
      <c r="K208" s="292"/>
      <c r="L208" s="292"/>
      <c r="M208" s="292"/>
      <c r="N208" s="292"/>
      <c r="O208" s="292"/>
      <c r="P208" s="292"/>
      <c r="Q208" s="292"/>
      <c r="R208" s="292"/>
    </row>
    <row r="209" spans="1:18" ht="15.75" customHeight="1" x14ac:dyDescent="0.25">
      <c r="A209" s="292"/>
      <c r="B209" s="292"/>
      <c r="C209" s="292"/>
      <c r="D209" s="292"/>
      <c r="E209" s="292"/>
      <c r="F209" s="294"/>
      <c r="G209" s="292"/>
      <c r="H209" s="293"/>
      <c r="I209" s="292"/>
      <c r="J209" s="292"/>
      <c r="K209" s="292"/>
      <c r="L209" s="292"/>
      <c r="M209" s="292"/>
      <c r="N209" s="292"/>
      <c r="O209" s="292"/>
      <c r="P209" s="292"/>
      <c r="Q209" s="292"/>
      <c r="R209" s="292"/>
    </row>
    <row r="210" spans="1:18" ht="15.75" customHeight="1" x14ac:dyDescent="0.25">
      <c r="A210" s="292"/>
      <c r="B210" s="292"/>
      <c r="C210" s="292"/>
      <c r="D210" s="292"/>
      <c r="E210" s="292"/>
      <c r="F210" s="294"/>
      <c r="G210" s="292"/>
      <c r="H210" s="293"/>
      <c r="I210" s="292"/>
      <c r="J210" s="292"/>
      <c r="K210" s="292"/>
      <c r="L210" s="292"/>
      <c r="M210" s="292"/>
      <c r="N210" s="292"/>
      <c r="O210" s="292"/>
      <c r="P210" s="292"/>
      <c r="Q210" s="292"/>
      <c r="R210" s="292"/>
    </row>
    <row r="211" spans="1:18" ht="15.75" customHeight="1" x14ac:dyDescent="0.25">
      <c r="A211" s="292"/>
      <c r="B211" s="292"/>
      <c r="C211" s="292"/>
      <c r="D211" s="292"/>
      <c r="E211" s="292"/>
      <c r="F211" s="294"/>
      <c r="G211" s="292"/>
      <c r="H211" s="293"/>
      <c r="I211" s="292"/>
      <c r="J211" s="292"/>
      <c r="K211" s="292"/>
      <c r="L211" s="292"/>
      <c r="M211" s="292"/>
      <c r="N211" s="292"/>
      <c r="O211" s="292"/>
      <c r="P211" s="292"/>
      <c r="Q211" s="292"/>
      <c r="R211" s="292"/>
    </row>
    <row r="212" spans="1:18" ht="15.75" customHeight="1" x14ac:dyDescent="0.25">
      <c r="A212" s="292"/>
      <c r="B212" s="292"/>
      <c r="C212" s="292"/>
      <c r="D212" s="292"/>
      <c r="E212" s="292"/>
      <c r="F212" s="294"/>
      <c r="G212" s="292"/>
      <c r="H212" s="293"/>
      <c r="I212" s="292"/>
      <c r="J212" s="292"/>
      <c r="K212" s="292"/>
      <c r="L212" s="292"/>
      <c r="M212" s="292"/>
      <c r="N212" s="292"/>
      <c r="O212" s="292"/>
      <c r="P212" s="292"/>
      <c r="Q212" s="292"/>
      <c r="R212" s="292"/>
    </row>
    <row r="213" spans="1:18" ht="15.75" customHeight="1" x14ac:dyDescent="0.25">
      <c r="A213" s="292"/>
      <c r="B213" s="292"/>
      <c r="C213" s="292"/>
      <c r="D213" s="292"/>
      <c r="E213" s="292"/>
      <c r="F213" s="294"/>
      <c r="G213" s="292"/>
      <c r="H213" s="293"/>
      <c r="I213" s="292"/>
      <c r="J213" s="292"/>
      <c r="K213" s="292"/>
      <c r="L213" s="292"/>
      <c r="M213" s="292"/>
      <c r="N213" s="292"/>
      <c r="O213" s="292"/>
      <c r="P213" s="292"/>
      <c r="Q213" s="292"/>
      <c r="R213" s="292"/>
    </row>
    <row r="214" spans="1:18" ht="15.75" customHeight="1" x14ac:dyDescent="0.25">
      <c r="A214" s="292"/>
      <c r="B214" s="292"/>
      <c r="C214" s="292"/>
      <c r="D214" s="292"/>
      <c r="E214" s="292"/>
      <c r="F214" s="294"/>
      <c r="G214" s="292"/>
      <c r="H214" s="293"/>
      <c r="I214" s="292"/>
      <c r="J214" s="292"/>
      <c r="K214" s="292"/>
      <c r="L214" s="292"/>
      <c r="M214" s="292"/>
      <c r="N214" s="292"/>
      <c r="O214" s="292"/>
      <c r="P214" s="292"/>
      <c r="Q214" s="292"/>
      <c r="R214" s="292"/>
    </row>
    <row r="215" spans="1:18" ht="15.75" customHeight="1" x14ac:dyDescent="0.25">
      <c r="A215" s="292"/>
      <c r="B215" s="292"/>
      <c r="C215" s="292"/>
      <c r="D215" s="292"/>
      <c r="E215" s="292"/>
      <c r="F215" s="294"/>
      <c r="G215" s="292"/>
      <c r="H215" s="293"/>
      <c r="I215" s="292"/>
      <c r="J215" s="292"/>
      <c r="K215" s="292"/>
      <c r="L215" s="292"/>
      <c r="M215" s="292"/>
      <c r="N215" s="292"/>
      <c r="O215" s="292"/>
      <c r="P215" s="292"/>
      <c r="Q215" s="292"/>
      <c r="R215" s="292"/>
    </row>
    <row r="216" spans="1:18" ht="15.75" customHeight="1" x14ac:dyDescent="0.25">
      <c r="A216" s="292"/>
      <c r="B216" s="292"/>
      <c r="C216" s="292"/>
      <c r="D216" s="292"/>
      <c r="E216" s="292"/>
      <c r="F216" s="294"/>
      <c r="G216" s="292"/>
      <c r="H216" s="293"/>
      <c r="I216" s="292"/>
      <c r="J216" s="292"/>
      <c r="K216" s="292"/>
      <c r="L216" s="292"/>
      <c r="M216" s="292"/>
      <c r="N216" s="292"/>
      <c r="O216" s="292"/>
      <c r="P216" s="292"/>
      <c r="Q216" s="292"/>
      <c r="R216" s="292"/>
    </row>
    <row r="217" spans="1:18" ht="15.75" customHeight="1" x14ac:dyDescent="0.25">
      <c r="A217" s="292"/>
      <c r="B217" s="292"/>
      <c r="C217" s="292"/>
      <c r="D217" s="292"/>
      <c r="E217" s="292"/>
      <c r="F217" s="294"/>
      <c r="G217" s="292"/>
      <c r="H217" s="293"/>
      <c r="I217" s="292"/>
      <c r="J217" s="292"/>
      <c r="K217" s="292"/>
      <c r="L217" s="292"/>
      <c r="M217" s="292"/>
      <c r="N217" s="292"/>
      <c r="O217" s="292"/>
      <c r="P217" s="292"/>
      <c r="Q217" s="292"/>
      <c r="R217" s="292"/>
    </row>
    <row r="218" spans="1:18" ht="15.75" customHeight="1" x14ac:dyDescent="0.25">
      <c r="A218" s="292"/>
      <c r="B218" s="292"/>
      <c r="C218" s="292"/>
      <c r="D218" s="292"/>
      <c r="E218" s="292"/>
      <c r="F218" s="294"/>
      <c r="G218" s="292"/>
      <c r="H218" s="293"/>
      <c r="I218" s="292"/>
      <c r="J218" s="292"/>
      <c r="K218" s="292"/>
      <c r="L218" s="292"/>
      <c r="M218" s="292"/>
      <c r="N218" s="292"/>
      <c r="O218" s="292"/>
      <c r="P218" s="292"/>
      <c r="Q218" s="292"/>
      <c r="R218" s="292"/>
    </row>
    <row r="219" spans="1:18" ht="15.75" customHeight="1" x14ac:dyDescent="0.25">
      <c r="A219" s="292"/>
      <c r="B219" s="292"/>
      <c r="C219" s="292"/>
      <c r="D219" s="292"/>
      <c r="E219" s="292"/>
      <c r="F219" s="294"/>
      <c r="G219" s="292"/>
      <c r="H219" s="293"/>
      <c r="I219" s="292"/>
      <c r="J219" s="292"/>
      <c r="K219" s="292"/>
      <c r="L219" s="292"/>
      <c r="M219" s="292"/>
      <c r="N219" s="292"/>
      <c r="O219" s="292"/>
      <c r="P219" s="292"/>
      <c r="Q219" s="292"/>
      <c r="R219" s="292"/>
    </row>
    <row r="220" spans="1:18" ht="15.75" customHeight="1" x14ac:dyDescent="0.25">
      <c r="A220" s="292"/>
      <c r="B220" s="292"/>
      <c r="C220" s="292"/>
      <c r="D220" s="292"/>
      <c r="E220" s="292"/>
      <c r="F220" s="294"/>
      <c r="G220" s="292"/>
      <c r="H220" s="293"/>
      <c r="I220" s="292"/>
      <c r="J220" s="292"/>
      <c r="K220" s="292"/>
      <c r="L220" s="292"/>
      <c r="M220" s="292"/>
      <c r="N220" s="292"/>
      <c r="O220" s="292"/>
      <c r="P220" s="292"/>
      <c r="Q220" s="292"/>
      <c r="R220" s="292"/>
    </row>
    <row r="221" spans="1:18" ht="15.75" customHeight="1" x14ac:dyDescent="0.25">
      <c r="A221" s="292"/>
      <c r="B221" s="292"/>
      <c r="C221" s="292"/>
      <c r="D221" s="292"/>
      <c r="E221" s="292"/>
      <c r="F221" s="294"/>
      <c r="G221" s="292"/>
      <c r="H221" s="293"/>
      <c r="I221" s="292"/>
      <c r="J221" s="292"/>
      <c r="K221" s="292"/>
      <c r="L221" s="292"/>
      <c r="M221" s="292"/>
      <c r="N221" s="292"/>
      <c r="O221" s="292"/>
      <c r="P221" s="292"/>
      <c r="Q221" s="292"/>
      <c r="R221" s="292"/>
    </row>
    <row r="222" spans="1:18" ht="15.75" customHeight="1" x14ac:dyDescent="0.25">
      <c r="A222" s="292"/>
      <c r="B222" s="292"/>
      <c r="C222" s="292"/>
      <c r="D222" s="292"/>
      <c r="E222" s="292"/>
      <c r="F222" s="294"/>
      <c r="G222" s="292"/>
      <c r="H222" s="293"/>
      <c r="I222" s="292"/>
      <c r="J222" s="292"/>
      <c r="K222" s="292"/>
      <c r="L222" s="292"/>
      <c r="M222" s="292"/>
      <c r="N222" s="292"/>
      <c r="O222" s="292"/>
      <c r="P222" s="292"/>
      <c r="Q222" s="292"/>
      <c r="R222" s="292"/>
    </row>
    <row r="223" spans="1:18" ht="15.75" customHeight="1" x14ac:dyDescent="0.25">
      <c r="A223" s="292"/>
      <c r="B223" s="292"/>
      <c r="C223" s="292"/>
      <c r="D223" s="292"/>
      <c r="E223" s="292"/>
      <c r="F223" s="294"/>
      <c r="G223" s="292"/>
      <c r="H223" s="293"/>
      <c r="I223" s="292"/>
      <c r="J223" s="292"/>
      <c r="K223" s="292"/>
      <c r="L223" s="292"/>
      <c r="M223" s="292"/>
      <c r="N223" s="292"/>
      <c r="O223" s="292"/>
      <c r="P223" s="292"/>
      <c r="Q223" s="292"/>
      <c r="R223" s="292"/>
    </row>
    <row r="224" spans="1:18" ht="15.75" customHeight="1" x14ac:dyDescent="0.25">
      <c r="A224" s="292"/>
      <c r="B224" s="292"/>
      <c r="C224" s="292"/>
      <c r="D224" s="292"/>
      <c r="E224" s="292"/>
      <c r="F224" s="294"/>
      <c r="G224" s="292"/>
      <c r="H224" s="293"/>
      <c r="I224" s="292"/>
      <c r="J224" s="292"/>
      <c r="K224" s="292"/>
      <c r="L224" s="292"/>
      <c r="M224" s="292"/>
      <c r="N224" s="292"/>
      <c r="O224" s="292"/>
      <c r="P224" s="292"/>
      <c r="Q224" s="292"/>
      <c r="R224" s="292"/>
    </row>
    <row r="225" spans="1:18" ht="15.75" customHeight="1" x14ac:dyDescent="0.25">
      <c r="A225" s="292"/>
      <c r="B225" s="292"/>
      <c r="C225" s="292"/>
      <c r="D225" s="292"/>
      <c r="E225" s="292"/>
      <c r="F225" s="294"/>
      <c r="G225" s="292"/>
      <c r="H225" s="293"/>
      <c r="I225" s="292"/>
      <c r="J225" s="292"/>
      <c r="K225" s="292"/>
      <c r="L225" s="292"/>
      <c r="M225" s="292"/>
      <c r="N225" s="292"/>
      <c r="O225" s="292"/>
      <c r="P225" s="292"/>
      <c r="Q225" s="292"/>
      <c r="R225" s="292"/>
    </row>
    <row r="226" spans="1:18" ht="15.75" customHeight="1" x14ac:dyDescent="0.25">
      <c r="A226" s="292"/>
      <c r="B226" s="292"/>
      <c r="C226" s="292"/>
      <c r="D226" s="292"/>
      <c r="E226" s="292"/>
      <c r="F226" s="294"/>
      <c r="G226" s="292"/>
      <c r="H226" s="293"/>
      <c r="I226" s="292"/>
      <c r="J226" s="292"/>
      <c r="K226" s="292"/>
      <c r="L226" s="292"/>
      <c r="M226" s="292"/>
      <c r="N226" s="292"/>
      <c r="O226" s="292"/>
      <c r="P226" s="292"/>
      <c r="Q226" s="292"/>
      <c r="R226" s="292"/>
    </row>
    <row r="227" spans="1:18" ht="15.75" customHeight="1" x14ac:dyDescent="0.25">
      <c r="A227" s="292"/>
      <c r="B227" s="292"/>
      <c r="C227" s="292"/>
      <c r="D227" s="292"/>
      <c r="E227" s="292"/>
      <c r="F227" s="294"/>
      <c r="G227" s="292"/>
      <c r="H227" s="293"/>
      <c r="I227" s="292"/>
      <c r="J227" s="292"/>
      <c r="K227" s="292"/>
      <c r="L227" s="292"/>
      <c r="M227" s="292"/>
      <c r="N227" s="292"/>
      <c r="O227" s="292"/>
      <c r="P227" s="292"/>
      <c r="Q227" s="292"/>
      <c r="R227" s="292"/>
    </row>
    <row r="228" spans="1:18" ht="15.75" customHeight="1" x14ac:dyDescent="0.25">
      <c r="A228" s="292"/>
      <c r="B228" s="292"/>
      <c r="C228" s="292"/>
      <c r="D228" s="292"/>
      <c r="E228" s="292"/>
      <c r="F228" s="294"/>
      <c r="G228" s="292"/>
      <c r="H228" s="293"/>
      <c r="I228" s="292"/>
      <c r="J228" s="292"/>
      <c r="K228" s="292"/>
      <c r="L228" s="292"/>
      <c r="M228" s="292"/>
      <c r="N228" s="292"/>
      <c r="O228" s="292"/>
      <c r="P228" s="292"/>
      <c r="Q228" s="292"/>
      <c r="R228" s="292"/>
    </row>
    <row r="229" spans="1:18" ht="15.75" customHeight="1" x14ac:dyDescent="0.25">
      <c r="A229" s="292"/>
      <c r="B229" s="292"/>
      <c r="C229" s="292"/>
      <c r="D229" s="292"/>
      <c r="E229" s="292"/>
      <c r="F229" s="294"/>
      <c r="G229" s="292"/>
      <c r="H229" s="293"/>
      <c r="I229" s="292"/>
      <c r="J229" s="292"/>
      <c r="K229" s="292"/>
      <c r="L229" s="292"/>
      <c r="M229" s="292"/>
      <c r="N229" s="292"/>
      <c r="O229" s="292"/>
      <c r="P229" s="292"/>
      <c r="Q229" s="292"/>
      <c r="R229" s="292"/>
    </row>
    <row r="230" spans="1:18" ht="15.75" customHeight="1" x14ac:dyDescent="0.25">
      <c r="A230" s="292"/>
      <c r="B230" s="292"/>
      <c r="C230" s="292"/>
      <c r="D230" s="292"/>
      <c r="E230" s="292"/>
      <c r="F230" s="294"/>
      <c r="G230" s="292"/>
      <c r="H230" s="293"/>
      <c r="I230" s="292"/>
      <c r="J230" s="292"/>
      <c r="K230" s="292"/>
      <c r="L230" s="292"/>
      <c r="M230" s="292"/>
      <c r="N230" s="292"/>
      <c r="O230" s="292"/>
      <c r="P230" s="292"/>
      <c r="Q230" s="292"/>
      <c r="R230" s="292"/>
    </row>
    <row r="231" spans="1:18" ht="15.75" customHeight="1" x14ac:dyDescent="0.25">
      <c r="A231" s="292"/>
      <c r="B231" s="292"/>
      <c r="C231" s="292"/>
      <c r="D231" s="292"/>
      <c r="E231" s="292"/>
      <c r="F231" s="294"/>
      <c r="G231" s="292"/>
      <c r="H231" s="293"/>
      <c r="I231" s="292"/>
      <c r="J231" s="292"/>
      <c r="K231" s="292"/>
      <c r="L231" s="292"/>
      <c r="M231" s="292"/>
      <c r="N231" s="292"/>
      <c r="O231" s="292"/>
      <c r="P231" s="292"/>
      <c r="Q231" s="292"/>
      <c r="R231" s="292"/>
    </row>
    <row r="232" spans="1:18" ht="15.75" customHeight="1" x14ac:dyDescent="0.25">
      <c r="A232" s="292"/>
      <c r="B232" s="292"/>
      <c r="C232" s="292"/>
      <c r="D232" s="292"/>
      <c r="E232" s="292"/>
      <c r="F232" s="294"/>
      <c r="G232" s="292"/>
      <c r="H232" s="293"/>
      <c r="I232" s="292"/>
      <c r="J232" s="292"/>
      <c r="K232" s="292"/>
      <c r="L232" s="292"/>
      <c r="M232" s="292"/>
      <c r="N232" s="292"/>
      <c r="O232" s="292"/>
      <c r="P232" s="292"/>
      <c r="Q232" s="292"/>
      <c r="R232" s="292"/>
    </row>
    <row r="233" spans="1:18" ht="15.75" customHeight="1" x14ac:dyDescent="0.25">
      <c r="A233" s="292"/>
      <c r="B233" s="292"/>
      <c r="C233" s="292"/>
      <c r="D233" s="292"/>
      <c r="E233" s="292"/>
      <c r="F233" s="294"/>
      <c r="G233" s="292"/>
      <c r="H233" s="293"/>
      <c r="I233" s="292"/>
      <c r="J233" s="292"/>
      <c r="K233" s="292"/>
      <c r="L233" s="292"/>
      <c r="M233" s="292"/>
      <c r="N233" s="292"/>
      <c r="O233" s="292"/>
      <c r="P233" s="292"/>
      <c r="Q233" s="292"/>
      <c r="R233" s="292"/>
    </row>
    <row r="234" spans="1:18" ht="15.75" customHeight="1" x14ac:dyDescent="0.25">
      <c r="A234" s="292"/>
      <c r="B234" s="292"/>
      <c r="C234" s="292"/>
      <c r="D234" s="292"/>
      <c r="E234" s="292"/>
      <c r="F234" s="294"/>
      <c r="G234" s="292"/>
      <c r="H234" s="293"/>
      <c r="I234" s="292"/>
      <c r="J234" s="292"/>
      <c r="K234" s="292"/>
      <c r="L234" s="292"/>
      <c r="M234" s="292"/>
      <c r="N234" s="292"/>
      <c r="O234" s="292"/>
      <c r="P234" s="292"/>
      <c r="Q234" s="292"/>
      <c r="R234" s="292"/>
    </row>
    <row r="235" spans="1:18" ht="15.75" customHeight="1" x14ac:dyDescent="0.25">
      <c r="A235" s="292"/>
      <c r="B235" s="292"/>
      <c r="C235" s="292"/>
      <c r="D235" s="292"/>
      <c r="E235" s="292"/>
      <c r="F235" s="294"/>
      <c r="G235" s="292"/>
      <c r="H235" s="293"/>
      <c r="I235" s="292"/>
      <c r="J235" s="292"/>
      <c r="K235" s="292"/>
      <c r="L235" s="292"/>
      <c r="M235" s="292"/>
      <c r="N235" s="292"/>
      <c r="O235" s="292"/>
      <c r="P235" s="292"/>
      <c r="Q235" s="292"/>
      <c r="R235" s="292"/>
    </row>
    <row r="236" spans="1:18" ht="15.75" customHeight="1" x14ac:dyDescent="0.25">
      <c r="A236" s="292"/>
      <c r="B236" s="292"/>
      <c r="C236" s="292"/>
      <c r="D236" s="292"/>
      <c r="E236" s="292"/>
      <c r="F236" s="294"/>
      <c r="G236" s="292"/>
      <c r="H236" s="293"/>
      <c r="I236" s="292"/>
      <c r="J236" s="292"/>
      <c r="K236" s="292"/>
      <c r="L236" s="292"/>
      <c r="M236" s="292"/>
      <c r="N236" s="292"/>
      <c r="O236" s="292"/>
      <c r="P236" s="292"/>
      <c r="Q236" s="292"/>
      <c r="R236" s="292"/>
    </row>
    <row r="237" spans="1:18" ht="15.75" customHeight="1" x14ac:dyDescent="0.25">
      <c r="A237" s="292"/>
      <c r="B237" s="292"/>
      <c r="C237" s="292"/>
      <c r="D237" s="292"/>
      <c r="E237" s="292"/>
      <c r="F237" s="294"/>
      <c r="G237" s="292"/>
      <c r="H237" s="293"/>
      <c r="I237" s="292"/>
      <c r="J237" s="292"/>
      <c r="K237" s="292"/>
      <c r="L237" s="292"/>
      <c r="M237" s="292"/>
      <c r="N237" s="292"/>
      <c r="O237" s="292"/>
      <c r="P237" s="292"/>
      <c r="Q237" s="292"/>
      <c r="R237" s="292"/>
    </row>
    <row r="238" spans="1:18" ht="15.75" customHeight="1" x14ac:dyDescent="0.25">
      <c r="A238" s="292"/>
      <c r="B238" s="292"/>
      <c r="C238" s="292"/>
      <c r="D238" s="292"/>
      <c r="E238" s="292"/>
      <c r="F238" s="294"/>
      <c r="G238" s="292"/>
      <c r="H238" s="293"/>
      <c r="I238" s="292"/>
      <c r="J238" s="292"/>
      <c r="K238" s="292"/>
      <c r="L238" s="292"/>
      <c r="M238" s="292"/>
      <c r="N238" s="292"/>
      <c r="O238" s="292"/>
      <c r="P238" s="292"/>
      <c r="Q238" s="292"/>
      <c r="R238" s="292"/>
    </row>
    <row r="239" spans="1:18" ht="15.75" customHeight="1" x14ac:dyDescent="0.25">
      <c r="A239" s="292"/>
      <c r="B239" s="292"/>
      <c r="C239" s="292"/>
      <c r="D239" s="292"/>
      <c r="E239" s="292"/>
      <c r="F239" s="294"/>
      <c r="G239" s="292"/>
      <c r="H239" s="293"/>
      <c r="I239" s="292"/>
      <c r="J239" s="292"/>
      <c r="K239" s="292"/>
      <c r="L239" s="292"/>
      <c r="M239" s="292"/>
      <c r="N239" s="292"/>
      <c r="O239" s="292"/>
      <c r="P239" s="292"/>
      <c r="Q239" s="292"/>
      <c r="R239" s="292"/>
    </row>
    <row r="240" spans="1:18" ht="15.75" customHeight="1" x14ac:dyDescent="0.25">
      <c r="A240" s="292"/>
      <c r="B240" s="292"/>
      <c r="C240" s="292"/>
      <c r="D240" s="292"/>
      <c r="E240" s="292"/>
      <c r="F240" s="294"/>
      <c r="G240" s="292"/>
      <c r="H240" s="293"/>
      <c r="I240" s="292"/>
      <c r="J240" s="292"/>
      <c r="K240" s="292"/>
      <c r="L240" s="292"/>
      <c r="M240" s="292"/>
      <c r="N240" s="292"/>
      <c r="O240" s="292"/>
      <c r="P240" s="292"/>
      <c r="Q240" s="292"/>
      <c r="R240" s="292"/>
    </row>
    <row r="241" spans="1:18" ht="15.75" customHeight="1" x14ac:dyDescent="0.25">
      <c r="A241" s="292"/>
      <c r="B241" s="292"/>
      <c r="C241" s="292"/>
      <c r="D241" s="292"/>
      <c r="E241" s="292"/>
      <c r="F241" s="294"/>
      <c r="G241" s="292"/>
      <c r="H241" s="293"/>
      <c r="I241" s="292"/>
      <c r="J241" s="292"/>
      <c r="K241" s="292"/>
      <c r="L241" s="292"/>
      <c r="M241" s="292"/>
      <c r="N241" s="292"/>
      <c r="O241" s="292"/>
      <c r="P241" s="292"/>
      <c r="Q241" s="292"/>
      <c r="R241" s="292"/>
    </row>
    <row r="242" spans="1:18" ht="15.75" customHeight="1" x14ac:dyDescent="0.25">
      <c r="A242" s="292"/>
      <c r="B242" s="292"/>
      <c r="C242" s="292"/>
      <c r="D242" s="292"/>
      <c r="E242" s="292"/>
      <c r="F242" s="294"/>
      <c r="G242" s="292"/>
      <c r="H242" s="293"/>
      <c r="I242" s="292"/>
      <c r="J242" s="292"/>
      <c r="K242" s="292"/>
      <c r="L242" s="292"/>
      <c r="M242" s="292"/>
      <c r="N242" s="292"/>
      <c r="O242" s="292"/>
      <c r="P242" s="292"/>
      <c r="Q242" s="292"/>
      <c r="R242" s="292"/>
    </row>
    <row r="243" spans="1:18" ht="15.75" customHeight="1" x14ac:dyDescent="0.25">
      <c r="A243" s="292"/>
      <c r="B243" s="292"/>
      <c r="C243" s="292"/>
      <c r="D243" s="292"/>
      <c r="E243" s="292"/>
      <c r="F243" s="294"/>
      <c r="G243" s="292"/>
      <c r="H243" s="293"/>
      <c r="I243" s="292"/>
      <c r="J243" s="292"/>
      <c r="K243" s="292"/>
      <c r="L243" s="292"/>
      <c r="M243" s="292"/>
      <c r="N243" s="292"/>
      <c r="O243" s="292"/>
      <c r="P243" s="292"/>
      <c r="Q243" s="292"/>
      <c r="R243" s="292"/>
    </row>
    <row r="244" spans="1:18" ht="15.75" customHeight="1" x14ac:dyDescent="0.25">
      <c r="A244" s="292"/>
      <c r="B244" s="292"/>
      <c r="C244" s="292"/>
      <c r="D244" s="292"/>
      <c r="E244" s="292"/>
      <c r="F244" s="294"/>
      <c r="G244" s="292"/>
      <c r="H244" s="293"/>
      <c r="I244" s="292"/>
      <c r="J244" s="292"/>
      <c r="K244" s="292"/>
      <c r="L244" s="292"/>
      <c r="M244" s="292"/>
      <c r="N244" s="292"/>
      <c r="O244" s="292"/>
      <c r="P244" s="292"/>
      <c r="Q244" s="292"/>
      <c r="R244" s="292"/>
    </row>
    <row r="245" spans="1:18" ht="15.75" customHeight="1" x14ac:dyDescent="0.25">
      <c r="A245" s="292"/>
      <c r="B245" s="292"/>
      <c r="C245" s="292"/>
      <c r="D245" s="292"/>
      <c r="E245" s="292"/>
      <c r="F245" s="294"/>
      <c r="G245" s="292"/>
      <c r="H245" s="293"/>
      <c r="I245" s="292"/>
      <c r="J245" s="292"/>
      <c r="K245" s="292"/>
      <c r="L245" s="292"/>
      <c r="M245" s="292"/>
      <c r="N245" s="292"/>
      <c r="O245" s="292"/>
      <c r="P245" s="292"/>
      <c r="Q245" s="292"/>
      <c r="R245" s="292"/>
    </row>
    <row r="246" spans="1:18" ht="15.75" customHeight="1" x14ac:dyDescent="0.25">
      <c r="A246" s="292"/>
      <c r="B246" s="292"/>
      <c r="C246" s="292"/>
      <c r="D246" s="292"/>
      <c r="E246" s="292"/>
      <c r="F246" s="294"/>
      <c r="G246" s="292"/>
      <c r="H246" s="293"/>
      <c r="I246" s="292"/>
      <c r="J246" s="292"/>
      <c r="K246" s="292"/>
      <c r="L246" s="292"/>
      <c r="M246" s="292"/>
      <c r="N246" s="292"/>
      <c r="O246" s="292"/>
      <c r="P246" s="292"/>
      <c r="Q246" s="292"/>
      <c r="R246" s="292"/>
    </row>
    <row r="247" spans="1:18" ht="15.75" customHeight="1" x14ac:dyDescent="0.25">
      <c r="A247" s="292"/>
      <c r="B247" s="292"/>
      <c r="C247" s="292"/>
      <c r="D247" s="292"/>
      <c r="E247" s="292"/>
      <c r="F247" s="294"/>
      <c r="G247" s="292"/>
      <c r="H247" s="293"/>
      <c r="I247" s="292"/>
      <c r="J247" s="292"/>
      <c r="K247" s="292"/>
      <c r="L247" s="292"/>
      <c r="M247" s="292"/>
      <c r="N247" s="292"/>
      <c r="O247" s="292"/>
      <c r="P247" s="292"/>
      <c r="Q247" s="292"/>
      <c r="R247" s="292"/>
    </row>
    <row r="248" spans="1:18" ht="15.75" customHeight="1" x14ac:dyDescent="0.25">
      <c r="A248" s="292"/>
      <c r="B248" s="292"/>
      <c r="C248" s="292"/>
      <c r="D248" s="292"/>
      <c r="E248" s="292"/>
      <c r="F248" s="294"/>
      <c r="G248" s="292"/>
      <c r="H248" s="293"/>
      <c r="I248" s="292"/>
      <c r="J248" s="292"/>
      <c r="K248" s="292"/>
      <c r="L248" s="292"/>
      <c r="M248" s="292"/>
      <c r="N248" s="292"/>
      <c r="O248" s="292"/>
      <c r="P248" s="292"/>
      <c r="Q248" s="292"/>
      <c r="R248" s="292"/>
    </row>
    <row r="249" spans="1:18" ht="15.75" customHeight="1" x14ac:dyDescent="0.25">
      <c r="A249" s="292"/>
      <c r="B249" s="292"/>
      <c r="C249" s="292"/>
      <c r="D249" s="292"/>
      <c r="E249" s="292"/>
      <c r="F249" s="294"/>
      <c r="G249" s="292"/>
      <c r="H249" s="293"/>
      <c r="I249" s="292"/>
      <c r="J249" s="292"/>
      <c r="K249" s="292"/>
      <c r="L249" s="292"/>
      <c r="M249" s="292"/>
      <c r="N249" s="292"/>
      <c r="O249" s="292"/>
      <c r="P249" s="292"/>
      <c r="Q249" s="292"/>
      <c r="R249" s="292"/>
    </row>
    <row r="250" spans="1:18" ht="15.75" customHeight="1" x14ac:dyDescent="0.25">
      <c r="A250" s="292"/>
      <c r="B250" s="292"/>
      <c r="C250" s="292"/>
      <c r="D250" s="292"/>
      <c r="E250" s="292"/>
      <c r="F250" s="294"/>
      <c r="G250" s="292"/>
      <c r="H250" s="293"/>
      <c r="I250" s="292"/>
      <c r="J250" s="292"/>
      <c r="K250" s="292"/>
      <c r="L250" s="292"/>
      <c r="M250" s="292"/>
      <c r="N250" s="292"/>
      <c r="O250" s="292"/>
      <c r="P250" s="292"/>
      <c r="Q250" s="292"/>
      <c r="R250" s="292"/>
    </row>
    <row r="251" spans="1:18" ht="15.75" customHeight="1" x14ac:dyDescent="0.25">
      <c r="A251" s="292"/>
      <c r="B251" s="292"/>
      <c r="C251" s="292"/>
      <c r="D251" s="292"/>
      <c r="E251" s="292"/>
      <c r="F251" s="294"/>
      <c r="G251" s="292"/>
      <c r="H251" s="293"/>
      <c r="I251" s="292"/>
      <c r="J251" s="292"/>
      <c r="K251" s="292"/>
      <c r="L251" s="292"/>
      <c r="M251" s="292"/>
      <c r="N251" s="292"/>
      <c r="O251" s="292"/>
      <c r="P251" s="292"/>
      <c r="Q251" s="292"/>
      <c r="R251" s="292"/>
    </row>
    <row r="252" spans="1:18" ht="15.75" customHeight="1" x14ac:dyDescent="0.25">
      <c r="A252" s="292"/>
      <c r="B252" s="292"/>
      <c r="C252" s="292"/>
      <c r="D252" s="292"/>
      <c r="E252" s="292"/>
      <c r="F252" s="294"/>
      <c r="G252" s="292"/>
      <c r="H252" s="293"/>
      <c r="I252" s="292"/>
      <c r="J252" s="292"/>
      <c r="K252" s="292"/>
      <c r="L252" s="292"/>
      <c r="M252" s="292"/>
      <c r="N252" s="292"/>
      <c r="O252" s="292"/>
      <c r="P252" s="292"/>
      <c r="Q252" s="292"/>
      <c r="R252" s="292"/>
    </row>
    <row r="253" spans="1:18" ht="15.75" customHeight="1" x14ac:dyDescent="0.25">
      <c r="A253" s="292"/>
      <c r="B253" s="292"/>
      <c r="C253" s="292"/>
      <c r="D253" s="292"/>
      <c r="E253" s="292"/>
      <c r="F253" s="294"/>
      <c r="G253" s="292"/>
      <c r="H253" s="293"/>
      <c r="I253" s="292"/>
      <c r="J253" s="292"/>
      <c r="K253" s="292"/>
      <c r="L253" s="292"/>
      <c r="M253" s="292"/>
      <c r="N253" s="292"/>
      <c r="O253" s="292"/>
      <c r="P253" s="292"/>
      <c r="Q253" s="292"/>
      <c r="R253" s="292"/>
    </row>
    <row r="254" spans="1:18" ht="15.75" customHeight="1" x14ac:dyDescent="0.25">
      <c r="A254" s="292"/>
      <c r="B254" s="292"/>
      <c r="C254" s="292"/>
      <c r="D254" s="292"/>
      <c r="E254" s="292"/>
      <c r="F254" s="294"/>
      <c r="G254" s="292"/>
      <c r="H254" s="293"/>
      <c r="I254" s="292"/>
      <c r="J254" s="292"/>
      <c r="K254" s="292"/>
      <c r="L254" s="292"/>
      <c r="M254" s="292"/>
      <c r="N254" s="292"/>
      <c r="O254" s="292"/>
      <c r="P254" s="292"/>
      <c r="Q254" s="292"/>
      <c r="R254" s="292"/>
    </row>
    <row r="255" spans="1:18" ht="15.75" customHeight="1" x14ac:dyDescent="0.25">
      <c r="A255" s="292"/>
      <c r="B255" s="292"/>
      <c r="C255" s="292"/>
      <c r="D255" s="292"/>
      <c r="E255" s="292"/>
      <c r="F255" s="294"/>
      <c r="G255" s="292"/>
      <c r="H255" s="293"/>
      <c r="I255" s="292"/>
      <c r="J255" s="292"/>
      <c r="K255" s="292"/>
      <c r="L255" s="292"/>
      <c r="M255" s="292"/>
      <c r="N255" s="292"/>
      <c r="O255" s="292"/>
      <c r="P255" s="292"/>
      <c r="Q255" s="292"/>
      <c r="R255" s="292"/>
    </row>
    <row r="256" spans="1:18" ht="15.75" customHeight="1" x14ac:dyDescent="0.25">
      <c r="A256" s="292"/>
      <c r="B256" s="292"/>
      <c r="C256" s="292"/>
      <c r="D256" s="292"/>
      <c r="E256" s="292"/>
      <c r="F256" s="294"/>
      <c r="G256" s="292"/>
      <c r="H256" s="293"/>
      <c r="I256" s="292"/>
      <c r="J256" s="292"/>
      <c r="K256" s="292"/>
      <c r="L256" s="292"/>
      <c r="M256" s="292"/>
      <c r="N256" s="292"/>
      <c r="O256" s="292"/>
      <c r="P256" s="292"/>
      <c r="Q256" s="292"/>
      <c r="R256" s="292"/>
    </row>
    <row r="257" spans="1:18" ht="15.75" customHeight="1" x14ac:dyDescent="0.25">
      <c r="A257" s="292"/>
      <c r="B257" s="292"/>
      <c r="C257" s="292"/>
      <c r="D257" s="292"/>
      <c r="E257" s="292"/>
      <c r="F257" s="294"/>
      <c r="G257" s="292"/>
      <c r="H257" s="293"/>
      <c r="I257" s="292"/>
      <c r="J257" s="292"/>
      <c r="K257" s="292"/>
      <c r="L257" s="292"/>
      <c r="M257" s="292"/>
      <c r="N257" s="292"/>
      <c r="O257" s="292"/>
      <c r="P257" s="292"/>
      <c r="Q257" s="292"/>
      <c r="R257" s="292"/>
    </row>
    <row r="258" spans="1:18" ht="15.75" customHeight="1" x14ac:dyDescent="0.25">
      <c r="A258" s="292"/>
      <c r="B258" s="292"/>
      <c r="C258" s="292"/>
      <c r="D258" s="292"/>
      <c r="E258" s="292"/>
      <c r="F258" s="294"/>
      <c r="G258" s="292"/>
      <c r="H258" s="293"/>
      <c r="I258" s="292"/>
      <c r="J258" s="292"/>
      <c r="K258" s="292"/>
      <c r="L258" s="292"/>
      <c r="M258" s="292"/>
      <c r="N258" s="292"/>
      <c r="O258" s="292"/>
      <c r="P258" s="292"/>
      <c r="Q258" s="292"/>
      <c r="R258" s="292"/>
    </row>
    <row r="259" spans="1:18" ht="15.75" customHeight="1" x14ac:dyDescent="0.25">
      <c r="A259" s="292"/>
      <c r="B259" s="292"/>
      <c r="C259" s="292"/>
      <c r="D259" s="292"/>
      <c r="E259" s="292"/>
      <c r="F259" s="294"/>
      <c r="G259" s="292"/>
      <c r="H259" s="293"/>
      <c r="I259" s="292"/>
      <c r="J259" s="292"/>
      <c r="K259" s="292"/>
      <c r="L259" s="292"/>
      <c r="M259" s="292"/>
      <c r="N259" s="292"/>
      <c r="O259" s="292"/>
      <c r="P259" s="292"/>
      <c r="Q259" s="292"/>
      <c r="R259" s="292"/>
    </row>
    <row r="260" spans="1:18" ht="15.75" customHeight="1" x14ac:dyDescent="0.25">
      <c r="A260" s="292"/>
      <c r="B260" s="292"/>
      <c r="C260" s="292"/>
      <c r="D260" s="292"/>
      <c r="E260" s="292"/>
      <c r="F260" s="294"/>
      <c r="G260" s="292"/>
      <c r="H260" s="293"/>
      <c r="I260" s="292"/>
      <c r="J260" s="292"/>
      <c r="K260" s="292"/>
      <c r="L260" s="292"/>
      <c r="M260" s="292"/>
      <c r="N260" s="292"/>
      <c r="O260" s="292"/>
      <c r="P260" s="292"/>
      <c r="Q260" s="292"/>
      <c r="R260" s="292"/>
    </row>
    <row r="261" spans="1:18" ht="15.75" customHeight="1" x14ac:dyDescent="0.25">
      <c r="A261" s="292"/>
      <c r="B261" s="292"/>
      <c r="C261" s="292"/>
      <c r="D261" s="292"/>
      <c r="E261" s="292"/>
      <c r="F261" s="294"/>
      <c r="G261" s="292"/>
      <c r="H261" s="293"/>
      <c r="I261" s="292"/>
      <c r="J261" s="292"/>
      <c r="K261" s="292"/>
      <c r="L261" s="292"/>
      <c r="M261" s="292"/>
      <c r="N261" s="292"/>
      <c r="O261" s="292"/>
      <c r="P261" s="292"/>
      <c r="Q261" s="292"/>
      <c r="R261" s="292"/>
    </row>
    <row r="262" spans="1:18" ht="15.75" customHeight="1" x14ac:dyDescent="0.25">
      <c r="A262" s="292"/>
      <c r="B262" s="292"/>
      <c r="C262" s="292"/>
      <c r="D262" s="292"/>
      <c r="E262" s="292"/>
      <c r="F262" s="294"/>
      <c r="G262" s="292"/>
      <c r="H262" s="293"/>
      <c r="I262" s="292"/>
      <c r="J262" s="292"/>
      <c r="K262" s="292"/>
      <c r="L262" s="292"/>
      <c r="M262" s="292"/>
      <c r="N262" s="292"/>
      <c r="O262" s="292"/>
      <c r="P262" s="292"/>
      <c r="Q262" s="292"/>
      <c r="R262" s="292"/>
    </row>
    <row r="263" spans="1:18" ht="15.75" customHeight="1" x14ac:dyDescent="0.25">
      <c r="A263" s="292"/>
      <c r="B263" s="292"/>
      <c r="C263" s="292"/>
      <c r="D263" s="292"/>
      <c r="E263" s="292"/>
      <c r="F263" s="294"/>
      <c r="G263" s="292"/>
      <c r="H263" s="293"/>
      <c r="I263" s="292"/>
      <c r="J263" s="292"/>
      <c r="K263" s="292"/>
      <c r="L263" s="292"/>
      <c r="M263" s="292"/>
      <c r="N263" s="292"/>
      <c r="O263" s="292"/>
      <c r="P263" s="292"/>
      <c r="Q263" s="292"/>
      <c r="R263" s="292"/>
    </row>
    <row r="264" spans="1:18" ht="15.75" customHeight="1" x14ac:dyDescent="0.25">
      <c r="A264" s="292"/>
      <c r="B264" s="292"/>
      <c r="C264" s="292"/>
      <c r="D264" s="292"/>
      <c r="E264" s="292"/>
      <c r="F264" s="294"/>
      <c r="G264" s="292"/>
      <c r="H264" s="293"/>
      <c r="I264" s="292"/>
      <c r="J264" s="292"/>
      <c r="K264" s="292"/>
      <c r="L264" s="292"/>
      <c r="M264" s="292"/>
      <c r="N264" s="292"/>
      <c r="O264" s="292"/>
      <c r="P264" s="292"/>
      <c r="Q264" s="292"/>
      <c r="R264" s="292"/>
    </row>
    <row r="265" spans="1:18" ht="15.75" customHeight="1" x14ac:dyDescent="0.25">
      <c r="A265" s="292"/>
      <c r="B265" s="292"/>
      <c r="C265" s="292"/>
      <c r="D265" s="292"/>
      <c r="E265" s="292"/>
      <c r="F265" s="294"/>
      <c r="G265" s="292"/>
      <c r="H265" s="293"/>
      <c r="I265" s="292"/>
      <c r="J265" s="292"/>
      <c r="K265" s="292"/>
      <c r="L265" s="292"/>
      <c r="M265" s="292"/>
      <c r="N265" s="292"/>
      <c r="O265" s="292"/>
      <c r="P265" s="292"/>
      <c r="Q265" s="292"/>
      <c r="R265" s="292"/>
    </row>
    <row r="266" spans="1:18" ht="15.75" customHeight="1" x14ac:dyDescent="0.25">
      <c r="A266" s="292"/>
      <c r="B266" s="292"/>
      <c r="C266" s="292"/>
      <c r="D266" s="292"/>
      <c r="E266" s="292"/>
      <c r="F266" s="294"/>
      <c r="G266" s="292"/>
      <c r="H266" s="293"/>
      <c r="I266" s="292"/>
      <c r="J266" s="292"/>
      <c r="K266" s="292"/>
      <c r="L266" s="292"/>
      <c r="M266" s="292"/>
      <c r="N266" s="292"/>
      <c r="O266" s="292"/>
      <c r="P266" s="292"/>
      <c r="Q266" s="292"/>
      <c r="R266" s="292"/>
    </row>
    <row r="267" spans="1:18" ht="15.75" customHeight="1" x14ac:dyDescent="0.25">
      <c r="A267" s="292"/>
      <c r="B267" s="292"/>
      <c r="C267" s="292"/>
      <c r="D267" s="292"/>
      <c r="E267" s="292"/>
      <c r="F267" s="294"/>
      <c r="G267" s="292"/>
      <c r="H267" s="293"/>
      <c r="I267" s="292"/>
      <c r="J267" s="292"/>
      <c r="K267" s="292"/>
      <c r="L267" s="292"/>
      <c r="M267" s="292"/>
      <c r="N267" s="292"/>
      <c r="O267" s="292"/>
      <c r="P267" s="292"/>
      <c r="Q267" s="292"/>
      <c r="R267" s="292"/>
    </row>
    <row r="268" spans="1:18" ht="15.75" customHeight="1" x14ac:dyDescent="0.25">
      <c r="A268" s="292"/>
      <c r="B268" s="292"/>
      <c r="C268" s="292"/>
      <c r="D268" s="292"/>
      <c r="E268" s="292"/>
      <c r="F268" s="294"/>
      <c r="G268" s="292"/>
      <c r="H268" s="293"/>
      <c r="I268" s="292"/>
      <c r="J268" s="292"/>
      <c r="K268" s="292"/>
      <c r="L268" s="292"/>
      <c r="M268" s="292"/>
      <c r="N268" s="292"/>
      <c r="O268" s="292"/>
      <c r="P268" s="292"/>
      <c r="Q268" s="292"/>
      <c r="R268" s="292"/>
    </row>
    <row r="269" spans="1:18" ht="15.75" customHeight="1" x14ac:dyDescent="0.25">
      <c r="A269" s="292"/>
      <c r="B269" s="292"/>
      <c r="C269" s="292"/>
      <c r="D269" s="292"/>
      <c r="E269" s="292"/>
      <c r="F269" s="294"/>
      <c r="G269" s="292"/>
      <c r="H269" s="293"/>
      <c r="I269" s="292"/>
      <c r="J269" s="292"/>
      <c r="K269" s="292"/>
      <c r="L269" s="292"/>
      <c r="M269" s="292"/>
      <c r="N269" s="292"/>
      <c r="O269" s="292"/>
      <c r="P269" s="292"/>
      <c r="Q269" s="292"/>
      <c r="R269" s="292"/>
    </row>
    <row r="270" spans="1:18" ht="15.75" customHeight="1" x14ac:dyDescent="0.25">
      <c r="A270" s="292"/>
      <c r="B270" s="292"/>
      <c r="C270" s="292"/>
      <c r="D270" s="292"/>
      <c r="E270" s="292"/>
      <c r="F270" s="294"/>
      <c r="G270" s="292"/>
      <c r="H270" s="293"/>
      <c r="I270" s="292"/>
      <c r="J270" s="292"/>
      <c r="K270" s="292"/>
      <c r="L270" s="292"/>
      <c r="M270" s="292"/>
      <c r="N270" s="292"/>
      <c r="O270" s="292"/>
      <c r="P270" s="292"/>
      <c r="Q270" s="292"/>
      <c r="R270" s="292"/>
    </row>
    <row r="271" spans="1:18" ht="15.75" customHeight="1" x14ac:dyDescent="0.25">
      <c r="A271" s="292"/>
      <c r="B271" s="292"/>
      <c r="C271" s="292"/>
      <c r="D271" s="292"/>
      <c r="E271" s="292"/>
      <c r="F271" s="294"/>
      <c r="G271" s="292"/>
      <c r="H271" s="293"/>
      <c r="I271" s="292"/>
      <c r="J271" s="292"/>
      <c r="K271" s="292"/>
      <c r="L271" s="292"/>
      <c r="M271" s="292"/>
      <c r="N271" s="292"/>
      <c r="O271" s="292"/>
      <c r="P271" s="292"/>
      <c r="Q271" s="292"/>
      <c r="R271" s="292"/>
    </row>
    <row r="272" spans="1:18" ht="15.75" customHeight="1" x14ac:dyDescent="0.25">
      <c r="A272" s="292"/>
      <c r="B272" s="292"/>
      <c r="C272" s="292"/>
      <c r="D272" s="292"/>
      <c r="E272" s="292"/>
      <c r="F272" s="294"/>
      <c r="G272" s="292"/>
      <c r="H272" s="293"/>
      <c r="I272" s="292"/>
      <c r="J272" s="292"/>
      <c r="K272" s="292"/>
      <c r="L272" s="292"/>
      <c r="M272" s="292"/>
      <c r="N272" s="292"/>
      <c r="O272" s="292"/>
      <c r="P272" s="292"/>
      <c r="Q272" s="292"/>
      <c r="R272" s="292"/>
    </row>
    <row r="273" spans="1:18" ht="15.75" customHeight="1" x14ac:dyDescent="0.25">
      <c r="A273" s="292"/>
      <c r="B273" s="292"/>
      <c r="C273" s="292"/>
      <c r="D273" s="292"/>
      <c r="E273" s="292"/>
      <c r="F273" s="294"/>
      <c r="G273" s="292"/>
      <c r="H273" s="293"/>
      <c r="I273" s="292"/>
      <c r="J273" s="292"/>
      <c r="K273" s="292"/>
      <c r="L273" s="292"/>
      <c r="M273" s="292"/>
      <c r="N273" s="292"/>
      <c r="O273" s="292"/>
      <c r="P273" s="292"/>
      <c r="Q273" s="292"/>
      <c r="R273" s="292"/>
    </row>
    <row r="274" spans="1:18" ht="15.75" customHeight="1" x14ac:dyDescent="0.25">
      <c r="A274" s="292"/>
      <c r="B274" s="292"/>
      <c r="C274" s="292"/>
      <c r="D274" s="292"/>
      <c r="E274" s="292"/>
      <c r="F274" s="294"/>
      <c r="G274" s="292"/>
      <c r="H274" s="293"/>
      <c r="I274" s="292"/>
      <c r="J274" s="292"/>
      <c r="K274" s="292"/>
      <c r="L274" s="292"/>
      <c r="M274" s="292"/>
      <c r="N274" s="292"/>
      <c r="O274" s="292"/>
      <c r="P274" s="292"/>
      <c r="Q274" s="292"/>
      <c r="R274" s="292"/>
    </row>
    <row r="275" spans="1:18" ht="15.75" customHeight="1" x14ac:dyDescent="0.25">
      <c r="A275" s="292"/>
      <c r="B275" s="292"/>
      <c r="C275" s="292"/>
      <c r="D275" s="292"/>
      <c r="E275" s="292"/>
      <c r="F275" s="294"/>
      <c r="G275" s="292"/>
      <c r="H275" s="293"/>
      <c r="I275" s="292"/>
      <c r="J275" s="292"/>
      <c r="K275" s="292"/>
      <c r="L275" s="292"/>
      <c r="M275" s="292"/>
      <c r="N275" s="292"/>
      <c r="O275" s="292"/>
      <c r="P275" s="292"/>
      <c r="Q275" s="292"/>
      <c r="R275" s="292"/>
    </row>
    <row r="276" spans="1:18" ht="15.75" customHeight="1" x14ac:dyDescent="0.25">
      <c r="A276" s="292"/>
      <c r="B276" s="292"/>
      <c r="C276" s="292"/>
      <c r="D276" s="292"/>
      <c r="E276" s="292"/>
      <c r="F276" s="294"/>
      <c r="G276" s="292"/>
      <c r="H276" s="293"/>
      <c r="I276" s="292"/>
      <c r="J276" s="292"/>
      <c r="K276" s="292"/>
      <c r="L276" s="292"/>
      <c r="M276" s="292"/>
      <c r="N276" s="292"/>
      <c r="O276" s="292"/>
      <c r="P276" s="292"/>
      <c r="Q276" s="292"/>
      <c r="R276" s="292"/>
    </row>
    <row r="277" spans="1:18" ht="15.75" customHeight="1" x14ac:dyDescent="0.25">
      <c r="A277" s="292"/>
      <c r="B277" s="292"/>
      <c r="C277" s="292"/>
      <c r="D277" s="292"/>
      <c r="E277" s="292"/>
      <c r="F277" s="294"/>
      <c r="G277" s="292"/>
      <c r="H277" s="293"/>
      <c r="I277" s="292"/>
      <c r="J277" s="292"/>
      <c r="K277" s="292"/>
      <c r="L277" s="292"/>
      <c r="M277" s="292"/>
      <c r="N277" s="292"/>
      <c r="O277" s="292"/>
      <c r="P277" s="292"/>
      <c r="Q277" s="292"/>
      <c r="R277" s="292"/>
    </row>
    <row r="278" spans="1:18" ht="15.75" customHeight="1" x14ac:dyDescent="0.25">
      <c r="A278" s="292"/>
      <c r="B278" s="292"/>
      <c r="C278" s="292"/>
      <c r="D278" s="292"/>
      <c r="E278" s="292"/>
      <c r="F278" s="294"/>
      <c r="G278" s="292"/>
      <c r="H278" s="293"/>
      <c r="I278" s="292"/>
      <c r="J278" s="292"/>
      <c r="K278" s="292"/>
      <c r="L278" s="292"/>
      <c r="M278" s="292"/>
      <c r="N278" s="292"/>
      <c r="O278" s="292"/>
      <c r="P278" s="292"/>
      <c r="Q278" s="292"/>
      <c r="R278" s="292"/>
    </row>
    <row r="279" spans="1:18" ht="15.75" customHeight="1" x14ac:dyDescent="0.25">
      <c r="A279" s="292"/>
      <c r="B279" s="292"/>
      <c r="C279" s="292"/>
      <c r="D279" s="292"/>
      <c r="E279" s="292"/>
      <c r="F279" s="294"/>
      <c r="G279" s="292"/>
      <c r="H279" s="293"/>
      <c r="I279" s="292"/>
      <c r="J279" s="292"/>
      <c r="K279" s="292"/>
      <c r="L279" s="292"/>
      <c r="M279" s="292"/>
      <c r="N279" s="292"/>
      <c r="O279" s="292"/>
      <c r="P279" s="292"/>
      <c r="Q279" s="292"/>
      <c r="R279" s="292"/>
    </row>
    <row r="280" spans="1:18" ht="15.75" customHeight="1" x14ac:dyDescent="0.25">
      <c r="A280" s="292"/>
      <c r="B280" s="292"/>
      <c r="C280" s="292"/>
      <c r="D280" s="292"/>
      <c r="E280" s="292"/>
      <c r="F280" s="294"/>
      <c r="G280" s="292"/>
      <c r="H280" s="293"/>
      <c r="I280" s="292"/>
      <c r="J280" s="292"/>
      <c r="K280" s="292"/>
      <c r="L280" s="292"/>
      <c r="M280" s="292"/>
      <c r="N280" s="292"/>
      <c r="O280" s="292"/>
      <c r="P280" s="292"/>
      <c r="Q280" s="292"/>
      <c r="R280" s="292"/>
    </row>
    <row r="281" spans="1:18" ht="15.75" customHeight="1" x14ac:dyDescent="0.25">
      <c r="A281" s="292"/>
      <c r="B281" s="292"/>
      <c r="C281" s="292"/>
      <c r="D281" s="292"/>
      <c r="E281" s="292"/>
      <c r="F281" s="294"/>
      <c r="G281" s="292"/>
      <c r="H281" s="293"/>
      <c r="I281" s="292"/>
      <c r="J281" s="292"/>
      <c r="K281" s="292"/>
      <c r="L281" s="292"/>
      <c r="M281" s="292"/>
      <c r="N281" s="292"/>
      <c r="O281" s="292"/>
      <c r="P281" s="292"/>
      <c r="Q281" s="292"/>
      <c r="R281" s="292"/>
    </row>
    <row r="282" spans="1:18" ht="15.75" customHeight="1" x14ac:dyDescent="0.25">
      <c r="A282" s="292"/>
      <c r="B282" s="292"/>
      <c r="C282" s="292"/>
      <c r="D282" s="292"/>
      <c r="E282" s="292"/>
      <c r="F282" s="294"/>
      <c r="G282" s="292"/>
      <c r="H282" s="293"/>
      <c r="I282" s="292"/>
      <c r="J282" s="292"/>
      <c r="K282" s="292"/>
      <c r="L282" s="292"/>
      <c r="M282" s="292"/>
      <c r="N282" s="292"/>
      <c r="O282" s="292"/>
      <c r="P282" s="292"/>
      <c r="Q282" s="292"/>
      <c r="R282" s="292"/>
    </row>
    <row r="283" spans="1:18" ht="15.75" customHeight="1" x14ac:dyDescent="0.25">
      <c r="A283" s="292"/>
      <c r="B283" s="292"/>
      <c r="C283" s="292"/>
      <c r="D283" s="292"/>
      <c r="E283" s="292"/>
      <c r="F283" s="294"/>
      <c r="G283" s="292"/>
      <c r="H283" s="293"/>
      <c r="I283" s="292"/>
      <c r="J283" s="292"/>
      <c r="K283" s="292"/>
      <c r="L283" s="292"/>
      <c r="M283" s="292"/>
      <c r="N283" s="292"/>
      <c r="O283" s="292"/>
      <c r="P283" s="292"/>
      <c r="Q283" s="292"/>
      <c r="R283" s="292"/>
    </row>
    <row r="284" spans="1:18" ht="15.75" customHeight="1" x14ac:dyDescent="0.25">
      <c r="A284" s="292"/>
      <c r="B284" s="292"/>
      <c r="C284" s="292"/>
      <c r="D284" s="292"/>
      <c r="E284" s="292"/>
      <c r="F284" s="294"/>
      <c r="G284" s="292"/>
      <c r="H284" s="293"/>
      <c r="I284" s="292"/>
      <c r="J284" s="292"/>
      <c r="K284" s="292"/>
      <c r="L284" s="292"/>
      <c r="M284" s="292"/>
      <c r="N284" s="292"/>
      <c r="O284" s="292"/>
      <c r="P284" s="292"/>
      <c r="Q284" s="292"/>
      <c r="R284" s="292"/>
    </row>
    <row r="285" spans="1:18" ht="15.75" customHeight="1" x14ac:dyDescent="0.25">
      <c r="A285" s="292"/>
      <c r="B285" s="292"/>
      <c r="C285" s="292"/>
      <c r="D285" s="292"/>
      <c r="E285" s="292"/>
      <c r="F285" s="294"/>
      <c r="G285" s="292"/>
      <c r="H285" s="293"/>
      <c r="I285" s="292"/>
      <c r="J285" s="292"/>
      <c r="K285" s="292"/>
      <c r="L285" s="292"/>
      <c r="M285" s="292"/>
      <c r="N285" s="292"/>
      <c r="O285" s="292"/>
      <c r="P285" s="292"/>
      <c r="Q285" s="292"/>
      <c r="R285" s="292"/>
    </row>
    <row r="286" spans="1:18" ht="15.75" customHeight="1" x14ac:dyDescent="0.25">
      <c r="A286" s="292"/>
      <c r="B286" s="292"/>
      <c r="C286" s="292"/>
      <c r="D286" s="292"/>
      <c r="E286" s="292"/>
      <c r="F286" s="294"/>
      <c r="G286" s="292"/>
      <c r="H286" s="293"/>
      <c r="I286" s="292"/>
      <c r="J286" s="292"/>
      <c r="K286" s="292"/>
      <c r="L286" s="292"/>
      <c r="M286" s="292"/>
      <c r="N286" s="292"/>
      <c r="O286" s="292"/>
      <c r="P286" s="292"/>
      <c r="Q286" s="292"/>
      <c r="R286" s="292"/>
    </row>
    <row r="287" spans="1:18" ht="15.75" customHeight="1" x14ac:dyDescent="0.25">
      <c r="A287" s="292"/>
      <c r="B287" s="292"/>
      <c r="C287" s="292"/>
      <c r="D287" s="292"/>
      <c r="E287" s="292"/>
      <c r="F287" s="294"/>
      <c r="G287" s="292"/>
      <c r="H287" s="293"/>
      <c r="I287" s="292"/>
      <c r="J287" s="292"/>
      <c r="K287" s="292"/>
      <c r="L287" s="292"/>
      <c r="M287" s="292"/>
      <c r="N287" s="292"/>
      <c r="O287" s="292"/>
      <c r="P287" s="292"/>
      <c r="Q287" s="292"/>
      <c r="R287" s="292"/>
    </row>
    <row r="288" spans="1:18" ht="15.75" customHeight="1" x14ac:dyDescent="0.25">
      <c r="A288" s="292"/>
      <c r="B288" s="292"/>
      <c r="C288" s="292"/>
      <c r="D288" s="292"/>
      <c r="E288" s="292"/>
      <c r="F288" s="294"/>
      <c r="G288" s="292"/>
      <c r="H288" s="293"/>
      <c r="I288" s="292"/>
      <c r="J288" s="292"/>
      <c r="K288" s="292"/>
      <c r="L288" s="292"/>
      <c r="M288" s="292"/>
      <c r="N288" s="292"/>
      <c r="O288" s="292"/>
      <c r="P288" s="292"/>
      <c r="Q288" s="292"/>
      <c r="R288" s="292"/>
    </row>
    <row r="289" spans="1:18" ht="15.75" customHeight="1" x14ac:dyDescent="0.25">
      <c r="A289" s="292"/>
      <c r="B289" s="292"/>
      <c r="C289" s="292"/>
      <c r="D289" s="292"/>
      <c r="E289" s="292"/>
      <c r="F289" s="294"/>
      <c r="G289" s="292"/>
      <c r="H289" s="293"/>
      <c r="I289" s="292"/>
      <c r="J289" s="292"/>
      <c r="K289" s="292"/>
      <c r="L289" s="292"/>
      <c r="M289" s="292"/>
      <c r="N289" s="292"/>
      <c r="O289" s="292"/>
      <c r="P289" s="292"/>
      <c r="Q289" s="292"/>
      <c r="R289" s="292"/>
    </row>
    <row r="290" spans="1:18" ht="15.75" customHeight="1" x14ac:dyDescent="0.25">
      <c r="A290" s="292"/>
      <c r="B290" s="292"/>
      <c r="C290" s="292"/>
      <c r="D290" s="292"/>
      <c r="E290" s="292"/>
      <c r="F290" s="294"/>
      <c r="G290" s="292"/>
      <c r="H290" s="293"/>
      <c r="I290" s="292"/>
      <c r="J290" s="292"/>
      <c r="K290" s="292"/>
      <c r="L290" s="292"/>
      <c r="M290" s="292"/>
      <c r="N290" s="292"/>
      <c r="O290" s="292"/>
      <c r="P290" s="292"/>
      <c r="Q290" s="292"/>
      <c r="R290" s="292"/>
    </row>
    <row r="291" spans="1:18" ht="15.75" customHeight="1" x14ac:dyDescent="0.25">
      <c r="A291" s="292"/>
      <c r="B291" s="292"/>
      <c r="C291" s="292"/>
      <c r="D291" s="292"/>
      <c r="E291" s="292"/>
      <c r="F291" s="294"/>
      <c r="G291" s="292"/>
      <c r="H291" s="293"/>
      <c r="I291" s="292"/>
      <c r="J291" s="292"/>
      <c r="K291" s="292"/>
      <c r="L291" s="292"/>
      <c r="M291" s="292"/>
      <c r="N291" s="292"/>
      <c r="O291" s="292"/>
      <c r="P291" s="292"/>
      <c r="Q291" s="292"/>
      <c r="R291" s="292"/>
    </row>
    <row r="292" spans="1:18" ht="15.75" customHeight="1" x14ac:dyDescent="0.25">
      <c r="A292" s="292"/>
      <c r="B292" s="292"/>
      <c r="C292" s="292"/>
      <c r="D292" s="292"/>
      <c r="E292" s="292"/>
      <c r="F292" s="294"/>
      <c r="G292" s="292"/>
      <c r="H292" s="293"/>
      <c r="I292" s="292"/>
      <c r="J292" s="292"/>
      <c r="K292" s="292"/>
      <c r="L292" s="292"/>
      <c r="M292" s="292"/>
      <c r="N292" s="292"/>
      <c r="O292" s="292"/>
      <c r="P292" s="292"/>
      <c r="Q292" s="292"/>
      <c r="R292" s="292"/>
    </row>
    <row r="293" spans="1:18" ht="15.75" customHeight="1" x14ac:dyDescent="0.25">
      <c r="A293" s="292"/>
      <c r="B293" s="292"/>
      <c r="C293" s="292"/>
      <c r="D293" s="292"/>
      <c r="E293" s="292"/>
      <c r="F293" s="294"/>
      <c r="G293" s="292"/>
      <c r="H293" s="293"/>
      <c r="I293" s="292"/>
      <c r="J293" s="292"/>
      <c r="K293" s="292"/>
      <c r="L293" s="292"/>
      <c r="M293" s="292"/>
      <c r="N293" s="292"/>
      <c r="O293" s="292"/>
      <c r="P293" s="292"/>
      <c r="Q293" s="292"/>
      <c r="R293" s="292"/>
    </row>
    <row r="294" spans="1:18" ht="15.75" customHeight="1" x14ac:dyDescent="0.25">
      <c r="A294" s="292"/>
      <c r="B294" s="292"/>
      <c r="C294" s="292"/>
      <c r="D294" s="292"/>
      <c r="E294" s="292"/>
      <c r="F294" s="294"/>
      <c r="G294" s="292"/>
      <c r="H294" s="293"/>
      <c r="I294" s="292"/>
      <c r="J294" s="292"/>
      <c r="K294" s="292"/>
      <c r="L294" s="292"/>
      <c r="M294" s="292"/>
      <c r="N294" s="292"/>
      <c r="O294" s="292"/>
      <c r="P294" s="292"/>
      <c r="Q294" s="292"/>
      <c r="R294" s="292"/>
    </row>
    <row r="295" spans="1:18" ht="15.75" customHeight="1" x14ac:dyDescent="0.25">
      <c r="A295" s="292"/>
      <c r="B295" s="292"/>
      <c r="C295" s="292"/>
      <c r="D295" s="292"/>
      <c r="E295" s="292"/>
      <c r="F295" s="294"/>
      <c r="G295" s="292"/>
      <c r="H295" s="293"/>
      <c r="I295" s="292"/>
      <c r="J295" s="292"/>
      <c r="K295" s="292"/>
      <c r="L295" s="292"/>
      <c r="M295" s="292"/>
      <c r="N295" s="292"/>
      <c r="O295" s="292"/>
      <c r="P295" s="292"/>
      <c r="Q295" s="292"/>
      <c r="R295" s="292"/>
    </row>
    <row r="296" spans="1:18" ht="15.75" customHeight="1" x14ac:dyDescent="0.25">
      <c r="A296" s="292"/>
      <c r="B296" s="292"/>
      <c r="C296" s="292"/>
      <c r="D296" s="292"/>
      <c r="E296" s="292"/>
      <c r="F296" s="294"/>
      <c r="G296" s="292"/>
      <c r="H296" s="293"/>
      <c r="I296" s="292"/>
      <c r="J296" s="292"/>
      <c r="K296" s="292"/>
      <c r="L296" s="292"/>
      <c r="M296" s="292"/>
      <c r="N296" s="292"/>
      <c r="O296" s="292"/>
      <c r="P296" s="292"/>
      <c r="Q296" s="292"/>
      <c r="R296" s="292"/>
    </row>
    <row r="297" spans="1:18" ht="15.75" customHeight="1" x14ac:dyDescent="0.25">
      <c r="A297" s="292"/>
      <c r="B297" s="292"/>
      <c r="C297" s="292"/>
      <c r="D297" s="292"/>
      <c r="E297" s="292"/>
      <c r="F297" s="294"/>
      <c r="G297" s="292"/>
      <c r="H297" s="293"/>
      <c r="I297" s="292"/>
      <c r="J297" s="292"/>
      <c r="K297" s="292"/>
      <c r="L297" s="292"/>
      <c r="M297" s="292"/>
      <c r="N297" s="292"/>
      <c r="O297" s="292"/>
      <c r="P297" s="292"/>
      <c r="Q297" s="292"/>
      <c r="R297" s="292"/>
    </row>
    <row r="298" spans="1:18" ht="15.75" customHeight="1" x14ac:dyDescent="0.25">
      <c r="A298" s="292"/>
      <c r="B298" s="292"/>
      <c r="C298" s="292"/>
      <c r="D298" s="292"/>
      <c r="E298" s="292"/>
      <c r="F298" s="294"/>
      <c r="G298" s="292"/>
      <c r="H298" s="293"/>
      <c r="I298" s="292"/>
      <c r="J298" s="292"/>
      <c r="K298" s="292"/>
      <c r="L298" s="292"/>
      <c r="M298" s="292"/>
      <c r="N298" s="292"/>
      <c r="O298" s="292"/>
      <c r="P298" s="292"/>
      <c r="Q298" s="292"/>
      <c r="R298" s="292"/>
    </row>
    <row r="299" spans="1:18" ht="15.75" customHeight="1" x14ac:dyDescent="0.25">
      <c r="A299" s="292"/>
      <c r="B299" s="292"/>
      <c r="C299" s="292"/>
      <c r="D299" s="292"/>
      <c r="E299" s="292"/>
      <c r="F299" s="294"/>
      <c r="G299" s="292"/>
      <c r="H299" s="293"/>
      <c r="I299" s="292"/>
      <c r="J299" s="292"/>
      <c r="K299" s="292"/>
      <c r="L299" s="292"/>
      <c r="M299" s="292"/>
      <c r="N299" s="292"/>
      <c r="O299" s="292"/>
      <c r="P299" s="292"/>
      <c r="Q299" s="292"/>
      <c r="R299" s="292"/>
    </row>
    <row r="300" spans="1:18" ht="15.75" customHeight="1" x14ac:dyDescent="0.25">
      <c r="A300" s="292"/>
      <c r="B300" s="292"/>
      <c r="C300" s="292"/>
      <c r="D300" s="292"/>
      <c r="E300" s="292"/>
      <c r="F300" s="294"/>
      <c r="G300" s="292"/>
      <c r="H300" s="293"/>
      <c r="I300" s="292"/>
      <c r="J300" s="292"/>
      <c r="K300" s="292"/>
      <c r="L300" s="292"/>
      <c r="M300" s="292"/>
      <c r="N300" s="292"/>
      <c r="O300" s="292"/>
      <c r="P300" s="292"/>
      <c r="Q300" s="292"/>
      <c r="R300" s="292"/>
    </row>
    <row r="301" spans="1:18" ht="15.75" customHeight="1" x14ac:dyDescent="0.25">
      <c r="A301" s="292"/>
      <c r="B301" s="292"/>
      <c r="C301" s="292"/>
      <c r="D301" s="292"/>
      <c r="E301" s="292"/>
      <c r="F301" s="294"/>
      <c r="G301" s="292"/>
      <c r="H301" s="293"/>
      <c r="I301" s="292"/>
      <c r="J301" s="292"/>
      <c r="K301" s="292"/>
      <c r="L301" s="292"/>
      <c r="M301" s="292"/>
      <c r="N301" s="292"/>
      <c r="O301" s="292"/>
      <c r="P301" s="292"/>
      <c r="Q301" s="292"/>
      <c r="R301" s="292"/>
    </row>
    <row r="302" spans="1:18" ht="15.75" customHeight="1" x14ac:dyDescent="0.25">
      <c r="A302" s="292"/>
      <c r="B302" s="292"/>
      <c r="C302" s="292"/>
      <c r="D302" s="292"/>
      <c r="E302" s="292"/>
      <c r="F302" s="294"/>
      <c r="G302" s="292"/>
      <c r="H302" s="293"/>
      <c r="I302" s="292"/>
      <c r="J302" s="292"/>
      <c r="K302" s="292"/>
      <c r="L302" s="292"/>
      <c r="M302" s="292"/>
      <c r="N302" s="292"/>
      <c r="O302" s="292"/>
      <c r="P302" s="292"/>
      <c r="Q302" s="292"/>
      <c r="R302" s="292"/>
    </row>
    <row r="303" spans="1:18" ht="15.75" customHeight="1" x14ac:dyDescent="0.25">
      <c r="A303" s="292"/>
      <c r="B303" s="292"/>
      <c r="C303" s="292"/>
      <c r="D303" s="292"/>
      <c r="E303" s="292"/>
      <c r="F303" s="294"/>
      <c r="G303" s="292"/>
      <c r="H303" s="293"/>
      <c r="I303" s="292"/>
      <c r="J303" s="292"/>
      <c r="K303" s="292"/>
      <c r="L303" s="292"/>
      <c r="M303" s="292"/>
      <c r="N303" s="292"/>
      <c r="O303" s="292"/>
      <c r="P303" s="292"/>
      <c r="Q303" s="292"/>
      <c r="R303" s="292"/>
    </row>
    <row r="304" spans="1:18" ht="15.75" customHeight="1" x14ac:dyDescent="0.25">
      <c r="A304" s="292"/>
      <c r="B304" s="292"/>
      <c r="C304" s="292"/>
      <c r="D304" s="292"/>
      <c r="E304" s="292"/>
      <c r="F304" s="294"/>
      <c r="G304" s="292"/>
      <c r="H304" s="293"/>
      <c r="I304" s="292"/>
      <c r="J304" s="292"/>
      <c r="K304" s="292"/>
      <c r="L304" s="292"/>
      <c r="M304" s="292"/>
      <c r="N304" s="292"/>
      <c r="O304" s="292"/>
      <c r="P304" s="292"/>
      <c r="Q304" s="292"/>
      <c r="R304" s="292"/>
    </row>
    <row r="305" spans="1:18" ht="15.75" customHeight="1" x14ac:dyDescent="0.25">
      <c r="A305" s="292"/>
      <c r="B305" s="292"/>
      <c r="C305" s="292"/>
      <c r="D305" s="292"/>
      <c r="E305" s="292"/>
      <c r="F305" s="294"/>
      <c r="G305" s="292"/>
      <c r="H305" s="293"/>
      <c r="I305" s="292"/>
      <c r="J305" s="292"/>
      <c r="K305" s="292"/>
      <c r="L305" s="292"/>
      <c r="M305" s="292"/>
      <c r="N305" s="292"/>
      <c r="O305" s="292"/>
      <c r="P305" s="292"/>
      <c r="Q305" s="292"/>
      <c r="R305" s="292"/>
    </row>
    <row r="306" spans="1:18" ht="15.75" customHeight="1" x14ac:dyDescent="0.25">
      <c r="A306" s="292"/>
      <c r="B306" s="292"/>
      <c r="C306" s="292"/>
      <c r="D306" s="292"/>
      <c r="E306" s="292"/>
      <c r="F306" s="294"/>
      <c r="G306" s="292"/>
      <c r="H306" s="293"/>
      <c r="I306" s="292"/>
      <c r="J306" s="292"/>
      <c r="K306" s="292"/>
      <c r="L306" s="292"/>
      <c r="M306" s="292"/>
      <c r="N306" s="292"/>
      <c r="O306" s="292"/>
      <c r="P306" s="292"/>
      <c r="Q306" s="292"/>
      <c r="R306" s="292"/>
    </row>
    <row r="307" spans="1:18" ht="15.75" customHeight="1" x14ac:dyDescent="0.25">
      <c r="A307" s="292"/>
      <c r="B307" s="292"/>
      <c r="C307" s="292"/>
      <c r="D307" s="292"/>
      <c r="E307" s="292"/>
      <c r="F307" s="294"/>
      <c r="G307" s="292"/>
      <c r="H307" s="293"/>
      <c r="I307" s="292"/>
      <c r="J307" s="292"/>
      <c r="K307" s="292"/>
      <c r="L307" s="292"/>
      <c r="M307" s="292"/>
      <c r="N307" s="292"/>
      <c r="O307" s="292"/>
      <c r="P307" s="292"/>
      <c r="Q307" s="292"/>
      <c r="R307" s="292"/>
    </row>
    <row r="308" spans="1:18" ht="15.75" customHeight="1" x14ac:dyDescent="0.25">
      <c r="A308" s="292"/>
      <c r="B308" s="292"/>
      <c r="C308" s="292"/>
      <c r="D308" s="292"/>
      <c r="E308" s="292"/>
      <c r="F308" s="294"/>
      <c r="G308" s="292"/>
      <c r="H308" s="293"/>
      <c r="I308" s="292"/>
      <c r="J308" s="292"/>
      <c r="K308" s="292"/>
      <c r="L308" s="292"/>
      <c r="M308" s="292"/>
      <c r="N308" s="292"/>
      <c r="O308" s="292"/>
      <c r="P308" s="292"/>
      <c r="Q308" s="292"/>
      <c r="R308" s="292"/>
    </row>
    <row r="309" spans="1:18" ht="15.75" customHeight="1" x14ac:dyDescent="0.25">
      <c r="A309" s="292"/>
      <c r="B309" s="292"/>
      <c r="C309" s="292"/>
      <c r="D309" s="292"/>
      <c r="E309" s="292"/>
      <c r="F309" s="294"/>
      <c r="G309" s="292"/>
      <c r="H309" s="293"/>
      <c r="I309" s="292"/>
      <c r="J309" s="292"/>
      <c r="K309" s="292"/>
      <c r="L309" s="292"/>
      <c r="M309" s="292"/>
      <c r="N309" s="292"/>
      <c r="O309" s="292"/>
      <c r="P309" s="292"/>
      <c r="Q309" s="292"/>
      <c r="R309" s="292"/>
    </row>
    <row r="310" spans="1:18" ht="15.75" customHeight="1" x14ac:dyDescent="0.25">
      <c r="A310" s="292"/>
      <c r="B310" s="292"/>
      <c r="C310" s="292"/>
      <c r="D310" s="292"/>
      <c r="E310" s="292"/>
      <c r="F310" s="294"/>
      <c r="G310" s="292"/>
      <c r="H310" s="293"/>
      <c r="I310" s="292"/>
      <c r="J310" s="292"/>
      <c r="K310" s="292"/>
      <c r="L310" s="292"/>
      <c r="M310" s="292"/>
      <c r="N310" s="292"/>
      <c r="O310" s="292"/>
      <c r="P310" s="292"/>
      <c r="Q310" s="292"/>
      <c r="R310" s="292"/>
    </row>
    <row r="311" spans="1:18" ht="15.75" customHeight="1" x14ac:dyDescent="0.25">
      <c r="A311" s="292"/>
      <c r="B311" s="292"/>
      <c r="C311" s="292"/>
      <c r="D311" s="292"/>
      <c r="E311" s="292"/>
      <c r="F311" s="294"/>
      <c r="G311" s="292"/>
      <c r="H311" s="293"/>
      <c r="I311" s="292"/>
      <c r="J311" s="292"/>
      <c r="K311" s="292"/>
      <c r="L311" s="292"/>
      <c r="M311" s="292"/>
      <c r="N311" s="292"/>
      <c r="O311" s="292"/>
      <c r="P311" s="292"/>
      <c r="Q311" s="292"/>
      <c r="R311" s="292"/>
    </row>
    <row r="312" spans="1:18" ht="15.75" customHeight="1" x14ac:dyDescent="0.25">
      <c r="A312" s="292"/>
      <c r="B312" s="292"/>
      <c r="C312" s="292"/>
      <c r="D312" s="292"/>
      <c r="E312" s="292"/>
      <c r="F312" s="294"/>
      <c r="G312" s="292"/>
      <c r="H312" s="293"/>
      <c r="I312" s="292"/>
      <c r="J312" s="292"/>
      <c r="K312" s="292"/>
      <c r="L312" s="292"/>
      <c r="M312" s="292"/>
      <c r="N312" s="292"/>
      <c r="O312" s="292"/>
      <c r="P312" s="292"/>
      <c r="Q312" s="292"/>
      <c r="R312" s="292"/>
    </row>
    <row r="313" spans="1:18" ht="15.75" customHeight="1" x14ac:dyDescent="0.25">
      <c r="A313" s="292"/>
      <c r="B313" s="292"/>
      <c r="C313" s="292"/>
      <c r="D313" s="292"/>
      <c r="E313" s="292"/>
      <c r="F313" s="294"/>
      <c r="G313" s="292"/>
      <c r="H313" s="293"/>
      <c r="I313" s="292"/>
      <c r="J313" s="292"/>
      <c r="K313" s="292"/>
      <c r="L313" s="292"/>
      <c r="M313" s="292"/>
      <c r="N313" s="292"/>
      <c r="O313" s="292"/>
      <c r="P313" s="292"/>
      <c r="Q313" s="292"/>
      <c r="R313" s="292"/>
    </row>
    <row r="314" spans="1:18" ht="15.75" customHeight="1" x14ac:dyDescent="0.25">
      <c r="A314" s="292"/>
      <c r="B314" s="292"/>
      <c r="C314" s="292"/>
      <c r="D314" s="292"/>
      <c r="E314" s="292"/>
      <c r="F314" s="294"/>
      <c r="G314" s="292"/>
      <c r="H314" s="293"/>
      <c r="I314" s="292"/>
      <c r="J314" s="292"/>
      <c r="K314" s="292"/>
      <c r="L314" s="292"/>
      <c r="M314" s="292"/>
      <c r="N314" s="292"/>
      <c r="O314" s="292"/>
      <c r="P314" s="292"/>
      <c r="Q314" s="292"/>
      <c r="R314" s="292"/>
    </row>
    <row r="315" spans="1:18" ht="15.75" customHeight="1" x14ac:dyDescent="0.25">
      <c r="A315" s="292"/>
      <c r="B315" s="292"/>
      <c r="C315" s="292"/>
      <c r="D315" s="292"/>
      <c r="E315" s="292"/>
      <c r="F315" s="294"/>
      <c r="G315" s="292"/>
      <c r="H315" s="293"/>
      <c r="I315" s="292"/>
      <c r="J315" s="292"/>
      <c r="K315" s="292"/>
      <c r="L315" s="292"/>
      <c r="M315" s="292"/>
      <c r="N315" s="292"/>
      <c r="O315" s="292"/>
      <c r="P315" s="292"/>
      <c r="Q315" s="292"/>
      <c r="R315" s="292"/>
    </row>
    <row r="316" spans="1:18" ht="15.75" customHeight="1" x14ac:dyDescent="0.25">
      <c r="A316" s="292"/>
      <c r="B316" s="292"/>
      <c r="C316" s="292"/>
      <c r="D316" s="292"/>
      <c r="E316" s="292"/>
      <c r="F316" s="294"/>
      <c r="G316" s="292"/>
      <c r="H316" s="293"/>
      <c r="I316" s="292"/>
      <c r="J316" s="292"/>
      <c r="K316" s="292"/>
      <c r="L316" s="292"/>
      <c r="M316" s="292"/>
      <c r="N316" s="292"/>
      <c r="O316" s="292"/>
      <c r="P316" s="292"/>
      <c r="Q316" s="292"/>
      <c r="R316" s="292"/>
    </row>
    <row r="317" spans="1:18" ht="15.75" customHeight="1" x14ac:dyDescent="0.25">
      <c r="A317" s="292"/>
      <c r="B317" s="292"/>
      <c r="C317" s="292"/>
      <c r="D317" s="292"/>
      <c r="E317" s="292"/>
      <c r="F317" s="294"/>
      <c r="G317" s="292"/>
      <c r="H317" s="293"/>
      <c r="I317" s="292"/>
      <c r="J317" s="292"/>
      <c r="K317" s="292"/>
      <c r="L317" s="292"/>
      <c r="M317" s="292"/>
      <c r="N317" s="292"/>
      <c r="O317" s="292"/>
      <c r="P317" s="292"/>
      <c r="Q317" s="292"/>
      <c r="R317" s="292"/>
    </row>
    <row r="318" spans="1:18" ht="15.75" customHeight="1" x14ac:dyDescent="0.25">
      <c r="A318" s="292"/>
      <c r="B318" s="292"/>
      <c r="C318" s="292"/>
      <c r="D318" s="292"/>
      <c r="E318" s="292"/>
      <c r="F318" s="294"/>
      <c r="G318" s="292"/>
      <c r="H318" s="293"/>
      <c r="I318" s="292"/>
      <c r="J318" s="292"/>
      <c r="K318" s="292"/>
      <c r="L318" s="292"/>
      <c r="M318" s="292"/>
      <c r="N318" s="292"/>
      <c r="O318" s="292"/>
      <c r="P318" s="292"/>
      <c r="Q318" s="292"/>
      <c r="R318" s="292"/>
    </row>
    <row r="319" spans="1:18" ht="15.75" customHeight="1" x14ac:dyDescent="0.25">
      <c r="A319" s="292"/>
      <c r="B319" s="292"/>
      <c r="C319" s="292"/>
      <c r="D319" s="292"/>
      <c r="E319" s="292"/>
      <c r="F319" s="294"/>
      <c r="G319" s="292"/>
      <c r="H319" s="293"/>
      <c r="I319" s="292"/>
      <c r="J319" s="292"/>
      <c r="K319" s="292"/>
      <c r="L319" s="292"/>
      <c r="M319" s="292"/>
      <c r="N319" s="292"/>
      <c r="O319" s="292"/>
      <c r="P319" s="292"/>
      <c r="Q319" s="292"/>
      <c r="R319" s="292"/>
    </row>
    <row r="320" spans="1:18" ht="15.75" customHeight="1" x14ac:dyDescent="0.25">
      <c r="A320" s="292"/>
      <c r="B320" s="292"/>
      <c r="C320" s="292"/>
      <c r="D320" s="292"/>
      <c r="E320" s="292"/>
      <c r="F320" s="294"/>
      <c r="G320" s="292"/>
      <c r="H320" s="293"/>
      <c r="I320" s="292"/>
      <c r="J320" s="292"/>
      <c r="K320" s="292"/>
      <c r="L320" s="292"/>
      <c r="M320" s="292"/>
      <c r="N320" s="292"/>
      <c r="O320" s="292"/>
      <c r="P320" s="292"/>
      <c r="Q320" s="292"/>
      <c r="R320" s="292"/>
    </row>
    <row r="321" spans="1:18" ht="15.75" customHeight="1" x14ac:dyDescent="0.25">
      <c r="A321" s="292"/>
      <c r="B321" s="292"/>
      <c r="C321" s="292"/>
      <c r="D321" s="292"/>
      <c r="E321" s="292"/>
      <c r="F321" s="294"/>
      <c r="G321" s="292"/>
      <c r="H321" s="293"/>
      <c r="I321" s="292"/>
      <c r="J321" s="292"/>
      <c r="K321" s="292"/>
      <c r="L321" s="292"/>
      <c r="M321" s="292"/>
      <c r="N321" s="292"/>
      <c r="O321" s="292"/>
      <c r="P321" s="292"/>
      <c r="Q321" s="292"/>
      <c r="R321" s="292"/>
    </row>
    <row r="322" spans="1:18" ht="15.75" customHeight="1" x14ac:dyDescent="0.25">
      <c r="A322" s="292"/>
      <c r="B322" s="292"/>
      <c r="C322" s="292"/>
      <c r="D322" s="292"/>
      <c r="E322" s="292"/>
      <c r="F322" s="294"/>
      <c r="G322" s="292"/>
      <c r="H322" s="293"/>
      <c r="I322" s="292"/>
      <c r="J322" s="292"/>
      <c r="K322" s="292"/>
      <c r="L322" s="292"/>
      <c r="M322" s="292"/>
      <c r="N322" s="292"/>
      <c r="O322" s="292"/>
      <c r="P322" s="292"/>
      <c r="Q322" s="292"/>
      <c r="R322" s="292"/>
    </row>
    <row r="323" spans="1:18" ht="15.75" customHeight="1" x14ac:dyDescent="0.25">
      <c r="A323" s="292"/>
      <c r="B323" s="292"/>
      <c r="C323" s="292"/>
      <c r="D323" s="292"/>
      <c r="E323" s="292"/>
      <c r="F323" s="294"/>
      <c r="G323" s="292"/>
      <c r="H323" s="293"/>
      <c r="I323" s="292"/>
      <c r="J323" s="292"/>
      <c r="K323" s="292"/>
      <c r="L323" s="292"/>
      <c r="M323" s="292"/>
      <c r="N323" s="292"/>
      <c r="O323" s="292"/>
      <c r="P323" s="292"/>
      <c r="Q323" s="292"/>
      <c r="R323" s="292"/>
    </row>
    <row r="324" spans="1:18" ht="15.75" customHeight="1" x14ac:dyDescent="0.25">
      <c r="A324" s="292"/>
      <c r="B324" s="292"/>
      <c r="C324" s="292"/>
      <c r="D324" s="292"/>
      <c r="E324" s="292"/>
      <c r="F324" s="294"/>
      <c r="G324" s="292"/>
      <c r="H324" s="293"/>
      <c r="I324" s="292"/>
      <c r="J324" s="292"/>
      <c r="K324" s="292"/>
      <c r="L324" s="292"/>
      <c r="M324" s="292"/>
      <c r="N324" s="292"/>
      <c r="O324" s="292"/>
      <c r="P324" s="292"/>
      <c r="Q324" s="292"/>
      <c r="R324" s="292"/>
    </row>
    <row r="325" spans="1:18" ht="15.75" customHeight="1" x14ac:dyDescent="0.25">
      <c r="A325" s="292"/>
      <c r="B325" s="292"/>
      <c r="C325" s="292"/>
      <c r="D325" s="292"/>
      <c r="E325" s="292"/>
      <c r="F325" s="294"/>
      <c r="G325" s="292"/>
      <c r="H325" s="293"/>
      <c r="I325" s="292"/>
      <c r="J325" s="292"/>
      <c r="K325" s="292"/>
      <c r="L325" s="292"/>
      <c r="M325" s="292"/>
      <c r="N325" s="292"/>
      <c r="O325" s="292"/>
      <c r="P325" s="292"/>
      <c r="Q325" s="292"/>
      <c r="R325" s="292"/>
    </row>
    <row r="326" spans="1:18" ht="15.75" customHeight="1" x14ac:dyDescent="0.25">
      <c r="A326" s="292"/>
      <c r="B326" s="292"/>
      <c r="C326" s="292"/>
      <c r="D326" s="292"/>
      <c r="E326" s="292"/>
      <c r="F326" s="294"/>
      <c r="G326" s="292"/>
      <c r="H326" s="293"/>
      <c r="I326" s="292"/>
      <c r="J326" s="292"/>
      <c r="K326" s="292"/>
      <c r="L326" s="292"/>
      <c r="M326" s="292"/>
      <c r="N326" s="292"/>
      <c r="O326" s="292"/>
      <c r="P326" s="292"/>
      <c r="Q326" s="292"/>
      <c r="R326" s="292"/>
    </row>
    <row r="327" spans="1:18" ht="15.75" customHeight="1" x14ac:dyDescent="0.25">
      <c r="A327" s="292"/>
      <c r="B327" s="292"/>
      <c r="C327" s="292"/>
      <c r="D327" s="292"/>
      <c r="E327" s="292"/>
      <c r="F327" s="294"/>
      <c r="G327" s="292"/>
      <c r="H327" s="293"/>
      <c r="I327" s="292"/>
      <c r="J327" s="292"/>
      <c r="K327" s="292"/>
      <c r="L327" s="292"/>
      <c r="M327" s="292"/>
      <c r="N327" s="292"/>
      <c r="O327" s="292"/>
      <c r="P327" s="292"/>
      <c r="Q327" s="292"/>
      <c r="R327" s="292"/>
    </row>
    <row r="328" spans="1:18" ht="15.75" customHeight="1" x14ac:dyDescent="0.25">
      <c r="A328" s="292"/>
      <c r="B328" s="292"/>
      <c r="C328" s="292"/>
      <c r="D328" s="292"/>
      <c r="E328" s="292"/>
      <c r="F328" s="294"/>
      <c r="G328" s="292"/>
      <c r="H328" s="293"/>
      <c r="I328" s="292"/>
      <c r="J328" s="292"/>
      <c r="K328" s="292"/>
      <c r="L328" s="292"/>
      <c r="M328" s="292"/>
      <c r="N328" s="292"/>
      <c r="O328" s="292"/>
      <c r="P328" s="292"/>
      <c r="Q328" s="292"/>
      <c r="R328" s="292"/>
    </row>
    <row r="329" spans="1:18" ht="15.75" customHeight="1" x14ac:dyDescent="0.25">
      <c r="A329" s="292"/>
      <c r="B329" s="292"/>
      <c r="C329" s="292"/>
      <c r="D329" s="292"/>
      <c r="E329" s="292"/>
      <c r="F329" s="294"/>
      <c r="G329" s="292"/>
      <c r="H329" s="293"/>
      <c r="I329" s="292"/>
      <c r="J329" s="292"/>
      <c r="K329" s="292"/>
      <c r="L329" s="292"/>
      <c r="M329" s="292"/>
      <c r="N329" s="292"/>
      <c r="O329" s="292"/>
      <c r="P329" s="292"/>
      <c r="Q329" s="292"/>
      <c r="R329" s="292"/>
    </row>
    <row r="330" spans="1:18" ht="15.75" customHeight="1" x14ac:dyDescent="0.25">
      <c r="A330" s="292"/>
      <c r="B330" s="292"/>
      <c r="C330" s="292"/>
      <c r="D330" s="292"/>
      <c r="E330" s="292"/>
      <c r="F330" s="294"/>
      <c r="G330" s="292"/>
      <c r="H330" s="293"/>
      <c r="I330" s="292"/>
      <c r="J330" s="292"/>
      <c r="K330" s="292"/>
      <c r="L330" s="292"/>
      <c r="M330" s="292"/>
      <c r="N330" s="292"/>
      <c r="O330" s="292"/>
      <c r="P330" s="292"/>
      <c r="Q330" s="292"/>
      <c r="R330" s="292"/>
    </row>
    <row r="331" spans="1:18" ht="15.75" customHeight="1" x14ac:dyDescent="0.25">
      <c r="A331" s="292"/>
      <c r="B331" s="292"/>
      <c r="C331" s="292"/>
      <c r="D331" s="292"/>
      <c r="E331" s="292"/>
      <c r="F331" s="294"/>
      <c r="G331" s="292"/>
      <c r="H331" s="293"/>
      <c r="I331" s="292"/>
      <c r="J331" s="292"/>
      <c r="K331" s="292"/>
      <c r="L331" s="292"/>
      <c r="M331" s="292"/>
      <c r="N331" s="292"/>
      <c r="O331" s="292"/>
      <c r="P331" s="292"/>
      <c r="Q331" s="292"/>
      <c r="R331" s="292"/>
    </row>
    <row r="332" spans="1:18" ht="15.75" customHeight="1" x14ac:dyDescent="0.25">
      <c r="A332" s="292"/>
      <c r="B332" s="292"/>
      <c r="C332" s="292"/>
      <c r="D332" s="292"/>
      <c r="E332" s="292"/>
      <c r="F332" s="294"/>
      <c r="G332" s="292"/>
      <c r="H332" s="293"/>
      <c r="I332" s="292"/>
      <c r="J332" s="292"/>
      <c r="K332" s="292"/>
      <c r="L332" s="292"/>
      <c r="M332" s="292"/>
      <c r="N332" s="292"/>
      <c r="O332" s="292"/>
      <c r="P332" s="292"/>
      <c r="Q332" s="292"/>
      <c r="R332" s="292"/>
    </row>
    <row r="333" spans="1:18" ht="15.75" customHeight="1" x14ac:dyDescent="0.25">
      <c r="A333" s="292"/>
      <c r="B333" s="292"/>
      <c r="C333" s="292"/>
      <c r="D333" s="292"/>
      <c r="E333" s="292"/>
      <c r="F333" s="294"/>
      <c r="G333" s="292"/>
      <c r="H333" s="293"/>
      <c r="I333" s="292"/>
      <c r="J333" s="292"/>
      <c r="K333" s="292"/>
      <c r="L333" s="292"/>
      <c r="M333" s="292"/>
      <c r="N333" s="292"/>
      <c r="O333" s="292"/>
      <c r="P333" s="292"/>
      <c r="Q333" s="292"/>
      <c r="R333" s="292"/>
    </row>
    <row r="334" spans="1:18" ht="15.75" customHeight="1" x14ac:dyDescent="0.25">
      <c r="A334" s="292"/>
      <c r="B334" s="292"/>
      <c r="C334" s="292"/>
      <c r="D334" s="292"/>
      <c r="E334" s="292"/>
      <c r="F334" s="294"/>
      <c r="G334" s="292"/>
      <c r="H334" s="293"/>
      <c r="I334" s="292"/>
      <c r="J334" s="292"/>
      <c r="K334" s="292"/>
      <c r="L334" s="292"/>
      <c r="M334" s="292"/>
      <c r="N334" s="292"/>
      <c r="O334" s="292"/>
      <c r="P334" s="292"/>
      <c r="Q334" s="292"/>
      <c r="R334" s="292"/>
    </row>
    <row r="335" spans="1:18" ht="15.75" customHeight="1" x14ac:dyDescent="0.25">
      <c r="A335" s="292"/>
      <c r="B335" s="292"/>
      <c r="C335" s="292"/>
      <c r="D335" s="292"/>
      <c r="E335" s="292"/>
      <c r="F335" s="294"/>
      <c r="G335" s="292"/>
      <c r="H335" s="293"/>
      <c r="I335" s="292"/>
      <c r="J335" s="292"/>
      <c r="K335" s="292"/>
      <c r="L335" s="292"/>
      <c r="M335" s="292"/>
      <c r="N335" s="292"/>
      <c r="O335" s="292"/>
      <c r="P335" s="292"/>
      <c r="Q335" s="292"/>
      <c r="R335" s="292"/>
    </row>
    <row r="336" spans="1:18" ht="15.75" customHeight="1" x14ac:dyDescent="0.25">
      <c r="A336" s="292"/>
      <c r="B336" s="292"/>
      <c r="C336" s="292"/>
      <c r="D336" s="292"/>
      <c r="E336" s="292"/>
      <c r="F336" s="294"/>
      <c r="G336" s="292"/>
      <c r="H336" s="293"/>
      <c r="I336" s="292"/>
      <c r="J336" s="292"/>
      <c r="K336" s="292"/>
      <c r="L336" s="292"/>
      <c r="M336" s="292"/>
      <c r="N336" s="292"/>
      <c r="O336" s="292"/>
      <c r="P336" s="292"/>
      <c r="Q336" s="292"/>
      <c r="R336" s="292"/>
    </row>
    <row r="337" spans="1:18" ht="15.75" customHeight="1" x14ac:dyDescent="0.25">
      <c r="A337" s="292"/>
      <c r="B337" s="292"/>
      <c r="C337" s="292"/>
      <c r="D337" s="292"/>
      <c r="E337" s="292"/>
      <c r="F337" s="294"/>
      <c r="G337" s="292"/>
      <c r="H337" s="293"/>
      <c r="I337" s="292"/>
      <c r="J337" s="292"/>
      <c r="K337" s="292"/>
      <c r="L337" s="292"/>
      <c r="M337" s="292"/>
      <c r="N337" s="292"/>
      <c r="O337" s="292"/>
      <c r="P337" s="292"/>
      <c r="Q337" s="292"/>
      <c r="R337" s="292"/>
    </row>
    <row r="338" spans="1:18" ht="15.75" customHeight="1" x14ac:dyDescent="0.25">
      <c r="A338" s="292"/>
      <c r="B338" s="292"/>
      <c r="C338" s="292"/>
      <c r="D338" s="292"/>
      <c r="E338" s="292"/>
      <c r="F338" s="294"/>
      <c r="G338" s="292"/>
      <c r="H338" s="293"/>
      <c r="I338" s="292"/>
      <c r="J338" s="292"/>
      <c r="K338" s="292"/>
      <c r="L338" s="292"/>
      <c r="M338" s="292"/>
      <c r="N338" s="292"/>
      <c r="O338" s="292"/>
      <c r="P338" s="292"/>
      <c r="Q338" s="292"/>
      <c r="R338" s="292"/>
    </row>
    <row r="339" spans="1:18" ht="15.75" customHeight="1" x14ac:dyDescent="0.25">
      <c r="A339" s="292"/>
      <c r="B339" s="292"/>
      <c r="C339" s="292"/>
      <c r="D339" s="292"/>
      <c r="E339" s="292"/>
      <c r="F339" s="294"/>
      <c r="G339" s="292"/>
      <c r="H339" s="293"/>
      <c r="I339" s="292"/>
      <c r="J339" s="292"/>
      <c r="K339" s="292"/>
      <c r="L339" s="292"/>
      <c r="M339" s="292"/>
      <c r="N339" s="292"/>
      <c r="O339" s="292"/>
      <c r="P339" s="292"/>
      <c r="Q339" s="292"/>
      <c r="R339" s="292"/>
    </row>
    <row r="340" spans="1:18" ht="15.75" customHeight="1" x14ac:dyDescent="0.25">
      <c r="A340" s="292"/>
      <c r="B340" s="292"/>
      <c r="C340" s="292"/>
      <c r="D340" s="292"/>
      <c r="E340" s="292"/>
      <c r="F340" s="294"/>
      <c r="G340" s="292"/>
      <c r="H340" s="293"/>
      <c r="I340" s="292"/>
      <c r="J340" s="292"/>
      <c r="K340" s="292"/>
      <c r="L340" s="292"/>
      <c r="M340" s="292"/>
      <c r="N340" s="292"/>
      <c r="O340" s="292"/>
      <c r="P340" s="292"/>
      <c r="Q340" s="292"/>
      <c r="R340" s="292"/>
    </row>
    <row r="341" spans="1:18" ht="15.75" customHeight="1" x14ac:dyDescent="0.25">
      <c r="A341" s="292"/>
      <c r="B341" s="292"/>
      <c r="C341" s="292"/>
      <c r="D341" s="292"/>
      <c r="E341" s="292"/>
      <c r="F341" s="294"/>
      <c r="G341" s="292"/>
      <c r="H341" s="293"/>
      <c r="I341" s="292"/>
      <c r="J341" s="292"/>
      <c r="K341" s="292"/>
      <c r="L341" s="292"/>
      <c r="M341" s="292"/>
      <c r="N341" s="292"/>
      <c r="O341" s="292"/>
      <c r="P341" s="292"/>
      <c r="Q341" s="292"/>
      <c r="R341" s="292"/>
    </row>
    <row r="342" spans="1:18" ht="15.75" customHeight="1" x14ac:dyDescent="0.25">
      <c r="A342" s="292"/>
      <c r="B342" s="292"/>
      <c r="C342" s="292"/>
      <c r="D342" s="292"/>
      <c r="E342" s="292"/>
      <c r="F342" s="294"/>
      <c r="G342" s="292"/>
      <c r="H342" s="293"/>
      <c r="I342" s="292"/>
      <c r="J342" s="292"/>
      <c r="K342" s="292"/>
      <c r="L342" s="292"/>
      <c r="M342" s="292"/>
      <c r="N342" s="292"/>
      <c r="O342" s="292"/>
      <c r="P342" s="292"/>
      <c r="Q342" s="292"/>
      <c r="R342" s="292"/>
    </row>
    <row r="343" spans="1:18" ht="15.75" customHeight="1" x14ac:dyDescent="0.25">
      <c r="A343" s="292"/>
      <c r="B343" s="292"/>
      <c r="C343" s="292"/>
      <c r="D343" s="292"/>
      <c r="E343" s="292"/>
      <c r="F343" s="294"/>
      <c r="G343" s="292"/>
      <c r="H343" s="293"/>
      <c r="I343" s="292"/>
      <c r="J343" s="292"/>
      <c r="K343" s="292"/>
      <c r="L343" s="292"/>
      <c r="M343" s="292"/>
      <c r="N343" s="292"/>
      <c r="O343" s="292"/>
      <c r="P343" s="292"/>
      <c r="Q343" s="292"/>
      <c r="R343" s="292"/>
    </row>
    <row r="344" spans="1:18" ht="15.75" customHeight="1" x14ac:dyDescent="0.25">
      <c r="A344" s="292"/>
      <c r="B344" s="292"/>
      <c r="C344" s="292"/>
      <c r="D344" s="292"/>
      <c r="E344" s="292"/>
      <c r="F344" s="294"/>
      <c r="G344" s="292"/>
      <c r="H344" s="293"/>
      <c r="I344" s="292"/>
      <c r="J344" s="292"/>
      <c r="K344" s="292"/>
      <c r="L344" s="292"/>
      <c r="M344" s="292"/>
      <c r="N344" s="292"/>
      <c r="O344" s="292"/>
      <c r="P344" s="292"/>
      <c r="Q344" s="292"/>
      <c r="R344" s="292"/>
    </row>
    <row r="345" spans="1:18" ht="15.75" customHeight="1" x14ac:dyDescent="0.25">
      <c r="A345" s="292"/>
      <c r="B345" s="292"/>
      <c r="C345" s="292"/>
      <c r="D345" s="292"/>
      <c r="E345" s="292"/>
      <c r="F345" s="294"/>
      <c r="G345" s="292"/>
      <c r="H345" s="293"/>
      <c r="I345" s="292"/>
      <c r="J345" s="292"/>
      <c r="K345" s="292"/>
      <c r="L345" s="292"/>
      <c r="M345" s="292"/>
      <c r="N345" s="292"/>
      <c r="O345" s="292"/>
      <c r="P345" s="292"/>
      <c r="Q345" s="292"/>
      <c r="R345" s="292"/>
    </row>
    <row r="346" spans="1:18" ht="15.75" customHeight="1" x14ac:dyDescent="0.25">
      <c r="A346" s="292"/>
      <c r="B346" s="292"/>
      <c r="C346" s="292"/>
      <c r="D346" s="292"/>
      <c r="E346" s="292"/>
      <c r="F346" s="294"/>
      <c r="G346" s="292"/>
      <c r="H346" s="293"/>
      <c r="I346" s="292"/>
      <c r="J346" s="292"/>
      <c r="K346" s="292"/>
      <c r="L346" s="292"/>
      <c r="M346" s="292"/>
      <c r="N346" s="292"/>
      <c r="O346" s="292"/>
      <c r="P346" s="292"/>
      <c r="Q346" s="292"/>
      <c r="R346" s="292"/>
    </row>
    <row r="347" spans="1:18" ht="15.75" customHeight="1" x14ac:dyDescent="0.25">
      <c r="A347" s="292"/>
      <c r="B347" s="292"/>
      <c r="C347" s="292"/>
      <c r="D347" s="292"/>
      <c r="E347" s="292"/>
      <c r="F347" s="294"/>
      <c r="G347" s="292"/>
      <c r="H347" s="293"/>
      <c r="I347" s="292"/>
      <c r="J347" s="292"/>
      <c r="K347" s="292"/>
      <c r="L347" s="292"/>
      <c r="M347" s="292"/>
      <c r="N347" s="292"/>
      <c r="O347" s="292"/>
      <c r="P347" s="292"/>
      <c r="Q347" s="292"/>
      <c r="R347" s="292"/>
    </row>
    <row r="348" spans="1:18" ht="15.75" customHeight="1" x14ac:dyDescent="0.25">
      <c r="A348" s="292"/>
      <c r="B348" s="292"/>
      <c r="C348" s="292"/>
      <c r="D348" s="292"/>
      <c r="E348" s="292"/>
      <c r="F348" s="294"/>
      <c r="G348" s="292"/>
      <c r="H348" s="293"/>
      <c r="I348" s="292"/>
      <c r="J348" s="292"/>
      <c r="K348" s="292"/>
      <c r="L348" s="292"/>
      <c r="M348" s="292"/>
      <c r="N348" s="292"/>
      <c r="O348" s="292"/>
      <c r="P348" s="292"/>
      <c r="Q348" s="292"/>
      <c r="R348" s="292"/>
    </row>
    <row r="349" spans="1:18" ht="15.75" customHeight="1" x14ac:dyDescent="0.25">
      <c r="A349" s="292"/>
      <c r="B349" s="292"/>
      <c r="C349" s="292"/>
      <c r="D349" s="292"/>
      <c r="E349" s="292"/>
      <c r="F349" s="294"/>
      <c r="G349" s="292"/>
      <c r="H349" s="293"/>
      <c r="I349" s="292"/>
      <c r="J349" s="292"/>
      <c r="K349" s="292"/>
      <c r="L349" s="292"/>
      <c r="M349" s="292"/>
      <c r="N349" s="292"/>
      <c r="O349" s="292"/>
      <c r="P349" s="292"/>
      <c r="Q349" s="292"/>
      <c r="R349" s="292"/>
    </row>
    <row r="350" spans="1:18" ht="15.75" customHeight="1" x14ac:dyDescent="0.25">
      <c r="A350" s="292"/>
      <c r="B350" s="292"/>
      <c r="C350" s="292"/>
      <c r="D350" s="292"/>
      <c r="E350" s="292"/>
      <c r="F350" s="294"/>
      <c r="G350" s="292"/>
      <c r="H350" s="293"/>
      <c r="I350" s="292"/>
      <c r="J350" s="292"/>
      <c r="K350" s="292"/>
      <c r="L350" s="292"/>
      <c r="M350" s="292"/>
      <c r="N350" s="292"/>
      <c r="O350" s="292"/>
      <c r="P350" s="292"/>
      <c r="Q350" s="292"/>
      <c r="R350" s="292"/>
    </row>
    <row r="351" spans="1:18" ht="15.75" customHeight="1" x14ac:dyDescent="0.25">
      <c r="A351" s="292"/>
      <c r="B351" s="292"/>
      <c r="C351" s="292"/>
      <c r="D351" s="292"/>
      <c r="E351" s="292"/>
      <c r="F351" s="294"/>
      <c r="G351" s="292"/>
      <c r="H351" s="293"/>
      <c r="I351" s="292"/>
      <c r="J351" s="292"/>
      <c r="K351" s="292"/>
      <c r="L351" s="292"/>
      <c r="M351" s="292"/>
      <c r="N351" s="292"/>
      <c r="O351" s="292"/>
      <c r="P351" s="292"/>
      <c r="Q351" s="292"/>
      <c r="R351" s="292"/>
    </row>
    <row r="352" spans="1:18" ht="15.75" customHeight="1" x14ac:dyDescent="0.25">
      <c r="A352" s="292"/>
      <c r="B352" s="292"/>
      <c r="C352" s="292"/>
      <c r="D352" s="292"/>
      <c r="E352" s="292"/>
      <c r="F352" s="294"/>
      <c r="G352" s="292"/>
      <c r="H352" s="293"/>
      <c r="I352" s="292"/>
      <c r="J352" s="292"/>
      <c r="K352" s="292"/>
      <c r="L352" s="292"/>
      <c r="M352" s="292"/>
      <c r="N352" s="292"/>
      <c r="O352" s="292"/>
      <c r="P352" s="292"/>
      <c r="Q352" s="292"/>
      <c r="R352" s="292"/>
    </row>
    <row r="353" spans="1:18" ht="15.75" customHeight="1" x14ac:dyDescent="0.25">
      <c r="A353" s="292"/>
      <c r="B353" s="292"/>
      <c r="C353" s="292"/>
      <c r="D353" s="292"/>
      <c r="E353" s="292"/>
      <c r="F353" s="294"/>
      <c r="G353" s="292"/>
      <c r="H353" s="293"/>
      <c r="I353" s="292"/>
      <c r="J353" s="292"/>
      <c r="K353" s="292"/>
      <c r="L353" s="292"/>
      <c r="M353" s="292"/>
      <c r="N353" s="292"/>
      <c r="O353" s="292"/>
      <c r="P353" s="292"/>
      <c r="Q353" s="292"/>
      <c r="R353" s="292"/>
    </row>
    <row r="354" spans="1:18" ht="15.75" customHeight="1" x14ac:dyDescent="0.25">
      <c r="A354" s="292"/>
      <c r="B354" s="292"/>
      <c r="C354" s="292"/>
      <c r="D354" s="292"/>
      <c r="E354" s="292"/>
      <c r="F354" s="294"/>
      <c r="G354" s="292"/>
      <c r="H354" s="293"/>
      <c r="I354" s="292"/>
      <c r="J354" s="292"/>
      <c r="K354" s="292"/>
      <c r="L354" s="292"/>
      <c r="M354" s="292"/>
      <c r="N354" s="292"/>
      <c r="O354" s="292"/>
      <c r="P354" s="292"/>
      <c r="Q354" s="292"/>
      <c r="R354" s="292"/>
    </row>
    <row r="355" spans="1:18" ht="15.75" customHeight="1" x14ac:dyDescent="0.25">
      <c r="A355" s="292"/>
      <c r="B355" s="292"/>
      <c r="C355" s="292"/>
      <c r="D355" s="292"/>
      <c r="E355" s="292"/>
      <c r="F355" s="294"/>
      <c r="G355" s="292"/>
      <c r="H355" s="293"/>
      <c r="I355" s="292"/>
      <c r="J355" s="292"/>
      <c r="K355" s="292"/>
      <c r="L355" s="292"/>
      <c r="M355" s="292"/>
      <c r="N355" s="292"/>
      <c r="O355" s="292"/>
      <c r="P355" s="292"/>
      <c r="Q355" s="292"/>
      <c r="R355" s="292"/>
    </row>
    <row r="356" spans="1:18" ht="15.75" customHeight="1" x14ac:dyDescent="0.25">
      <c r="A356" s="292"/>
      <c r="B356" s="292"/>
      <c r="C356" s="292"/>
      <c r="D356" s="292"/>
      <c r="E356" s="292"/>
      <c r="F356" s="294"/>
      <c r="G356" s="292"/>
      <c r="H356" s="293"/>
      <c r="I356" s="292"/>
      <c r="J356" s="292"/>
      <c r="K356" s="292"/>
      <c r="L356" s="292"/>
      <c r="M356" s="292"/>
      <c r="N356" s="292"/>
      <c r="O356" s="292"/>
      <c r="P356" s="292"/>
      <c r="Q356" s="292"/>
      <c r="R356" s="292"/>
    </row>
    <row r="357" spans="1:18" ht="15.75" customHeight="1" x14ac:dyDescent="0.25">
      <c r="A357" s="292"/>
      <c r="B357" s="292"/>
      <c r="C357" s="292"/>
      <c r="D357" s="292"/>
      <c r="E357" s="292"/>
      <c r="F357" s="294"/>
      <c r="G357" s="292"/>
      <c r="H357" s="293"/>
      <c r="I357" s="292"/>
      <c r="J357" s="292"/>
      <c r="K357" s="292"/>
      <c r="L357" s="292"/>
      <c r="M357" s="292"/>
      <c r="N357" s="292"/>
      <c r="O357" s="292"/>
      <c r="P357" s="292"/>
      <c r="Q357" s="292"/>
      <c r="R357" s="292"/>
    </row>
    <row r="358" spans="1:18" ht="15.75" customHeight="1" x14ac:dyDescent="0.25">
      <c r="A358" s="292"/>
      <c r="B358" s="292"/>
      <c r="C358" s="292"/>
      <c r="D358" s="292"/>
      <c r="E358" s="292"/>
      <c r="F358" s="294"/>
      <c r="G358" s="292"/>
      <c r="H358" s="293"/>
      <c r="I358" s="292"/>
      <c r="J358" s="292"/>
      <c r="K358" s="292"/>
      <c r="L358" s="292"/>
      <c r="M358" s="292"/>
      <c r="N358" s="292"/>
      <c r="O358" s="292"/>
      <c r="P358" s="292"/>
      <c r="Q358" s="292"/>
      <c r="R358" s="292"/>
    </row>
    <row r="359" spans="1:18" ht="15.75" customHeight="1" x14ac:dyDescent="0.25">
      <c r="A359" s="292"/>
      <c r="B359" s="292"/>
      <c r="C359" s="292"/>
      <c r="D359" s="292"/>
      <c r="E359" s="292"/>
      <c r="F359" s="294"/>
      <c r="G359" s="292"/>
      <c r="H359" s="293"/>
      <c r="I359" s="292"/>
      <c r="J359" s="292"/>
      <c r="K359" s="292"/>
      <c r="L359" s="292"/>
      <c r="M359" s="292"/>
      <c r="N359" s="292"/>
      <c r="O359" s="292"/>
      <c r="P359" s="292"/>
      <c r="Q359" s="292"/>
      <c r="R359" s="292"/>
    </row>
    <row r="360" spans="1:18" ht="15.75" customHeight="1" x14ac:dyDescent="0.25">
      <c r="A360" s="292"/>
      <c r="B360" s="292"/>
      <c r="C360" s="292"/>
      <c r="D360" s="292"/>
      <c r="E360" s="292"/>
      <c r="F360" s="294"/>
      <c r="G360" s="292"/>
      <c r="H360" s="293"/>
      <c r="I360" s="292"/>
      <c r="J360" s="292"/>
      <c r="K360" s="292"/>
      <c r="L360" s="292"/>
      <c r="M360" s="292"/>
      <c r="N360" s="292"/>
      <c r="O360" s="292"/>
      <c r="P360" s="292"/>
      <c r="Q360" s="292"/>
      <c r="R360" s="292"/>
    </row>
    <row r="361" spans="1:18" ht="15.75" customHeight="1" x14ac:dyDescent="0.25">
      <c r="A361" s="292"/>
      <c r="B361" s="292"/>
      <c r="C361" s="292"/>
      <c r="D361" s="292"/>
      <c r="E361" s="292"/>
      <c r="F361" s="294"/>
      <c r="G361" s="292"/>
      <c r="H361" s="293"/>
      <c r="I361" s="292"/>
      <c r="J361" s="292"/>
      <c r="K361" s="292"/>
      <c r="L361" s="292"/>
      <c r="M361" s="292"/>
      <c r="N361" s="292"/>
      <c r="O361" s="292"/>
      <c r="P361" s="292"/>
      <c r="Q361" s="292"/>
      <c r="R361" s="292"/>
    </row>
    <row r="362" spans="1:18" ht="15.75" customHeight="1" x14ac:dyDescent="0.25">
      <c r="A362" s="292"/>
      <c r="B362" s="292"/>
      <c r="C362" s="292"/>
      <c r="D362" s="292"/>
      <c r="E362" s="292"/>
      <c r="F362" s="294"/>
      <c r="G362" s="292"/>
      <c r="H362" s="293"/>
      <c r="I362" s="292"/>
      <c r="J362" s="292"/>
      <c r="K362" s="292"/>
      <c r="L362" s="292"/>
      <c r="M362" s="292"/>
      <c r="N362" s="292"/>
      <c r="O362" s="292"/>
      <c r="P362" s="292"/>
      <c r="Q362" s="292"/>
      <c r="R362" s="292"/>
    </row>
    <row r="363" spans="1:18" ht="15.75" customHeight="1" x14ac:dyDescent="0.25">
      <c r="A363" s="292"/>
      <c r="B363" s="292"/>
      <c r="C363" s="292"/>
      <c r="D363" s="292"/>
      <c r="E363" s="292"/>
      <c r="F363" s="294"/>
      <c r="G363" s="292"/>
      <c r="H363" s="293"/>
      <c r="I363" s="292"/>
      <c r="J363" s="292"/>
      <c r="K363" s="292"/>
      <c r="L363" s="292"/>
      <c r="M363" s="292"/>
      <c r="N363" s="292"/>
      <c r="O363" s="292"/>
      <c r="P363" s="292"/>
      <c r="Q363" s="292"/>
      <c r="R363" s="292"/>
    </row>
    <row r="364" spans="1:18" ht="15.75" customHeight="1" x14ac:dyDescent="0.25">
      <c r="A364" s="292"/>
      <c r="B364" s="292"/>
      <c r="C364" s="292"/>
      <c r="D364" s="292"/>
      <c r="E364" s="292"/>
      <c r="F364" s="294"/>
      <c r="G364" s="292"/>
      <c r="H364" s="293"/>
      <c r="I364" s="292"/>
      <c r="J364" s="292"/>
      <c r="K364" s="292"/>
      <c r="L364" s="292"/>
      <c r="M364" s="292"/>
      <c r="N364" s="292"/>
      <c r="O364" s="292"/>
      <c r="P364" s="292"/>
      <c r="Q364" s="292"/>
      <c r="R364" s="292"/>
    </row>
    <row r="365" spans="1:18" ht="15.75" customHeight="1" x14ac:dyDescent="0.25">
      <c r="A365" s="292"/>
      <c r="B365" s="292"/>
      <c r="C365" s="292"/>
      <c r="D365" s="292"/>
      <c r="E365" s="292"/>
      <c r="F365" s="294"/>
      <c r="G365" s="292"/>
      <c r="H365" s="293"/>
      <c r="I365" s="292"/>
      <c r="J365" s="292"/>
      <c r="K365" s="292"/>
      <c r="L365" s="292"/>
      <c r="M365" s="292"/>
      <c r="N365" s="292"/>
      <c r="O365" s="292"/>
      <c r="P365" s="292"/>
      <c r="Q365" s="292"/>
      <c r="R365" s="292"/>
    </row>
    <row r="366" spans="1:18" ht="15.75" customHeight="1" x14ac:dyDescent="0.25">
      <c r="A366" s="292"/>
      <c r="B366" s="292"/>
      <c r="C366" s="292"/>
      <c r="D366" s="292"/>
      <c r="E366" s="292"/>
      <c r="F366" s="294"/>
      <c r="G366" s="292"/>
      <c r="H366" s="293"/>
      <c r="I366" s="292"/>
      <c r="J366" s="292"/>
      <c r="K366" s="292"/>
      <c r="L366" s="292"/>
      <c r="M366" s="292"/>
      <c r="N366" s="292"/>
      <c r="O366" s="292"/>
      <c r="P366" s="292"/>
      <c r="Q366" s="292"/>
      <c r="R366" s="292"/>
    </row>
    <row r="367" spans="1:18" ht="15.75" customHeight="1" x14ac:dyDescent="0.25">
      <c r="A367" s="292"/>
      <c r="B367" s="292"/>
      <c r="C367" s="292"/>
      <c r="D367" s="292"/>
      <c r="E367" s="292"/>
      <c r="F367" s="294"/>
      <c r="G367" s="292"/>
      <c r="H367" s="293"/>
      <c r="I367" s="292"/>
      <c r="J367" s="292"/>
      <c r="K367" s="292"/>
      <c r="L367" s="292"/>
      <c r="M367" s="292"/>
      <c r="N367" s="292"/>
      <c r="O367" s="292"/>
      <c r="P367" s="292"/>
      <c r="Q367" s="292"/>
      <c r="R367" s="292"/>
    </row>
    <row r="368" spans="1:18" ht="15.75" customHeight="1" x14ac:dyDescent="0.25">
      <c r="A368" s="292"/>
      <c r="B368" s="292"/>
      <c r="C368" s="292"/>
      <c r="D368" s="292"/>
      <c r="E368" s="292"/>
      <c r="F368" s="294"/>
      <c r="G368" s="292"/>
      <c r="H368" s="293"/>
      <c r="I368" s="292"/>
      <c r="J368" s="292"/>
      <c r="K368" s="292"/>
      <c r="L368" s="292"/>
      <c r="M368" s="292"/>
      <c r="N368" s="292"/>
      <c r="O368" s="292"/>
      <c r="P368" s="292"/>
      <c r="Q368" s="292"/>
      <c r="R368" s="292"/>
    </row>
    <row r="369" spans="1:18" ht="15.75" customHeight="1" x14ac:dyDescent="0.25">
      <c r="A369" s="292"/>
      <c r="B369" s="292"/>
      <c r="C369" s="292"/>
      <c r="D369" s="292"/>
      <c r="E369" s="292"/>
      <c r="F369" s="294"/>
      <c r="G369" s="292"/>
      <c r="H369" s="293"/>
      <c r="I369" s="292"/>
      <c r="J369" s="292"/>
      <c r="K369" s="292"/>
      <c r="L369" s="292"/>
      <c r="M369" s="292"/>
      <c r="N369" s="292"/>
      <c r="O369" s="292"/>
      <c r="P369" s="292"/>
      <c r="Q369" s="292"/>
      <c r="R369" s="292"/>
    </row>
    <row r="370" spans="1:18" ht="15.75" customHeight="1" x14ac:dyDescent="0.25">
      <c r="A370" s="292"/>
      <c r="B370" s="292"/>
      <c r="C370" s="292"/>
      <c r="D370" s="292"/>
      <c r="E370" s="292"/>
      <c r="F370" s="294"/>
      <c r="G370" s="292"/>
      <c r="H370" s="293"/>
      <c r="I370" s="292"/>
      <c r="J370" s="292"/>
      <c r="K370" s="292"/>
      <c r="L370" s="292"/>
      <c r="M370" s="292"/>
      <c r="N370" s="292"/>
      <c r="O370" s="292"/>
      <c r="P370" s="292"/>
      <c r="Q370" s="292"/>
      <c r="R370" s="292"/>
    </row>
    <row r="371" spans="1:18" ht="15.75" customHeight="1" x14ac:dyDescent="0.25">
      <c r="A371" s="292"/>
      <c r="B371" s="292"/>
      <c r="C371" s="292"/>
      <c r="D371" s="292"/>
      <c r="E371" s="292"/>
      <c r="F371" s="294"/>
      <c r="G371" s="292"/>
      <c r="H371" s="293"/>
      <c r="I371" s="292"/>
      <c r="J371" s="292"/>
      <c r="K371" s="292"/>
      <c r="L371" s="292"/>
      <c r="M371" s="292"/>
      <c r="N371" s="292"/>
      <c r="O371" s="292"/>
      <c r="P371" s="292"/>
      <c r="Q371" s="292"/>
      <c r="R371" s="292"/>
    </row>
    <row r="372" spans="1:18" ht="15.75" customHeight="1" x14ac:dyDescent="0.25">
      <c r="A372" s="292"/>
      <c r="B372" s="292"/>
      <c r="C372" s="292"/>
      <c r="D372" s="292"/>
      <c r="E372" s="292"/>
      <c r="F372" s="294"/>
      <c r="G372" s="292"/>
      <c r="H372" s="293"/>
      <c r="I372" s="292"/>
      <c r="J372" s="292"/>
      <c r="K372" s="292"/>
      <c r="L372" s="292"/>
      <c r="M372" s="292"/>
      <c r="N372" s="292"/>
      <c r="O372" s="292"/>
      <c r="P372" s="292"/>
      <c r="Q372" s="292"/>
      <c r="R372" s="292"/>
    </row>
    <row r="373" spans="1:18" ht="15.75" customHeight="1" x14ac:dyDescent="0.25">
      <c r="A373" s="292"/>
      <c r="B373" s="292"/>
      <c r="C373" s="292"/>
      <c r="D373" s="292"/>
      <c r="E373" s="292"/>
      <c r="F373" s="294"/>
      <c r="G373" s="292"/>
      <c r="H373" s="293"/>
      <c r="I373" s="292"/>
      <c r="J373" s="292"/>
      <c r="K373" s="292"/>
      <c r="L373" s="292"/>
      <c r="M373" s="292"/>
      <c r="N373" s="292"/>
      <c r="O373" s="292"/>
      <c r="P373" s="292"/>
      <c r="Q373" s="292"/>
      <c r="R373" s="292"/>
    </row>
    <row r="374" spans="1:18" ht="15.75" customHeight="1" x14ac:dyDescent="0.25">
      <c r="A374" s="292"/>
      <c r="B374" s="292"/>
      <c r="C374" s="292"/>
      <c r="D374" s="292"/>
      <c r="E374" s="292"/>
      <c r="F374" s="294"/>
      <c r="G374" s="292"/>
      <c r="H374" s="293"/>
      <c r="I374" s="292"/>
      <c r="J374" s="292"/>
      <c r="K374" s="292"/>
      <c r="L374" s="292"/>
      <c r="M374" s="292"/>
      <c r="N374" s="292"/>
      <c r="O374" s="292"/>
      <c r="P374" s="292"/>
      <c r="Q374" s="292"/>
      <c r="R374" s="292"/>
    </row>
    <row r="375" spans="1:18" ht="15.75" customHeight="1" x14ac:dyDescent="0.25">
      <c r="A375" s="292"/>
      <c r="B375" s="292"/>
      <c r="C375" s="292"/>
      <c r="D375" s="292"/>
      <c r="E375" s="292"/>
      <c r="F375" s="294"/>
      <c r="G375" s="292"/>
      <c r="H375" s="293"/>
      <c r="I375" s="292"/>
      <c r="J375" s="292"/>
      <c r="K375" s="292"/>
      <c r="L375" s="292"/>
      <c r="M375" s="292"/>
      <c r="N375" s="292"/>
      <c r="O375" s="292"/>
      <c r="P375" s="292"/>
      <c r="Q375" s="292"/>
      <c r="R375" s="292"/>
    </row>
    <row r="376" spans="1:18" ht="15.75" customHeight="1" x14ac:dyDescent="0.25">
      <c r="A376" s="292"/>
      <c r="B376" s="292"/>
      <c r="C376" s="292"/>
      <c r="D376" s="292"/>
      <c r="E376" s="292"/>
      <c r="F376" s="294"/>
      <c r="G376" s="292"/>
      <c r="H376" s="293"/>
      <c r="I376" s="292"/>
      <c r="J376" s="292"/>
      <c r="K376" s="292"/>
      <c r="L376" s="292"/>
      <c r="M376" s="292"/>
      <c r="N376" s="292"/>
      <c r="O376" s="292"/>
      <c r="P376" s="292"/>
      <c r="Q376" s="292"/>
      <c r="R376" s="292"/>
    </row>
    <row r="377" spans="1:18" ht="15.75" customHeight="1" x14ac:dyDescent="0.25">
      <c r="A377" s="292"/>
      <c r="B377" s="292"/>
      <c r="C377" s="292"/>
      <c r="D377" s="292"/>
      <c r="E377" s="292"/>
      <c r="F377" s="294"/>
      <c r="G377" s="292"/>
      <c r="H377" s="293"/>
      <c r="I377" s="292"/>
      <c r="J377" s="292"/>
      <c r="K377" s="292"/>
      <c r="L377" s="292"/>
      <c r="M377" s="292"/>
      <c r="N377" s="292"/>
      <c r="O377" s="292"/>
      <c r="P377" s="292"/>
      <c r="Q377" s="292"/>
      <c r="R377" s="292"/>
    </row>
    <row r="378" spans="1:18" ht="15.75" customHeight="1" x14ac:dyDescent="0.25">
      <c r="A378" s="292"/>
      <c r="B378" s="292"/>
      <c r="C378" s="292"/>
      <c r="D378" s="292"/>
      <c r="E378" s="292"/>
      <c r="F378" s="294"/>
      <c r="G378" s="292"/>
      <c r="H378" s="293"/>
      <c r="I378" s="292"/>
      <c r="J378" s="292"/>
      <c r="K378" s="292"/>
      <c r="L378" s="292"/>
      <c r="M378" s="292"/>
      <c r="N378" s="292"/>
      <c r="O378" s="292"/>
      <c r="P378" s="292"/>
      <c r="Q378" s="292"/>
      <c r="R378" s="292"/>
    </row>
    <row r="379" spans="1:18" ht="15.75" customHeight="1" x14ac:dyDescent="0.25">
      <c r="A379" s="292"/>
      <c r="B379" s="292"/>
      <c r="C379" s="292"/>
      <c r="D379" s="292"/>
      <c r="E379" s="292"/>
      <c r="F379" s="294"/>
      <c r="G379" s="292"/>
      <c r="H379" s="293"/>
      <c r="I379" s="292"/>
      <c r="J379" s="292"/>
      <c r="K379" s="292"/>
      <c r="L379" s="292"/>
      <c r="M379" s="292"/>
      <c r="N379" s="292"/>
      <c r="O379" s="292"/>
      <c r="P379" s="292"/>
      <c r="Q379" s="292"/>
      <c r="R379" s="292"/>
    </row>
    <row r="380" spans="1:18" ht="15.75" customHeight="1" x14ac:dyDescent="0.25">
      <c r="A380" s="292"/>
      <c r="B380" s="292"/>
      <c r="C380" s="292"/>
      <c r="D380" s="292"/>
      <c r="E380" s="292"/>
      <c r="F380" s="294"/>
      <c r="G380" s="292"/>
      <c r="H380" s="293"/>
      <c r="I380" s="292"/>
      <c r="J380" s="292"/>
      <c r="K380" s="292"/>
      <c r="L380" s="292"/>
      <c r="M380" s="292"/>
      <c r="N380" s="292"/>
      <c r="O380" s="292"/>
      <c r="P380" s="292"/>
      <c r="Q380" s="292"/>
      <c r="R380" s="292"/>
    </row>
    <row r="381" spans="1:18" ht="15.75" customHeight="1" x14ac:dyDescent="0.25">
      <c r="A381" s="292"/>
      <c r="B381" s="292"/>
      <c r="C381" s="292"/>
      <c r="D381" s="292"/>
      <c r="E381" s="292"/>
      <c r="F381" s="294"/>
      <c r="G381" s="292"/>
      <c r="H381" s="293"/>
      <c r="I381" s="292"/>
      <c r="J381" s="292"/>
      <c r="K381" s="292"/>
      <c r="L381" s="292"/>
      <c r="M381" s="292"/>
      <c r="N381" s="292"/>
      <c r="O381" s="292"/>
      <c r="P381" s="292"/>
      <c r="Q381" s="292"/>
      <c r="R381" s="292"/>
    </row>
    <row r="382" spans="1:18" ht="15.75" customHeight="1" x14ac:dyDescent="0.25">
      <c r="A382" s="292"/>
      <c r="B382" s="292"/>
      <c r="C382" s="292"/>
      <c r="D382" s="292"/>
      <c r="E382" s="292"/>
      <c r="F382" s="294"/>
      <c r="G382" s="292"/>
      <c r="H382" s="293"/>
      <c r="I382" s="292"/>
      <c r="J382" s="292"/>
      <c r="K382" s="292"/>
      <c r="L382" s="292"/>
      <c r="M382" s="292"/>
      <c r="N382" s="292"/>
      <c r="O382" s="292"/>
      <c r="P382" s="292"/>
      <c r="Q382" s="292"/>
      <c r="R382" s="292"/>
    </row>
    <row r="383" spans="1:18" ht="15.75" customHeight="1" x14ac:dyDescent="0.25">
      <c r="A383" s="292"/>
      <c r="B383" s="292"/>
      <c r="C383" s="292"/>
      <c r="D383" s="292"/>
      <c r="E383" s="292"/>
      <c r="F383" s="294"/>
      <c r="G383" s="292"/>
      <c r="H383" s="293"/>
      <c r="I383" s="292"/>
      <c r="J383" s="292"/>
      <c r="K383" s="292"/>
      <c r="L383" s="292"/>
      <c r="M383" s="292"/>
      <c r="N383" s="292"/>
      <c r="O383" s="292"/>
      <c r="P383" s="292"/>
      <c r="Q383" s="292"/>
      <c r="R383" s="292"/>
    </row>
    <row r="384" spans="1:18" ht="15.75" customHeight="1" x14ac:dyDescent="0.25">
      <c r="A384" s="292"/>
      <c r="B384" s="292"/>
      <c r="C384" s="292"/>
      <c r="D384" s="292"/>
      <c r="E384" s="292"/>
      <c r="F384" s="294"/>
      <c r="G384" s="292"/>
      <c r="H384" s="293"/>
      <c r="I384" s="292"/>
      <c r="J384" s="292"/>
      <c r="K384" s="292"/>
      <c r="L384" s="292"/>
      <c r="M384" s="292"/>
      <c r="N384" s="292"/>
      <c r="O384" s="292"/>
      <c r="P384" s="292"/>
      <c r="Q384" s="292"/>
      <c r="R384" s="292"/>
    </row>
    <row r="385" spans="1:18" ht="15.75" customHeight="1" x14ac:dyDescent="0.25">
      <c r="A385" s="292"/>
      <c r="B385" s="292"/>
      <c r="C385" s="292"/>
      <c r="D385" s="292"/>
      <c r="E385" s="292"/>
      <c r="F385" s="294"/>
      <c r="G385" s="292"/>
      <c r="H385" s="293"/>
      <c r="I385" s="292"/>
      <c r="J385" s="292"/>
      <c r="K385" s="292"/>
      <c r="L385" s="292"/>
      <c r="M385" s="292"/>
      <c r="N385" s="292"/>
      <c r="O385" s="292"/>
      <c r="P385" s="292"/>
      <c r="Q385" s="292"/>
      <c r="R385" s="292"/>
    </row>
    <row r="386" spans="1:18" ht="15.75" customHeight="1" x14ac:dyDescent="0.25">
      <c r="A386" s="292"/>
      <c r="B386" s="292"/>
      <c r="C386" s="292"/>
      <c r="D386" s="292"/>
      <c r="E386" s="292"/>
      <c r="F386" s="294"/>
      <c r="G386" s="292"/>
      <c r="H386" s="293"/>
      <c r="I386" s="292"/>
      <c r="J386" s="292"/>
      <c r="K386" s="292"/>
      <c r="L386" s="292"/>
      <c r="M386" s="292"/>
      <c r="N386" s="292"/>
      <c r="O386" s="292"/>
      <c r="P386" s="292"/>
      <c r="Q386" s="292"/>
      <c r="R386" s="292"/>
    </row>
    <row r="387" spans="1:18" ht="15.75" customHeight="1" x14ac:dyDescent="0.25">
      <c r="A387" s="292"/>
      <c r="B387" s="292"/>
      <c r="C387" s="292"/>
      <c r="D387" s="292"/>
      <c r="E387" s="292"/>
      <c r="F387" s="294"/>
      <c r="G387" s="292"/>
      <c r="H387" s="293"/>
      <c r="I387" s="292"/>
      <c r="J387" s="292"/>
      <c r="K387" s="292"/>
      <c r="L387" s="292"/>
      <c r="M387" s="292"/>
      <c r="N387" s="292"/>
      <c r="O387" s="292"/>
      <c r="P387" s="292"/>
      <c r="Q387" s="292"/>
      <c r="R387" s="292"/>
    </row>
    <row r="388" spans="1:18" ht="15.75" customHeight="1" x14ac:dyDescent="0.25">
      <c r="A388" s="292"/>
      <c r="B388" s="292"/>
      <c r="C388" s="292"/>
      <c r="D388" s="292"/>
      <c r="E388" s="292"/>
      <c r="F388" s="294"/>
      <c r="G388" s="292"/>
      <c r="H388" s="293"/>
      <c r="I388" s="292"/>
      <c r="J388" s="292"/>
      <c r="K388" s="292"/>
      <c r="L388" s="292"/>
      <c r="M388" s="292"/>
      <c r="N388" s="292"/>
      <c r="O388" s="292"/>
      <c r="P388" s="292"/>
      <c r="Q388" s="292"/>
      <c r="R388" s="292"/>
    </row>
    <row r="389" spans="1:18" ht="15.75" customHeight="1" x14ac:dyDescent="0.25">
      <c r="A389" s="292"/>
      <c r="B389" s="292"/>
      <c r="C389" s="292"/>
      <c r="D389" s="292"/>
      <c r="E389" s="292"/>
      <c r="F389" s="294"/>
      <c r="G389" s="292"/>
      <c r="H389" s="293"/>
      <c r="I389" s="292"/>
      <c r="J389" s="292"/>
      <c r="K389" s="292"/>
      <c r="L389" s="292"/>
      <c r="M389" s="292"/>
      <c r="N389" s="292"/>
      <c r="O389" s="292"/>
      <c r="P389" s="292"/>
      <c r="Q389" s="292"/>
      <c r="R389" s="292"/>
    </row>
    <row r="390" spans="1:18" ht="15.75" customHeight="1" x14ac:dyDescent="0.25">
      <c r="A390" s="292"/>
      <c r="B390" s="292"/>
      <c r="C390" s="292"/>
      <c r="D390" s="292"/>
      <c r="E390" s="292"/>
      <c r="F390" s="294"/>
      <c r="G390" s="292"/>
      <c r="H390" s="293"/>
      <c r="I390" s="292"/>
      <c r="J390" s="292"/>
      <c r="K390" s="292"/>
      <c r="L390" s="292"/>
      <c r="M390" s="292"/>
      <c r="N390" s="292"/>
      <c r="O390" s="292"/>
      <c r="P390" s="292"/>
      <c r="Q390" s="292"/>
      <c r="R390" s="292"/>
    </row>
    <row r="391" spans="1:18" ht="15.75" customHeight="1" x14ac:dyDescent="0.25">
      <c r="A391" s="292"/>
      <c r="B391" s="292"/>
      <c r="C391" s="292"/>
      <c r="D391" s="292"/>
      <c r="E391" s="292"/>
      <c r="F391" s="294"/>
      <c r="G391" s="292"/>
      <c r="H391" s="293"/>
      <c r="I391" s="292"/>
      <c r="J391" s="292"/>
      <c r="K391" s="292"/>
      <c r="L391" s="292"/>
      <c r="M391" s="292"/>
      <c r="N391" s="292"/>
      <c r="O391" s="292"/>
      <c r="P391" s="292"/>
      <c r="Q391" s="292"/>
      <c r="R391" s="292"/>
    </row>
    <row r="392" spans="1:18" ht="15.75" customHeight="1" x14ac:dyDescent="0.25">
      <c r="A392" s="292"/>
      <c r="B392" s="292"/>
      <c r="C392" s="292"/>
      <c r="D392" s="292"/>
      <c r="E392" s="292"/>
      <c r="F392" s="294"/>
      <c r="G392" s="292"/>
      <c r="H392" s="293"/>
      <c r="I392" s="292"/>
      <c r="J392" s="292"/>
      <c r="K392" s="292"/>
      <c r="L392" s="292"/>
      <c r="M392" s="292"/>
      <c r="N392" s="292"/>
      <c r="O392" s="292"/>
      <c r="P392" s="292"/>
      <c r="Q392" s="292"/>
      <c r="R392" s="292"/>
    </row>
    <row r="393" spans="1:18" ht="15.75" customHeight="1" x14ac:dyDescent="0.25">
      <c r="A393" s="292"/>
      <c r="B393" s="292"/>
      <c r="C393" s="292"/>
      <c r="D393" s="292"/>
      <c r="E393" s="292"/>
      <c r="F393" s="294"/>
      <c r="G393" s="292"/>
      <c r="H393" s="293"/>
      <c r="I393" s="292"/>
      <c r="J393" s="292"/>
      <c r="K393" s="292"/>
      <c r="L393" s="292"/>
      <c r="M393" s="292"/>
      <c r="N393" s="292"/>
      <c r="O393" s="292"/>
      <c r="P393" s="292"/>
      <c r="Q393" s="292"/>
      <c r="R393" s="292"/>
    </row>
    <row r="394" spans="1:18" ht="15.75" customHeight="1" x14ac:dyDescent="0.25">
      <c r="A394" s="292"/>
      <c r="B394" s="292"/>
      <c r="C394" s="292"/>
      <c r="D394" s="292"/>
      <c r="E394" s="292"/>
      <c r="F394" s="294"/>
      <c r="G394" s="292"/>
      <c r="H394" s="293"/>
      <c r="I394" s="292"/>
      <c r="J394" s="292"/>
      <c r="K394" s="292"/>
      <c r="L394" s="292"/>
      <c r="M394" s="292"/>
      <c r="N394" s="292"/>
      <c r="O394" s="292"/>
      <c r="P394" s="292"/>
      <c r="Q394" s="292"/>
      <c r="R394" s="292"/>
    </row>
    <row r="395" spans="1:18" ht="15.75" customHeight="1" x14ac:dyDescent="0.25">
      <c r="A395" s="292"/>
      <c r="B395" s="292"/>
      <c r="C395" s="292"/>
      <c r="D395" s="292"/>
      <c r="E395" s="292"/>
      <c r="F395" s="294"/>
      <c r="G395" s="292"/>
      <c r="H395" s="293"/>
      <c r="I395" s="292"/>
      <c r="J395" s="292"/>
      <c r="K395" s="292"/>
      <c r="L395" s="292"/>
      <c r="M395" s="292"/>
      <c r="N395" s="292"/>
      <c r="O395" s="292"/>
      <c r="P395" s="292"/>
      <c r="Q395" s="292"/>
      <c r="R395" s="292"/>
    </row>
    <row r="396" spans="1:18" ht="15.75" customHeight="1" x14ac:dyDescent="0.25">
      <c r="A396" s="292"/>
      <c r="B396" s="292"/>
      <c r="C396" s="292"/>
      <c r="D396" s="292"/>
      <c r="E396" s="292"/>
      <c r="F396" s="294"/>
      <c r="G396" s="292"/>
      <c r="H396" s="293"/>
      <c r="I396" s="292"/>
      <c r="J396" s="292"/>
      <c r="K396" s="292"/>
      <c r="L396" s="292"/>
      <c r="M396" s="292"/>
      <c r="N396" s="292"/>
      <c r="O396" s="292"/>
      <c r="P396" s="292"/>
      <c r="Q396" s="292"/>
      <c r="R396" s="292"/>
    </row>
    <row r="397" spans="1:18" ht="15.75" customHeight="1" x14ac:dyDescent="0.25">
      <c r="A397" s="292"/>
      <c r="B397" s="292"/>
      <c r="C397" s="292"/>
      <c r="D397" s="292"/>
      <c r="E397" s="292"/>
      <c r="F397" s="294"/>
      <c r="G397" s="292"/>
      <c r="H397" s="293"/>
      <c r="I397" s="292"/>
      <c r="J397" s="292"/>
      <c r="K397" s="292"/>
      <c r="L397" s="292"/>
      <c r="M397" s="292"/>
      <c r="N397" s="292"/>
      <c r="O397" s="292"/>
      <c r="P397" s="292"/>
      <c r="Q397" s="292"/>
      <c r="R397" s="292"/>
    </row>
    <row r="398" spans="1:18" ht="15.75" customHeight="1" x14ac:dyDescent="0.25">
      <c r="A398" s="292"/>
      <c r="B398" s="292"/>
      <c r="C398" s="292"/>
      <c r="D398" s="292"/>
      <c r="E398" s="292"/>
      <c r="F398" s="294"/>
      <c r="G398" s="292"/>
      <c r="H398" s="293"/>
      <c r="I398" s="292"/>
      <c r="J398" s="292"/>
      <c r="K398" s="292"/>
      <c r="L398" s="292"/>
      <c r="M398" s="292"/>
      <c r="N398" s="292"/>
      <c r="O398" s="292"/>
      <c r="P398" s="292"/>
      <c r="Q398" s="292"/>
      <c r="R398" s="292"/>
    </row>
    <row r="399" spans="1:18" ht="15.75" customHeight="1" x14ac:dyDescent="0.25">
      <c r="A399" s="292"/>
      <c r="B399" s="292"/>
      <c r="C399" s="292"/>
      <c r="D399" s="292"/>
      <c r="E399" s="292"/>
      <c r="F399" s="294"/>
      <c r="G399" s="292"/>
      <c r="H399" s="293"/>
      <c r="I399" s="292"/>
      <c r="J399" s="292"/>
      <c r="K399" s="292"/>
      <c r="L399" s="292"/>
      <c r="M399" s="292"/>
      <c r="N399" s="292"/>
      <c r="O399" s="292"/>
      <c r="P399" s="292"/>
      <c r="Q399" s="292"/>
      <c r="R399" s="292"/>
    </row>
    <row r="400" spans="1:18" ht="15.75" customHeight="1" x14ac:dyDescent="0.25">
      <c r="A400" s="292"/>
      <c r="B400" s="292"/>
      <c r="C400" s="292"/>
      <c r="D400" s="292"/>
      <c r="E400" s="292"/>
      <c r="F400" s="294"/>
      <c r="G400" s="292"/>
      <c r="H400" s="293"/>
      <c r="I400" s="292"/>
      <c r="J400" s="292"/>
      <c r="K400" s="292"/>
      <c r="L400" s="292"/>
      <c r="M400" s="292"/>
      <c r="N400" s="292"/>
      <c r="O400" s="292"/>
      <c r="P400" s="292"/>
      <c r="Q400" s="292"/>
      <c r="R400" s="292"/>
    </row>
    <row r="401" spans="1:18" ht="15.75" customHeight="1" x14ac:dyDescent="0.25">
      <c r="A401" s="292"/>
      <c r="B401" s="292"/>
      <c r="C401" s="292"/>
      <c r="D401" s="292"/>
      <c r="E401" s="292"/>
      <c r="F401" s="294"/>
      <c r="G401" s="292"/>
      <c r="H401" s="293"/>
      <c r="I401" s="292"/>
      <c r="J401" s="292"/>
      <c r="K401" s="292"/>
      <c r="L401" s="292"/>
      <c r="M401" s="292"/>
      <c r="N401" s="292"/>
      <c r="O401" s="292"/>
      <c r="P401" s="292"/>
      <c r="Q401" s="292"/>
      <c r="R401" s="292"/>
    </row>
    <row r="402" spans="1:18" ht="15.75" customHeight="1" x14ac:dyDescent="0.25">
      <c r="A402" s="292"/>
      <c r="B402" s="292"/>
      <c r="C402" s="292"/>
      <c r="D402" s="292"/>
      <c r="E402" s="292"/>
      <c r="F402" s="294"/>
      <c r="G402" s="292"/>
      <c r="H402" s="293"/>
      <c r="I402" s="292"/>
      <c r="J402" s="292"/>
      <c r="K402" s="292"/>
      <c r="L402" s="292"/>
      <c r="M402" s="292"/>
      <c r="N402" s="292"/>
      <c r="O402" s="292"/>
      <c r="P402" s="292"/>
      <c r="Q402" s="292"/>
      <c r="R402" s="292"/>
    </row>
    <row r="403" spans="1:18" ht="15.75" customHeight="1" x14ac:dyDescent="0.25">
      <c r="A403" s="292"/>
      <c r="B403" s="292"/>
      <c r="C403" s="292"/>
      <c r="D403" s="292"/>
      <c r="E403" s="292"/>
      <c r="F403" s="294"/>
      <c r="G403" s="292"/>
      <c r="H403" s="293"/>
      <c r="I403" s="292"/>
      <c r="J403" s="292"/>
      <c r="K403" s="292"/>
      <c r="L403" s="292"/>
      <c r="M403" s="292"/>
      <c r="N403" s="292"/>
      <c r="O403" s="292"/>
      <c r="P403" s="292"/>
      <c r="Q403" s="292"/>
      <c r="R403" s="292"/>
    </row>
    <row r="404" spans="1:18" ht="15.75" customHeight="1" x14ac:dyDescent="0.25">
      <c r="A404" s="292"/>
      <c r="B404" s="292"/>
      <c r="C404" s="292"/>
      <c r="D404" s="292"/>
      <c r="E404" s="292"/>
      <c r="F404" s="294"/>
      <c r="G404" s="292"/>
      <c r="H404" s="293"/>
      <c r="I404" s="292"/>
      <c r="J404" s="292"/>
      <c r="K404" s="292"/>
      <c r="L404" s="292"/>
      <c r="M404" s="292"/>
      <c r="N404" s="292"/>
      <c r="O404" s="292"/>
      <c r="P404" s="292"/>
      <c r="Q404" s="292"/>
      <c r="R404" s="292"/>
    </row>
    <row r="405" spans="1:18" ht="15.75" customHeight="1" x14ac:dyDescent="0.25">
      <c r="A405" s="292"/>
      <c r="B405" s="292"/>
      <c r="C405" s="292"/>
      <c r="D405" s="292"/>
      <c r="E405" s="292"/>
      <c r="F405" s="294"/>
      <c r="G405" s="292"/>
      <c r="H405" s="293"/>
      <c r="I405" s="292"/>
      <c r="J405" s="292"/>
      <c r="K405" s="292"/>
      <c r="L405" s="292"/>
      <c r="M405" s="292"/>
      <c r="N405" s="292"/>
      <c r="O405" s="292"/>
      <c r="P405" s="292"/>
      <c r="Q405" s="292"/>
      <c r="R405" s="292"/>
    </row>
    <row r="406" spans="1:18" ht="15.75" customHeight="1" x14ac:dyDescent="0.25">
      <c r="A406" s="292"/>
      <c r="B406" s="292"/>
      <c r="C406" s="292"/>
      <c r="D406" s="292"/>
      <c r="E406" s="292"/>
      <c r="F406" s="294"/>
      <c r="G406" s="292"/>
      <c r="H406" s="293"/>
      <c r="I406" s="292"/>
      <c r="J406" s="292"/>
      <c r="K406" s="292"/>
      <c r="L406" s="292"/>
      <c r="M406" s="292"/>
      <c r="N406" s="292"/>
      <c r="O406" s="292"/>
      <c r="P406" s="292"/>
      <c r="Q406" s="292"/>
      <c r="R406" s="292"/>
    </row>
    <row r="407" spans="1:18" ht="15.75" customHeight="1" x14ac:dyDescent="0.25">
      <c r="A407" s="292"/>
      <c r="B407" s="292"/>
      <c r="C407" s="292"/>
      <c r="D407" s="292"/>
      <c r="E407" s="292"/>
      <c r="F407" s="294"/>
      <c r="G407" s="292"/>
      <c r="H407" s="293"/>
      <c r="I407" s="292"/>
      <c r="J407" s="292"/>
      <c r="K407" s="292"/>
      <c r="L407" s="292"/>
      <c r="M407" s="292"/>
      <c r="N407" s="292"/>
      <c r="O407" s="292"/>
      <c r="P407" s="292"/>
      <c r="Q407" s="292"/>
      <c r="R407" s="292"/>
    </row>
    <row r="408" spans="1:18" ht="15.75" customHeight="1" x14ac:dyDescent="0.25">
      <c r="A408" s="292"/>
      <c r="B408" s="292"/>
      <c r="C408" s="292"/>
      <c r="D408" s="292"/>
      <c r="E408" s="292"/>
      <c r="F408" s="294"/>
      <c r="G408" s="292"/>
      <c r="H408" s="293"/>
      <c r="I408" s="292"/>
      <c r="J408" s="292"/>
      <c r="K408" s="292"/>
      <c r="L408" s="292"/>
      <c r="M408" s="292"/>
      <c r="N408" s="292"/>
      <c r="O408" s="292"/>
      <c r="P408" s="292"/>
      <c r="Q408" s="292"/>
      <c r="R408" s="292"/>
    </row>
    <row r="409" spans="1:18" ht="15.75" customHeight="1" x14ac:dyDescent="0.25">
      <c r="A409" s="292"/>
      <c r="B409" s="292"/>
      <c r="C409" s="292"/>
      <c r="D409" s="292"/>
      <c r="E409" s="292"/>
      <c r="F409" s="294"/>
      <c r="G409" s="292"/>
      <c r="H409" s="293"/>
      <c r="I409" s="292"/>
      <c r="J409" s="292"/>
      <c r="K409" s="292"/>
      <c r="L409" s="292"/>
      <c r="M409" s="292"/>
      <c r="N409" s="292"/>
      <c r="O409" s="292"/>
      <c r="P409" s="292"/>
      <c r="Q409" s="292"/>
      <c r="R409" s="292"/>
    </row>
    <row r="410" spans="1:18" ht="15.75" customHeight="1" x14ac:dyDescent="0.25">
      <c r="A410" s="292"/>
      <c r="B410" s="292"/>
      <c r="C410" s="292"/>
      <c r="D410" s="292"/>
      <c r="E410" s="292"/>
      <c r="F410" s="294"/>
      <c r="G410" s="292"/>
      <c r="H410" s="293"/>
      <c r="I410" s="292"/>
      <c r="J410" s="292"/>
      <c r="K410" s="292"/>
      <c r="L410" s="292"/>
      <c r="M410" s="292"/>
      <c r="N410" s="292"/>
      <c r="O410" s="292"/>
      <c r="P410" s="292"/>
      <c r="Q410" s="292"/>
      <c r="R410" s="292"/>
    </row>
    <row r="411" spans="1:18" ht="15.75" customHeight="1" x14ac:dyDescent="0.25">
      <c r="A411" s="292"/>
      <c r="B411" s="292"/>
      <c r="C411" s="292"/>
      <c r="D411" s="292"/>
      <c r="E411" s="292"/>
      <c r="F411" s="294"/>
      <c r="G411" s="292"/>
      <c r="H411" s="293"/>
      <c r="I411" s="292"/>
      <c r="J411" s="292"/>
      <c r="K411" s="292"/>
      <c r="L411" s="292"/>
      <c r="M411" s="292"/>
      <c r="N411" s="292"/>
      <c r="O411" s="292"/>
      <c r="P411" s="292"/>
      <c r="Q411" s="292"/>
      <c r="R411" s="292"/>
    </row>
    <row r="412" spans="1:18" ht="15.75" customHeight="1" x14ac:dyDescent="0.25">
      <c r="A412" s="292"/>
      <c r="B412" s="292"/>
      <c r="C412" s="292"/>
      <c r="D412" s="292"/>
      <c r="E412" s="292"/>
      <c r="F412" s="294"/>
      <c r="G412" s="292"/>
      <c r="H412" s="293"/>
      <c r="I412" s="292"/>
      <c r="J412" s="292"/>
      <c r="K412" s="292"/>
      <c r="L412" s="292"/>
      <c r="M412" s="292"/>
      <c r="N412" s="292"/>
      <c r="O412" s="292"/>
      <c r="P412" s="292"/>
      <c r="Q412" s="292"/>
      <c r="R412" s="292"/>
    </row>
    <row r="413" spans="1:18" ht="15.75" customHeight="1" x14ac:dyDescent="0.25">
      <c r="A413" s="292"/>
      <c r="B413" s="292"/>
      <c r="C413" s="292"/>
      <c r="D413" s="292"/>
      <c r="E413" s="292"/>
      <c r="F413" s="294"/>
      <c r="G413" s="292"/>
      <c r="H413" s="293"/>
      <c r="I413" s="292"/>
      <c r="J413" s="292"/>
      <c r="K413" s="292"/>
      <c r="L413" s="292"/>
      <c r="M413" s="292"/>
      <c r="N413" s="292"/>
      <c r="O413" s="292"/>
      <c r="P413" s="292"/>
      <c r="Q413" s="292"/>
      <c r="R413" s="292"/>
    </row>
    <row r="414" spans="1:18" ht="15.75" customHeight="1" x14ac:dyDescent="0.25">
      <c r="A414" s="292"/>
      <c r="B414" s="292"/>
      <c r="C414" s="292"/>
      <c r="D414" s="292"/>
      <c r="E414" s="292"/>
      <c r="F414" s="294"/>
      <c r="G414" s="292"/>
      <c r="H414" s="293"/>
      <c r="I414" s="292"/>
      <c r="J414" s="292"/>
      <c r="K414" s="292"/>
      <c r="L414" s="292"/>
      <c r="M414" s="292"/>
      <c r="N414" s="292"/>
      <c r="O414" s="292"/>
      <c r="P414" s="292"/>
      <c r="Q414" s="292"/>
      <c r="R414" s="292"/>
    </row>
    <row r="415" spans="1:18" ht="15.75" customHeight="1" x14ac:dyDescent="0.25">
      <c r="A415" s="292"/>
      <c r="B415" s="292"/>
      <c r="C415" s="292"/>
      <c r="D415" s="292"/>
      <c r="E415" s="292"/>
      <c r="F415" s="294"/>
      <c r="G415" s="292"/>
      <c r="H415" s="293"/>
      <c r="I415" s="292"/>
      <c r="J415" s="292"/>
      <c r="K415" s="292"/>
      <c r="L415" s="292"/>
      <c r="M415" s="292"/>
      <c r="N415" s="292"/>
      <c r="O415" s="292"/>
      <c r="P415" s="292"/>
      <c r="Q415" s="292"/>
      <c r="R415" s="292"/>
    </row>
    <row r="416" spans="1:18" ht="15.75" customHeight="1" x14ac:dyDescent="0.25">
      <c r="A416" s="292"/>
      <c r="B416" s="292"/>
      <c r="C416" s="292"/>
      <c r="D416" s="292"/>
      <c r="E416" s="292"/>
      <c r="F416" s="294"/>
      <c r="G416" s="292"/>
      <c r="H416" s="293"/>
      <c r="I416" s="292"/>
      <c r="J416" s="292"/>
      <c r="K416" s="292"/>
      <c r="L416" s="292"/>
      <c r="M416" s="292"/>
      <c r="N416" s="292"/>
      <c r="O416" s="292"/>
      <c r="P416" s="292"/>
      <c r="Q416" s="292"/>
      <c r="R416" s="292"/>
    </row>
    <row r="417" spans="1:18" ht="15.75" customHeight="1" x14ac:dyDescent="0.25">
      <c r="A417" s="292"/>
      <c r="B417" s="292"/>
      <c r="C417" s="292"/>
      <c r="D417" s="292"/>
      <c r="E417" s="292"/>
      <c r="F417" s="294"/>
      <c r="G417" s="292"/>
      <c r="H417" s="293"/>
      <c r="I417" s="292"/>
      <c r="J417" s="292"/>
      <c r="K417" s="292"/>
      <c r="L417" s="292"/>
      <c r="M417" s="292"/>
      <c r="N417" s="292"/>
      <c r="O417" s="292"/>
      <c r="P417" s="292"/>
      <c r="Q417" s="292"/>
      <c r="R417" s="292"/>
    </row>
    <row r="418" spans="1:18" ht="15.75" customHeight="1" x14ac:dyDescent="0.25">
      <c r="A418" s="292"/>
      <c r="B418" s="292"/>
      <c r="C418" s="292"/>
      <c r="D418" s="292"/>
      <c r="E418" s="292"/>
      <c r="F418" s="294"/>
      <c r="G418" s="292"/>
      <c r="H418" s="293"/>
      <c r="I418" s="292"/>
      <c r="J418" s="292"/>
      <c r="K418" s="292"/>
      <c r="L418" s="292"/>
      <c r="M418" s="292"/>
      <c r="N418" s="292"/>
      <c r="O418" s="292"/>
      <c r="P418" s="292"/>
      <c r="Q418" s="292"/>
      <c r="R418" s="292"/>
    </row>
    <row r="419" spans="1:18" ht="15.75" customHeight="1" x14ac:dyDescent="0.25">
      <c r="A419" s="292"/>
      <c r="B419" s="292"/>
      <c r="C419" s="292"/>
      <c r="D419" s="292"/>
      <c r="E419" s="292"/>
      <c r="F419" s="294"/>
      <c r="G419" s="292"/>
      <c r="H419" s="293"/>
      <c r="I419" s="292"/>
      <c r="J419" s="292"/>
      <c r="K419" s="292"/>
      <c r="L419" s="292"/>
      <c r="M419" s="292"/>
      <c r="N419" s="292"/>
      <c r="O419" s="292"/>
      <c r="P419" s="292"/>
      <c r="Q419" s="292"/>
      <c r="R419" s="292"/>
    </row>
    <row r="420" spans="1:18" ht="15.75" customHeight="1" x14ac:dyDescent="0.25">
      <c r="A420" s="292"/>
      <c r="B420" s="292"/>
      <c r="C420" s="292"/>
      <c r="D420" s="292"/>
      <c r="E420" s="292"/>
      <c r="F420" s="294"/>
      <c r="G420" s="292"/>
      <c r="H420" s="293"/>
      <c r="I420" s="292"/>
      <c r="J420" s="292"/>
      <c r="K420" s="292"/>
      <c r="L420" s="292"/>
      <c r="M420" s="292"/>
      <c r="N420" s="292"/>
      <c r="O420" s="292"/>
      <c r="P420" s="292"/>
      <c r="Q420" s="292"/>
      <c r="R420" s="292"/>
    </row>
    <row r="421" spans="1:18" ht="15.75" customHeight="1" x14ac:dyDescent="0.25">
      <c r="A421" s="292"/>
      <c r="B421" s="292"/>
      <c r="C421" s="292"/>
      <c r="D421" s="292"/>
      <c r="E421" s="292"/>
      <c r="F421" s="294"/>
      <c r="G421" s="292"/>
      <c r="H421" s="293"/>
      <c r="I421" s="292"/>
      <c r="J421" s="292"/>
      <c r="K421" s="292"/>
      <c r="L421" s="292"/>
      <c r="M421" s="292"/>
      <c r="N421" s="292"/>
      <c r="O421" s="292"/>
      <c r="P421" s="292"/>
      <c r="Q421" s="292"/>
      <c r="R421" s="292"/>
    </row>
    <row r="422" spans="1:18" ht="15.75" customHeight="1" x14ac:dyDescent="0.25">
      <c r="A422" s="292"/>
      <c r="B422" s="292"/>
      <c r="C422" s="292"/>
      <c r="D422" s="292"/>
      <c r="E422" s="292"/>
      <c r="F422" s="294"/>
      <c r="G422" s="292"/>
      <c r="H422" s="293"/>
      <c r="I422" s="292"/>
      <c r="J422" s="292"/>
      <c r="K422" s="292"/>
      <c r="L422" s="292"/>
      <c r="M422" s="292"/>
      <c r="N422" s="292"/>
      <c r="O422" s="292"/>
      <c r="P422" s="292"/>
      <c r="Q422" s="292"/>
      <c r="R422" s="292"/>
    </row>
    <row r="423" spans="1:18" ht="15.75" customHeight="1" x14ac:dyDescent="0.25">
      <c r="A423" s="292"/>
      <c r="B423" s="292"/>
      <c r="C423" s="292"/>
      <c r="D423" s="292"/>
      <c r="E423" s="292"/>
      <c r="F423" s="294"/>
      <c r="G423" s="292"/>
      <c r="H423" s="293"/>
      <c r="I423" s="292"/>
      <c r="J423" s="292"/>
      <c r="K423" s="292"/>
      <c r="L423" s="292"/>
      <c r="M423" s="292"/>
      <c r="N423" s="292"/>
      <c r="O423" s="292"/>
      <c r="P423" s="292"/>
      <c r="Q423" s="292"/>
      <c r="R423" s="292"/>
    </row>
    <row r="424" spans="1:18" ht="15.75" customHeight="1" x14ac:dyDescent="0.25">
      <c r="A424" s="292"/>
      <c r="B424" s="292"/>
      <c r="C424" s="292"/>
      <c r="D424" s="292"/>
      <c r="E424" s="292"/>
      <c r="F424" s="294"/>
      <c r="G424" s="292"/>
      <c r="H424" s="293"/>
      <c r="I424" s="292"/>
      <c r="J424" s="292"/>
      <c r="K424" s="292"/>
      <c r="L424" s="292"/>
      <c r="M424" s="292"/>
      <c r="N424" s="292"/>
      <c r="O424" s="292"/>
      <c r="P424" s="292"/>
      <c r="Q424" s="292"/>
      <c r="R424" s="292"/>
    </row>
    <row r="425" spans="1:18" ht="15.75" customHeight="1" x14ac:dyDescent="0.25">
      <c r="A425" s="292"/>
      <c r="B425" s="292"/>
      <c r="C425" s="292"/>
      <c r="D425" s="292"/>
      <c r="E425" s="292"/>
      <c r="F425" s="294"/>
      <c r="G425" s="292"/>
      <c r="H425" s="293"/>
      <c r="I425" s="292"/>
      <c r="J425" s="292"/>
      <c r="K425" s="292"/>
      <c r="L425" s="292"/>
      <c r="M425" s="292"/>
      <c r="N425" s="292"/>
      <c r="O425" s="292"/>
      <c r="P425" s="292"/>
      <c r="Q425" s="292"/>
      <c r="R425" s="292"/>
    </row>
    <row r="426" spans="1:18" ht="15.75" customHeight="1" x14ac:dyDescent="0.25">
      <c r="A426" s="292"/>
      <c r="B426" s="292"/>
      <c r="C426" s="292"/>
      <c r="D426" s="292"/>
      <c r="E426" s="292"/>
      <c r="F426" s="294"/>
      <c r="G426" s="292"/>
      <c r="H426" s="293"/>
      <c r="I426" s="292"/>
      <c r="J426" s="292"/>
      <c r="K426" s="292"/>
      <c r="L426" s="292"/>
      <c r="M426" s="292"/>
      <c r="N426" s="292"/>
      <c r="O426" s="292"/>
      <c r="P426" s="292"/>
      <c r="Q426" s="292"/>
      <c r="R426" s="292"/>
    </row>
    <row r="427" spans="1:18" ht="15.75" customHeight="1" x14ac:dyDescent="0.25">
      <c r="A427" s="292"/>
      <c r="B427" s="292"/>
      <c r="C427" s="292"/>
      <c r="D427" s="292"/>
      <c r="E427" s="292"/>
      <c r="F427" s="294"/>
      <c r="G427" s="292"/>
      <c r="H427" s="293"/>
      <c r="I427" s="292"/>
      <c r="J427" s="292"/>
      <c r="K427" s="292"/>
      <c r="L427" s="292"/>
      <c r="M427" s="292"/>
      <c r="N427" s="292"/>
      <c r="O427" s="292"/>
      <c r="P427" s="292"/>
      <c r="Q427" s="292"/>
      <c r="R427" s="292"/>
    </row>
    <row r="428" spans="1:18" ht="15.75" customHeight="1" x14ac:dyDescent="0.25">
      <c r="A428" s="292"/>
      <c r="B428" s="292"/>
      <c r="C428" s="292"/>
      <c r="D428" s="292"/>
      <c r="E428" s="292"/>
      <c r="F428" s="294"/>
      <c r="G428" s="292"/>
      <c r="H428" s="293"/>
      <c r="I428" s="292"/>
      <c r="J428" s="292"/>
      <c r="K428" s="292"/>
      <c r="L428" s="292"/>
      <c r="M428" s="292"/>
      <c r="N428" s="292"/>
      <c r="O428" s="292"/>
      <c r="P428" s="292"/>
      <c r="Q428" s="292"/>
      <c r="R428" s="292"/>
    </row>
    <row r="429" spans="1:18" ht="15.75" customHeight="1" x14ac:dyDescent="0.25">
      <c r="A429" s="292"/>
      <c r="B429" s="292"/>
      <c r="C429" s="292"/>
      <c r="D429" s="292"/>
      <c r="E429" s="292"/>
      <c r="F429" s="294"/>
      <c r="G429" s="292"/>
      <c r="H429" s="293"/>
      <c r="I429" s="292"/>
      <c r="J429" s="292"/>
      <c r="K429" s="292"/>
      <c r="L429" s="292"/>
      <c r="M429" s="292"/>
      <c r="N429" s="292"/>
      <c r="O429" s="292"/>
      <c r="P429" s="292"/>
      <c r="Q429" s="292"/>
      <c r="R429" s="292"/>
    </row>
    <row r="430" spans="1:18" ht="15.75" customHeight="1" x14ac:dyDescent="0.25">
      <c r="A430" s="292"/>
      <c r="B430" s="292"/>
      <c r="C430" s="292"/>
      <c r="D430" s="292"/>
      <c r="E430" s="292"/>
      <c r="F430" s="294"/>
      <c r="G430" s="292"/>
      <c r="H430" s="293"/>
      <c r="I430" s="292"/>
      <c r="J430" s="292"/>
      <c r="K430" s="292"/>
      <c r="L430" s="292"/>
      <c r="M430" s="292"/>
      <c r="N430" s="292"/>
      <c r="O430" s="292"/>
      <c r="P430" s="292"/>
      <c r="Q430" s="292"/>
      <c r="R430" s="292"/>
    </row>
    <row r="431" spans="1:18" ht="15.75" customHeight="1" x14ac:dyDescent="0.25">
      <c r="A431" s="292"/>
      <c r="B431" s="292"/>
      <c r="C431" s="292"/>
      <c r="D431" s="292"/>
      <c r="E431" s="292"/>
      <c r="F431" s="294"/>
      <c r="G431" s="292"/>
      <c r="H431" s="293"/>
      <c r="I431" s="292"/>
      <c r="J431" s="292"/>
      <c r="K431" s="292"/>
      <c r="L431" s="292"/>
      <c r="M431" s="292"/>
      <c r="N431" s="292"/>
      <c r="O431" s="292"/>
      <c r="P431" s="292"/>
      <c r="Q431" s="292"/>
      <c r="R431" s="292"/>
    </row>
    <row r="432" spans="1:18" ht="15.75" customHeight="1" x14ac:dyDescent="0.25">
      <c r="A432" s="292"/>
      <c r="B432" s="292"/>
      <c r="C432" s="292"/>
      <c r="D432" s="292"/>
      <c r="E432" s="292"/>
      <c r="F432" s="294"/>
      <c r="G432" s="292"/>
      <c r="H432" s="293"/>
      <c r="I432" s="292"/>
      <c r="J432" s="292"/>
      <c r="K432" s="292"/>
      <c r="L432" s="292"/>
      <c r="M432" s="292"/>
      <c r="N432" s="292"/>
      <c r="O432" s="292"/>
      <c r="P432" s="292"/>
      <c r="Q432" s="292"/>
      <c r="R432" s="292"/>
    </row>
    <row r="433" spans="1:18" ht="15.75" customHeight="1" x14ac:dyDescent="0.25">
      <c r="A433" s="292"/>
      <c r="B433" s="292"/>
      <c r="C433" s="292"/>
      <c r="D433" s="292"/>
      <c r="E433" s="292"/>
      <c r="F433" s="294"/>
      <c r="G433" s="292"/>
      <c r="H433" s="293"/>
      <c r="I433" s="292"/>
      <c r="J433" s="292"/>
      <c r="K433" s="292"/>
      <c r="L433" s="292"/>
      <c r="M433" s="292"/>
      <c r="N433" s="292"/>
      <c r="O433" s="292"/>
      <c r="P433" s="292"/>
      <c r="Q433" s="292"/>
      <c r="R433" s="292"/>
    </row>
    <row r="434" spans="1:18" ht="15.75" customHeight="1" x14ac:dyDescent="0.25">
      <c r="A434" s="292"/>
      <c r="B434" s="292"/>
      <c r="C434" s="292"/>
      <c r="D434" s="292"/>
      <c r="E434" s="292"/>
      <c r="F434" s="294"/>
      <c r="G434" s="292"/>
      <c r="H434" s="293"/>
      <c r="I434" s="292"/>
      <c r="J434" s="292"/>
      <c r="K434" s="292"/>
      <c r="L434" s="292"/>
      <c r="M434" s="292"/>
      <c r="N434" s="292"/>
      <c r="O434" s="292"/>
      <c r="P434" s="292"/>
      <c r="Q434" s="292"/>
      <c r="R434" s="292"/>
    </row>
    <row r="435" spans="1:18" ht="15.75" customHeight="1" x14ac:dyDescent="0.25">
      <c r="A435" s="292"/>
      <c r="B435" s="292"/>
      <c r="C435" s="292"/>
      <c r="D435" s="292"/>
      <c r="E435" s="292"/>
      <c r="F435" s="294"/>
      <c r="G435" s="292"/>
      <c r="H435" s="293"/>
      <c r="I435" s="292"/>
      <c r="J435" s="292"/>
      <c r="K435" s="292"/>
      <c r="L435" s="292"/>
      <c r="M435" s="292"/>
      <c r="N435" s="292"/>
      <c r="O435" s="292"/>
      <c r="P435" s="292"/>
      <c r="Q435" s="292"/>
      <c r="R435" s="292"/>
    </row>
    <row r="436" spans="1:18" ht="15.75" customHeight="1" x14ac:dyDescent="0.25">
      <c r="A436" s="292"/>
      <c r="B436" s="292"/>
      <c r="C436" s="292"/>
      <c r="D436" s="292"/>
      <c r="E436" s="292"/>
      <c r="F436" s="294"/>
      <c r="G436" s="292"/>
      <c r="H436" s="293"/>
      <c r="I436" s="292"/>
      <c r="J436" s="292"/>
      <c r="K436" s="292"/>
      <c r="L436" s="292"/>
      <c r="M436" s="292"/>
      <c r="N436" s="292"/>
      <c r="O436" s="292"/>
      <c r="P436" s="292"/>
      <c r="Q436" s="292"/>
      <c r="R436" s="292"/>
    </row>
    <row r="437" spans="1:18" ht="15.75" customHeight="1" x14ac:dyDescent="0.25">
      <c r="A437" s="292"/>
      <c r="B437" s="292"/>
      <c r="C437" s="292"/>
      <c r="D437" s="292"/>
      <c r="E437" s="292"/>
      <c r="F437" s="294"/>
      <c r="G437" s="292"/>
      <c r="H437" s="293"/>
      <c r="I437" s="292"/>
      <c r="J437" s="292"/>
      <c r="K437" s="292"/>
      <c r="L437" s="292"/>
      <c r="M437" s="292"/>
      <c r="N437" s="292"/>
      <c r="O437" s="292"/>
      <c r="P437" s="292"/>
      <c r="Q437" s="292"/>
      <c r="R437" s="292"/>
    </row>
    <row r="438" spans="1:18" ht="15.75" customHeight="1" x14ac:dyDescent="0.25">
      <c r="A438" s="292"/>
      <c r="B438" s="292"/>
      <c r="C438" s="292"/>
      <c r="D438" s="292"/>
      <c r="E438" s="292"/>
      <c r="F438" s="294"/>
      <c r="G438" s="292"/>
      <c r="H438" s="293"/>
      <c r="I438" s="292"/>
      <c r="J438" s="292"/>
      <c r="K438" s="292"/>
      <c r="L438" s="292"/>
      <c r="M438" s="292"/>
      <c r="N438" s="292"/>
      <c r="O438" s="292"/>
      <c r="P438" s="292"/>
      <c r="Q438" s="292"/>
      <c r="R438" s="292"/>
    </row>
    <row r="439" spans="1:18" ht="15.75" customHeight="1" x14ac:dyDescent="0.25">
      <c r="A439" s="292"/>
      <c r="B439" s="292"/>
      <c r="C439" s="292"/>
      <c r="D439" s="292"/>
      <c r="E439" s="292"/>
      <c r="F439" s="294"/>
      <c r="G439" s="292"/>
      <c r="H439" s="293"/>
      <c r="I439" s="292"/>
      <c r="J439" s="292"/>
      <c r="K439" s="292"/>
      <c r="L439" s="292"/>
      <c r="M439" s="292"/>
      <c r="N439" s="292"/>
      <c r="O439" s="292"/>
      <c r="P439" s="292"/>
      <c r="Q439" s="292"/>
      <c r="R439" s="292"/>
    </row>
    <row r="440" spans="1:18" ht="15.75" customHeight="1" x14ac:dyDescent="0.25">
      <c r="A440" s="292"/>
      <c r="B440" s="292"/>
      <c r="C440" s="292"/>
      <c r="D440" s="292"/>
      <c r="E440" s="292"/>
      <c r="F440" s="294"/>
      <c r="G440" s="292"/>
      <c r="H440" s="293"/>
      <c r="I440" s="292"/>
      <c r="J440" s="292"/>
      <c r="K440" s="292"/>
      <c r="L440" s="292"/>
      <c r="M440" s="292"/>
      <c r="N440" s="292"/>
      <c r="O440" s="292"/>
      <c r="P440" s="292"/>
      <c r="Q440" s="292"/>
      <c r="R440" s="292"/>
    </row>
    <row r="441" spans="1:18" ht="15.75" customHeight="1" x14ac:dyDescent="0.25">
      <c r="A441" s="292"/>
      <c r="B441" s="292"/>
      <c r="C441" s="292"/>
      <c r="D441" s="292"/>
      <c r="E441" s="292"/>
      <c r="F441" s="294"/>
      <c r="G441" s="292"/>
      <c r="H441" s="293"/>
      <c r="I441" s="292"/>
      <c r="J441" s="292"/>
      <c r="K441" s="292"/>
      <c r="L441" s="292"/>
      <c r="M441" s="292"/>
      <c r="N441" s="292"/>
      <c r="O441" s="292"/>
      <c r="P441" s="292"/>
      <c r="Q441" s="292"/>
      <c r="R441" s="292"/>
    </row>
    <row r="442" spans="1:18" ht="15.75" customHeight="1" x14ac:dyDescent="0.25">
      <c r="A442" s="292"/>
      <c r="B442" s="292"/>
      <c r="C442" s="292"/>
      <c r="D442" s="292"/>
      <c r="E442" s="292"/>
      <c r="F442" s="294"/>
      <c r="G442" s="292"/>
      <c r="H442" s="293"/>
      <c r="I442" s="292"/>
      <c r="J442" s="292"/>
      <c r="K442" s="292"/>
      <c r="L442" s="292"/>
      <c r="M442" s="292"/>
      <c r="N442" s="292"/>
      <c r="O442" s="292"/>
      <c r="P442" s="292"/>
      <c r="Q442" s="292"/>
      <c r="R442" s="292"/>
    </row>
    <row r="443" spans="1:18" ht="15.75" customHeight="1" x14ac:dyDescent="0.25">
      <c r="A443" s="292"/>
      <c r="B443" s="292"/>
      <c r="C443" s="292"/>
      <c r="D443" s="292"/>
      <c r="E443" s="292"/>
      <c r="F443" s="294"/>
      <c r="G443" s="292"/>
      <c r="H443" s="293"/>
      <c r="I443" s="292"/>
      <c r="J443" s="292"/>
      <c r="K443" s="292"/>
      <c r="L443" s="292"/>
      <c r="M443" s="292"/>
      <c r="N443" s="292"/>
      <c r="O443" s="292"/>
      <c r="P443" s="292"/>
      <c r="Q443" s="292"/>
      <c r="R443" s="292"/>
    </row>
    <row r="444" spans="1:18" ht="15.75" customHeight="1" x14ac:dyDescent="0.25">
      <c r="A444" s="292"/>
      <c r="B444" s="292"/>
      <c r="C444" s="292"/>
      <c r="D444" s="292"/>
      <c r="E444" s="292"/>
      <c r="F444" s="294"/>
      <c r="G444" s="292"/>
      <c r="H444" s="293"/>
      <c r="I444" s="292"/>
      <c r="J444" s="292"/>
      <c r="K444" s="292"/>
      <c r="L444" s="292"/>
      <c r="M444" s="292"/>
      <c r="N444" s="292"/>
      <c r="O444" s="292"/>
      <c r="P444" s="292"/>
      <c r="Q444" s="292"/>
      <c r="R444" s="292"/>
    </row>
    <row r="445" spans="1:18" ht="15.75" customHeight="1" x14ac:dyDescent="0.25">
      <c r="A445" s="292"/>
      <c r="B445" s="292"/>
      <c r="C445" s="292"/>
      <c r="D445" s="292"/>
      <c r="E445" s="292"/>
      <c r="F445" s="294"/>
      <c r="G445" s="292"/>
      <c r="H445" s="293"/>
      <c r="I445" s="292"/>
      <c r="J445" s="292"/>
      <c r="K445" s="292"/>
      <c r="L445" s="292"/>
      <c r="M445" s="292"/>
      <c r="N445" s="292"/>
      <c r="O445" s="292"/>
      <c r="P445" s="292"/>
      <c r="Q445" s="292"/>
      <c r="R445" s="292"/>
    </row>
    <row r="446" spans="1:18" ht="15.75" customHeight="1" x14ac:dyDescent="0.25">
      <c r="A446" s="292"/>
      <c r="B446" s="292"/>
      <c r="C446" s="292"/>
      <c r="D446" s="292"/>
      <c r="E446" s="292"/>
      <c r="F446" s="294"/>
      <c r="G446" s="292"/>
      <c r="H446" s="293"/>
      <c r="I446" s="292"/>
      <c r="J446" s="292"/>
      <c r="K446" s="292"/>
      <c r="L446" s="292"/>
      <c r="M446" s="292"/>
      <c r="N446" s="292"/>
      <c r="O446" s="292"/>
      <c r="P446" s="292"/>
      <c r="Q446" s="292"/>
      <c r="R446" s="292"/>
    </row>
    <row r="447" spans="1:18" ht="15.75" customHeight="1" x14ac:dyDescent="0.25">
      <c r="A447" s="292"/>
      <c r="B447" s="292"/>
      <c r="C447" s="292"/>
      <c r="D447" s="292"/>
      <c r="E447" s="292"/>
      <c r="F447" s="294"/>
      <c r="G447" s="292"/>
      <c r="H447" s="293"/>
      <c r="I447" s="292"/>
      <c r="J447" s="292"/>
      <c r="K447" s="292"/>
      <c r="L447" s="292"/>
      <c r="M447" s="292"/>
      <c r="N447" s="292"/>
      <c r="O447" s="292"/>
      <c r="P447" s="292"/>
      <c r="Q447" s="292"/>
      <c r="R447" s="292"/>
    </row>
    <row r="448" spans="1:18" ht="15.75" customHeight="1" x14ac:dyDescent="0.25">
      <c r="A448" s="292"/>
      <c r="B448" s="292"/>
      <c r="C448" s="292"/>
      <c r="D448" s="292"/>
      <c r="E448" s="292"/>
      <c r="F448" s="294"/>
      <c r="G448" s="292"/>
      <c r="H448" s="293"/>
      <c r="I448" s="292"/>
      <c r="J448" s="292"/>
      <c r="K448" s="292"/>
      <c r="L448" s="292"/>
      <c r="M448" s="292"/>
      <c r="N448" s="292"/>
      <c r="O448" s="292"/>
      <c r="P448" s="292"/>
      <c r="Q448" s="292"/>
      <c r="R448" s="292"/>
    </row>
    <row r="449" spans="1:18" ht="15.75" customHeight="1" x14ac:dyDescent="0.25">
      <c r="A449" s="292"/>
      <c r="B449" s="292"/>
      <c r="C449" s="292"/>
      <c r="D449" s="292"/>
      <c r="E449" s="292"/>
      <c r="F449" s="294"/>
      <c r="G449" s="292"/>
      <c r="H449" s="293"/>
      <c r="I449" s="292"/>
      <c r="J449" s="292"/>
      <c r="K449" s="292"/>
      <c r="L449" s="292"/>
      <c r="M449" s="292"/>
      <c r="N449" s="292"/>
      <c r="O449" s="292"/>
      <c r="P449" s="292"/>
      <c r="Q449" s="292"/>
      <c r="R449" s="292"/>
    </row>
    <row r="450" spans="1:18" ht="15.75" customHeight="1" x14ac:dyDescent="0.25">
      <c r="A450" s="292"/>
      <c r="B450" s="292"/>
      <c r="C450" s="292"/>
      <c r="D450" s="292"/>
      <c r="E450" s="292"/>
      <c r="F450" s="294"/>
      <c r="G450" s="292"/>
      <c r="H450" s="293"/>
      <c r="I450" s="292"/>
      <c r="J450" s="292"/>
      <c r="K450" s="292"/>
      <c r="L450" s="292"/>
      <c r="M450" s="292"/>
      <c r="N450" s="292"/>
      <c r="O450" s="292"/>
      <c r="P450" s="292"/>
      <c r="Q450" s="292"/>
      <c r="R450" s="292"/>
    </row>
    <row r="451" spans="1:18" ht="15.75" customHeight="1" x14ac:dyDescent="0.25">
      <c r="A451" s="292"/>
      <c r="B451" s="292"/>
      <c r="C451" s="292"/>
      <c r="D451" s="292"/>
      <c r="E451" s="292"/>
      <c r="F451" s="294"/>
      <c r="G451" s="292"/>
      <c r="H451" s="293"/>
      <c r="I451" s="292"/>
      <c r="J451" s="292"/>
      <c r="K451" s="292"/>
      <c r="L451" s="292"/>
      <c r="M451" s="292"/>
      <c r="N451" s="292"/>
      <c r="O451" s="292"/>
      <c r="P451" s="292"/>
      <c r="Q451" s="292"/>
      <c r="R451" s="292"/>
    </row>
    <row r="452" spans="1:18" ht="15.75" customHeight="1" x14ac:dyDescent="0.25">
      <c r="A452" s="292"/>
      <c r="B452" s="292"/>
      <c r="C452" s="292"/>
      <c r="D452" s="292"/>
      <c r="E452" s="292"/>
      <c r="F452" s="294"/>
      <c r="G452" s="292"/>
      <c r="H452" s="293"/>
      <c r="I452" s="292"/>
      <c r="J452" s="292"/>
      <c r="K452" s="292"/>
      <c r="L452" s="292"/>
      <c r="M452" s="292"/>
      <c r="N452" s="292"/>
      <c r="O452" s="292"/>
      <c r="P452" s="292"/>
      <c r="Q452" s="292"/>
      <c r="R452" s="292"/>
    </row>
    <row r="453" spans="1:18" ht="15.75" customHeight="1" x14ac:dyDescent="0.25">
      <c r="A453" s="292"/>
      <c r="B453" s="292"/>
      <c r="C453" s="292"/>
      <c r="D453" s="292"/>
      <c r="E453" s="292"/>
      <c r="F453" s="294"/>
      <c r="G453" s="292"/>
      <c r="H453" s="293"/>
      <c r="I453" s="292"/>
      <c r="J453" s="292"/>
      <c r="K453" s="292"/>
      <c r="L453" s="292"/>
      <c r="M453" s="292"/>
      <c r="N453" s="292"/>
      <c r="O453" s="292"/>
      <c r="P453" s="292"/>
      <c r="Q453" s="292"/>
      <c r="R453" s="292"/>
    </row>
    <row r="454" spans="1:18" ht="15.75" customHeight="1" x14ac:dyDescent="0.25">
      <c r="A454" s="292"/>
      <c r="B454" s="292"/>
      <c r="C454" s="292"/>
      <c r="D454" s="292"/>
      <c r="E454" s="292"/>
      <c r="F454" s="294"/>
      <c r="G454" s="292"/>
      <c r="H454" s="293"/>
      <c r="I454" s="292"/>
      <c r="J454" s="292"/>
      <c r="K454" s="292"/>
      <c r="L454" s="292"/>
      <c r="M454" s="292"/>
      <c r="N454" s="292"/>
      <c r="O454" s="292"/>
      <c r="P454" s="292"/>
      <c r="Q454" s="292"/>
      <c r="R454" s="292"/>
    </row>
    <row r="455" spans="1:18" ht="15.75" customHeight="1" x14ac:dyDescent="0.25">
      <c r="A455" s="292"/>
      <c r="B455" s="292"/>
      <c r="C455" s="292"/>
      <c r="D455" s="292"/>
      <c r="E455" s="292"/>
      <c r="F455" s="294"/>
      <c r="G455" s="292"/>
      <c r="H455" s="293"/>
      <c r="I455" s="292"/>
      <c r="J455" s="292"/>
      <c r="K455" s="292"/>
      <c r="L455" s="292"/>
      <c r="M455" s="292"/>
      <c r="N455" s="292"/>
      <c r="O455" s="292"/>
      <c r="P455" s="292"/>
      <c r="Q455" s="292"/>
      <c r="R455" s="292"/>
    </row>
    <row r="456" spans="1:18" ht="15.75" customHeight="1" x14ac:dyDescent="0.25">
      <c r="A456" s="292"/>
      <c r="B456" s="292"/>
      <c r="C456" s="292"/>
      <c r="D456" s="292"/>
      <c r="E456" s="292"/>
      <c r="F456" s="294"/>
      <c r="G456" s="292"/>
      <c r="H456" s="293"/>
      <c r="I456" s="292"/>
      <c r="J456" s="292"/>
      <c r="K456" s="292"/>
      <c r="L456" s="292"/>
      <c r="M456" s="292"/>
      <c r="N456" s="292"/>
      <c r="O456" s="292"/>
      <c r="P456" s="292"/>
      <c r="Q456" s="292"/>
      <c r="R456" s="292"/>
    </row>
    <row r="457" spans="1:18" ht="15.75" customHeight="1" x14ac:dyDescent="0.25">
      <c r="A457" s="292"/>
      <c r="B457" s="292"/>
      <c r="C457" s="292"/>
      <c r="D457" s="292"/>
      <c r="E457" s="292"/>
      <c r="F457" s="294"/>
      <c r="G457" s="292"/>
      <c r="H457" s="293"/>
      <c r="I457" s="292"/>
      <c r="J457" s="292"/>
      <c r="K457" s="292"/>
      <c r="L457" s="292"/>
      <c r="M457" s="292"/>
      <c r="N457" s="292"/>
      <c r="O457" s="292"/>
      <c r="P457" s="292"/>
      <c r="Q457" s="292"/>
      <c r="R457" s="292"/>
    </row>
    <row r="458" spans="1:18" ht="15.75" customHeight="1" x14ac:dyDescent="0.25">
      <c r="A458" s="292"/>
      <c r="B458" s="292"/>
      <c r="C458" s="292"/>
      <c r="D458" s="292"/>
      <c r="E458" s="292"/>
      <c r="F458" s="294"/>
      <c r="G458" s="292"/>
      <c r="H458" s="293"/>
      <c r="I458" s="292"/>
      <c r="J458" s="292"/>
      <c r="K458" s="292"/>
      <c r="L458" s="292"/>
      <c r="M458" s="292"/>
      <c r="N458" s="292"/>
      <c r="O458" s="292"/>
      <c r="P458" s="292"/>
      <c r="Q458" s="292"/>
      <c r="R458" s="292"/>
    </row>
    <row r="459" spans="1:18" ht="15.75" customHeight="1" x14ac:dyDescent="0.25">
      <c r="A459" s="292"/>
      <c r="B459" s="292"/>
      <c r="C459" s="292"/>
      <c r="D459" s="292"/>
      <c r="E459" s="292"/>
      <c r="F459" s="294"/>
      <c r="G459" s="292"/>
      <c r="H459" s="293"/>
      <c r="I459" s="292"/>
      <c r="J459" s="292"/>
      <c r="K459" s="292"/>
      <c r="L459" s="292"/>
      <c r="M459" s="292"/>
      <c r="N459" s="292"/>
      <c r="O459" s="292"/>
      <c r="P459" s="292"/>
      <c r="Q459" s="292"/>
      <c r="R459" s="292"/>
    </row>
    <row r="460" spans="1:18" ht="15.75" customHeight="1" x14ac:dyDescent="0.25">
      <c r="A460" s="292"/>
      <c r="B460" s="292"/>
      <c r="C460" s="292"/>
      <c r="D460" s="292"/>
      <c r="E460" s="292"/>
      <c r="F460" s="294"/>
      <c r="G460" s="292"/>
      <c r="H460" s="293"/>
      <c r="I460" s="292"/>
      <c r="J460" s="292"/>
      <c r="K460" s="292"/>
      <c r="L460" s="292"/>
      <c r="M460" s="292"/>
      <c r="N460" s="292"/>
      <c r="O460" s="292"/>
      <c r="P460" s="292"/>
      <c r="Q460" s="292"/>
      <c r="R460" s="292"/>
    </row>
    <row r="461" spans="1:18" ht="15.75" customHeight="1" x14ac:dyDescent="0.25">
      <c r="A461" s="292"/>
      <c r="B461" s="292"/>
      <c r="C461" s="292"/>
      <c r="D461" s="292"/>
      <c r="E461" s="292"/>
      <c r="F461" s="294"/>
      <c r="G461" s="292"/>
      <c r="H461" s="293"/>
      <c r="I461" s="292"/>
      <c r="J461" s="292"/>
      <c r="K461" s="292"/>
      <c r="L461" s="292"/>
      <c r="M461" s="292"/>
      <c r="N461" s="292"/>
      <c r="O461" s="292"/>
      <c r="P461" s="292"/>
      <c r="Q461" s="292"/>
      <c r="R461" s="292"/>
    </row>
    <row r="462" spans="1:18" ht="15.75" customHeight="1" x14ac:dyDescent="0.25">
      <c r="A462" s="292"/>
      <c r="B462" s="292"/>
      <c r="C462" s="292"/>
      <c r="D462" s="292"/>
      <c r="E462" s="292"/>
      <c r="F462" s="294"/>
      <c r="G462" s="292"/>
      <c r="H462" s="293"/>
      <c r="I462" s="292"/>
      <c r="J462" s="292"/>
      <c r="K462" s="292"/>
      <c r="L462" s="292"/>
      <c r="M462" s="292"/>
      <c r="N462" s="292"/>
      <c r="O462" s="292"/>
      <c r="P462" s="292"/>
      <c r="Q462" s="292"/>
      <c r="R462" s="292"/>
    </row>
    <row r="463" spans="1:18" ht="15.75" customHeight="1" x14ac:dyDescent="0.25">
      <c r="A463" s="292"/>
      <c r="B463" s="292"/>
      <c r="C463" s="292"/>
      <c r="D463" s="292"/>
      <c r="E463" s="292"/>
      <c r="F463" s="294"/>
      <c r="G463" s="292"/>
      <c r="H463" s="293"/>
      <c r="I463" s="292"/>
      <c r="J463" s="292"/>
      <c r="K463" s="292"/>
      <c r="L463" s="292"/>
      <c r="M463" s="292"/>
      <c r="N463" s="292"/>
      <c r="O463" s="292"/>
      <c r="P463" s="292"/>
      <c r="Q463" s="292"/>
      <c r="R463" s="292"/>
    </row>
    <row r="464" spans="1:18" ht="15.75" customHeight="1" x14ac:dyDescent="0.25">
      <c r="A464" s="292"/>
      <c r="B464" s="292"/>
      <c r="C464" s="292"/>
      <c r="D464" s="292"/>
      <c r="E464" s="292"/>
      <c r="F464" s="294"/>
      <c r="G464" s="292"/>
      <c r="H464" s="293"/>
      <c r="I464" s="292"/>
      <c r="J464" s="292"/>
      <c r="K464" s="292"/>
      <c r="L464" s="292"/>
      <c r="M464" s="292"/>
      <c r="N464" s="292"/>
      <c r="O464" s="292"/>
      <c r="P464" s="292"/>
      <c r="Q464" s="292"/>
      <c r="R464" s="292"/>
    </row>
    <row r="465" spans="1:18" ht="15.75" customHeight="1" x14ac:dyDescent="0.25">
      <c r="A465" s="292"/>
      <c r="B465" s="292"/>
      <c r="C465" s="292"/>
      <c r="D465" s="292"/>
      <c r="E465" s="292"/>
      <c r="F465" s="294"/>
      <c r="G465" s="292"/>
      <c r="H465" s="293"/>
      <c r="I465" s="292"/>
      <c r="J465" s="292"/>
      <c r="K465" s="292"/>
      <c r="L465" s="292"/>
      <c r="M465" s="292"/>
      <c r="N465" s="292"/>
      <c r="O465" s="292"/>
      <c r="P465" s="292"/>
      <c r="Q465" s="292"/>
      <c r="R465" s="292"/>
    </row>
    <row r="466" spans="1:18" ht="15.75" customHeight="1" x14ac:dyDescent="0.25">
      <c r="A466" s="292"/>
      <c r="B466" s="292"/>
      <c r="C466" s="292"/>
      <c r="D466" s="292"/>
      <c r="E466" s="292"/>
      <c r="F466" s="294"/>
      <c r="G466" s="292"/>
      <c r="H466" s="293"/>
      <c r="I466" s="292"/>
      <c r="J466" s="292"/>
      <c r="K466" s="292"/>
      <c r="L466" s="292"/>
      <c r="M466" s="292"/>
      <c r="N466" s="292"/>
      <c r="O466" s="292"/>
      <c r="P466" s="292"/>
      <c r="Q466" s="292"/>
      <c r="R466" s="292"/>
    </row>
    <row r="467" spans="1:18" ht="15.75" customHeight="1" x14ac:dyDescent="0.25">
      <c r="A467" s="292"/>
      <c r="B467" s="292"/>
      <c r="C467" s="292"/>
      <c r="D467" s="292"/>
      <c r="E467" s="292"/>
      <c r="F467" s="294"/>
      <c r="G467" s="292"/>
      <c r="H467" s="293"/>
      <c r="I467" s="292"/>
      <c r="J467" s="292"/>
      <c r="K467" s="292"/>
      <c r="L467" s="292"/>
      <c r="M467" s="292"/>
      <c r="N467" s="292"/>
      <c r="O467" s="292"/>
      <c r="P467" s="292"/>
      <c r="Q467" s="292"/>
      <c r="R467" s="292"/>
    </row>
    <row r="468" spans="1:18" ht="15.75" customHeight="1" x14ac:dyDescent="0.25">
      <c r="A468" s="292"/>
      <c r="B468" s="292"/>
      <c r="C468" s="292"/>
      <c r="D468" s="292"/>
      <c r="E468" s="292"/>
      <c r="F468" s="294"/>
      <c r="G468" s="292"/>
      <c r="H468" s="293"/>
      <c r="I468" s="292"/>
      <c r="J468" s="292"/>
      <c r="K468" s="292"/>
      <c r="L468" s="292"/>
      <c r="M468" s="292"/>
      <c r="N468" s="292"/>
      <c r="O468" s="292"/>
      <c r="P468" s="292"/>
      <c r="Q468" s="292"/>
      <c r="R468" s="292"/>
    </row>
    <row r="469" spans="1:18" ht="15.75" customHeight="1" x14ac:dyDescent="0.25">
      <c r="A469" s="292"/>
      <c r="B469" s="292"/>
      <c r="C469" s="292"/>
      <c r="D469" s="292"/>
      <c r="E469" s="292"/>
      <c r="F469" s="294"/>
      <c r="G469" s="292"/>
      <c r="H469" s="293"/>
      <c r="I469" s="292"/>
      <c r="J469" s="292"/>
      <c r="K469" s="292"/>
      <c r="L469" s="292"/>
      <c r="M469" s="292"/>
      <c r="N469" s="292"/>
      <c r="O469" s="292"/>
      <c r="P469" s="292"/>
      <c r="Q469" s="292"/>
      <c r="R469" s="292"/>
    </row>
    <row r="470" spans="1:18" ht="15.75" customHeight="1" x14ac:dyDescent="0.25">
      <c r="A470" s="292"/>
      <c r="B470" s="292"/>
      <c r="C470" s="292"/>
      <c r="D470" s="292"/>
      <c r="E470" s="292"/>
      <c r="F470" s="294"/>
      <c r="G470" s="292"/>
      <c r="H470" s="293"/>
      <c r="I470" s="292"/>
      <c r="J470" s="292"/>
      <c r="K470" s="292"/>
      <c r="L470" s="292"/>
      <c r="M470" s="292"/>
      <c r="N470" s="292"/>
      <c r="O470" s="292"/>
      <c r="P470" s="292"/>
      <c r="Q470" s="292"/>
      <c r="R470" s="292"/>
    </row>
    <row r="471" spans="1:18" ht="15.75" customHeight="1" x14ac:dyDescent="0.25">
      <c r="A471" s="292"/>
      <c r="B471" s="292"/>
      <c r="C471" s="292"/>
      <c r="D471" s="292"/>
      <c r="E471" s="292"/>
      <c r="F471" s="294"/>
      <c r="G471" s="292"/>
      <c r="H471" s="293"/>
      <c r="I471" s="292"/>
      <c r="J471" s="292"/>
      <c r="K471" s="292"/>
      <c r="L471" s="292"/>
      <c r="M471" s="292"/>
      <c r="N471" s="292"/>
      <c r="O471" s="292"/>
      <c r="P471" s="292"/>
      <c r="Q471" s="292"/>
      <c r="R471" s="292"/>
    </row>
    <row r="472" spans="1:18" ht="15.75" customHeight="1" x14ac:dyDescent="0.25">
      <c r="A472" s="292"/>
      <c r="B472" s="292"/>
      <c r="C472" s="292"/>
      <c r="D472" s="292"/>
      <c r="E472" s="292"/>
      <c r="F472" s="294"/>
      <c r="G472" s="292"/>
      <c r="H472" s="293"/>
      <c r="I472" s="292"/>
      <c r="J472" s="292"/>
      <c r="K472" s="292"/>
      <c r="L472" s="292"/>
      <c r="M472" s="292"/>
      <c r="N472" s="292"/>
      <c r="O472" s="292"/>
      <c r="P472" s="292"/>
      <c r="Q472" s="292"/>
      <c r="R472" s="292"/>
    </row>
    <row r="473" spans="1:18" ht="15.75" customHeight="1" x14ac:dyDescent="0.25">
      <c r="A473" s="292"/>
      <c r="B473" s="292"/>
      <c r="C473" s="292"/>
      <c r="D473" s="292"/>
      <c r="E473" s="292"/>
      <c r="F473" s="294"/>
      <c r="G473" s="292"/>
      <c r="H473" s="293"/>
      <c r="I473" s="292"/>
      <c r="J473" s="292"/>
      <c r="K473" s="292"/>
      <c r="L473" s="292"/>
      <c r="M473" s="292"/>
      <c r="N473" s="292"/>
      <c r="O473" s="292"/>
      <c r="P473" s="292"/>
      <c r="Q473" s="292"/>
      <c r="R473" s="292"/>
    </row>
    <row r="474" spans="1:18" ht="15.75" customHeight="1" x14ac:dyDescent="0.25">
      <c r="A474" s="292"/>
      <c r="B474" s="292"/>
      <c r="C474" s="292"/>
      <c r="D474" s="292"/>
      <c r="E474" s="292"/>
      <c r="F474" s="294"/>
      <c r="G474" s="292"/>
      <c r="H474" s="293"/>
      <c r="I474" s="292"/>
      <c r="J474" s="292"/>
      <c r="K474" s="292"/>
      <c r="L474" s="292"/>
      <c r="M474" s="292"/>
      <c r="N474" s="292"/>
      <c r="O474" s="292"/>
      <c r="P474" s="292"/>
      <c r="Q474" s="292"/>
      <c r="R474" s="292"/>
    </row>
    <row r="475" spans="1:18" ht="15.75" customHeight="1" x14ac:dyDescent="0.25">
      <c r="A475" s="292"/>
      <c r="B475" s="292"/>
      <c r="C475" s="292"/>
      <c r="D475" s="292"/>
      <c r="E475" s="292"/>
      <c r="F475" s="294"/>
      <c r="G475" s="292"/>
      <c r="H475" s="293"/>
      <c r="I475" s="292"/>
      <c r="J475" s="292"/>
      <c r="K475" s="292"/>
      <c r="L475" s="292"/>
      <c r="M475" s="292"/>
      <c r="N475" s="292"/>
      <c r="O475" s="292"/>
      <c r="P475" s="292"/>
      <c r="Q475" s="292"/>
      <c r="R475" s="292"/>
    </row>
    <row r="476" spans="1:18" ht="15.75" customHeight="1" x14ac:dyDescent="0.25">
      <c r="A476" s="292"/>
      <c r="B476" s="292"/>
      <c r="C476" s="292"/>
      <c r="D476" s="292"/>
      <c r="E476" s="292"/>
      <c r="F476" s="294"/>
      <c r="G476" s="292"/>
      <c r="H476" s="293"/>
      <c r="I476" s="292"/>
      <c r="J476" s="292"/>
      <c r="K476" s="292"/>
      <c r="L476" s="292"/>
      <c r="M476" s="292"/>
      <c r="N476" s="292"/>
      <c r="O476" s="292"/>
      <c r="P476" s="292"/>
      <c r="Q476" s="292"/>
      <c r="R476" s="292"/>
    </row>
    <row r="477" spans="1:18" ht="15.75" customHeight="1" x14ac:dyDescent="0.25">
      <c r="A477" s="292"/>
      <c r="B477" s="292"/>
      <c r="C477" s="292"/>
      <c r="D477" s="292"/>
      <c r="E477" s="292"/>
      <c r="F477" s="294"/>
      <c r="G477" s="292"/>
      <c r="H477" s="293"/>
      <c r="I477" s="292"/>
      <c r="J477" s="292"/>
      <c r="K477" s="292"/>
      <c r="L477" s="292"/>
      <c r="M477" s="292"/>
      <c r="N477" s="292"/>
      <c r="O477" s="292"/>
      <c r="P477" s="292"/>
      <c r="Q477" s="292"/>
      <c r="R477" s="292"/>
    </row>
    <row r="478" spans="1:18" ht="15.75" customHeight="1" x14ac:dyDescent="0.25">
      <c r="A478" s="292"/>
      <c r="B478" s="292"/>
      <c r="C478" s="292"/>
      <c r="D478" s="292"/>
      <c r="E478" s="292"/>
      <c r="F478" s="294"/>
      <c r="G478" s="292"/>
      <c r="H478" s="293"/>
      <c r="I478" s="292"/>
      <c r="J478" s="292"/>
      <c r="K478" s="292"/>
      <c r="L478" s="292"/>
      <c r="M478" s="292"/>
      <c r="N478" s="292"/>
      <c r="O478" s="292"/>
      <c r="P478" s="292"/>
      <c r="Q478" s="292"/>
      <c r="R478" s="292"/>
    </row>
    <row r="479" spans="1:18" ht="15.75" customHeight="1" x14ac:dyDescent="0.25">
      <c r="A479" s="292"/>
      <c r="B479" s="292"/>
      <c r="C479" s="292"/>
      <c r="D479" s="292"/>
      <c r="E479" s="292"/>
      <c r="F479" s="294"/>
      <c r="G479" s="292"/>
      <c r="H479" s="293"/>
      <c r="I479" s="292"/>
      <c r="J479" s="292"/>
      <c r="K479" s="292"/>
      <c r="L479" s="292"/>
      <c r="M479" s="292"/>
      <c r="N479" s="292"/>
      <c r="O479" s="292"/>
      <c r="P479" s="292"/>
      <c r="Q479" s="292"/>
      <c r="R479" s="292"/>
    </row>
    <row r="480" spans="1:18" ht="15.75" customHeight="1" x14ac:dyDescent="0.25">
      <c r="A480" s="292"/>
      <c r="B480" s="292"/>
      <c r="C480" s="292"/>
      <c r="D480" s="292"/>
      <c r="E480" s="292"/>
      <c r="F480" s="294"/>
      <c r="G480" s="292"/>
      <c r="H480" s="293"/>
      <c r="I480" s="292"/>
      <c r="J480" s="292"/>
      <c r="K480" s="292"/>
      <c r="L480" s="292"/>
      <c r="M480" s="292"/>
      <c r="N480" s="292"/>
      <c r="O480" s="292"/>
      <c r="P480" s="292"/>
      <c r="Q480" s="292"/>
      <c r="R480" s="292"/>
    </row>
    <row r="481" spans="1:18" ht="15.75" customHeight="1" x14ac:dyDescent="0.25">
      <c r="A481" s="292"/>
      <c r="B481" s="292"/>
      <c r="C481" s="292"/>
      <c r="D481" s="292"/>
      <c r="E481" s="292"/>
      <c r="F481" s="294"/>
      <c r="G481" s="292"/>
      <c r="H481" s="293"/>
      <c r="I481" s="292"/>
      <c r="J481" s="292"/>
      <c r="K481" s="292"/>
      <c r="L481" s="292"/>
      <c r="M481" s="292"/>
      <c r="N481" s="292"/>
      <c r="O481" s="292"/>
      <c r="P481" s="292"/>
      <c r="Q481" s="292"/>
      <c r="R481" s="292"/>
    </row>
    <row r="482" spans="1:18" ht="15.75" customHeight="1" x14ac:dyDescent="0.25">
      <c r="A482" s="292"/>
      <c r="B482" s="292"/>
      <c r="C482" s="292"/>
      <c r="D482" s="292"/>
      <c r="E482" s="292"/>
      <c r="F482" s="294"/>
      <c r="G482" s="292"/>
      <c r="H482" s="293"/>
      <c r="I482" s="292"/>
      <c r="J482" s="292"/>
      <c r="K482" s="292"/>
      <c r="L482" s="292"/>
      <c r="M482" s="292"/>
      <c r="N482" s="292"/>
      <c r="O482" s="292"/>
      <c r="P482" s="292"/>
      <c r="Q482" s="292"/>
      <c r="R482" s="292"/>
    </row>
    <row r="483" spans="1:18" ht="15.75" customHeight="1" x14ac:dyDescent="0.25">
      <c r="A483" s="292"/>
      <c r="B483" s="292"/>
      <c r="C483" s="292"/>
      <c r="D483" s="292"/>
      <c r="E483" s="292"/>
      <c r="F483" s="294"/>
      <c r="G483" s="292"/>
      <c r="H483" s="293"/>
      <c r="I483" s="292"/>
      <c r="J483" s="292"/>
      <c r="K483" s="292"/>
      <c r="L483" s="292"/>
      <c r="M483" s="292"/>
      <c r="N483" s="292"/>
      <c r="O483" s="292"/>
      <c r="P483" s="292"/>
      <c r="Q483" s="292"/>
      <c r="R483" s="292"/>
    </row>
    <row r="484" spans="1:18" ht="15.75" customHeight="1" x14ac:dyDescent="0.25">
      <c r="A484" s="292"/>
      <c r="B484" s="292"/>
      <c r="C484" s="292"/>
      <c r="D484" s="292"/>
      <c r="E484" s="292"/>
      <c r="F484" s="294"/>
      <c r="G484" s="292"/>
      <c r="H484" s="293"/>
      <c r="I484" s="292"/>
      <c r="J484" s="292"/>
      <c r="K484" s="292"/>
      <c r="L484" s="292"/>
      <c r="M484" s="292"/>
      <c r="N484" s="292"/>
      <c r="O484" s="292"/>
      <c r="P484" s="292"/>
      <c r="Q484" s="292"/>
      <c r="R484" s="292"/>
    </row>
    <row r="485" spans="1:18" ht="15.75" customHeight="1" x14ac:dyDescent="0.25">
      <c r="A485" s="292"/>
      <c r="B485" s="292"/>
      <c r="C485" s="292"/>
      <c r="D485" s="292"/>
      <c r="E485" s="292"/>
      <c r="F485" s="294"/>
      <c r="G485" s="292"/>
      <c r="H485" s="293"/>
      <c r="I485" s="292"/>
      <c r="J485" s="292"/>
      <c r="K485" s="292"/>
      <c r="L485" s="292"/>
      <c r="M485" s="292"/>
      <c r="N485" s="292"/>
      <c r="O485" s="292"/>
      <c r="P485" s="292"/>
      <c r="Q485" s="292"/>
      <c r="R485" s="292"/>
    </row>
    <row r="486" spans="1:18" ht="15.75" customHeight="1" x14ac:dyDescent="0.25">
      <c r="A486" s="292"/>
      <c r="B486" s="292"/>
      <c r="C486" s="292"/>
      <c r="D486" s="292"/>
      <c r="E486" s="292"/>
      <c r="F486" s="294"/>
      <c r="G486" s="292"/>
      <c r="H486" s="293"/>
      <c r="I486" s="292"/>
      <c r="J486" s="292"/>
      <c r="K486" s="292"/>
      <c r="L486" s="292"/>
      <c r="M486" s="292"/>
      <c r="N486" s="292"/>
      <c r="O486" s="292"/>
      <c r="P486" s="292"/>
      <c r="Q486" s="292"/>
      <c r="R486" s="292"/>
    </row>
    <row r="487" spans="1:18" ht="15.75" customHeight="1" x14ac:dyDescent="0.25">
      <c r="A487" s="292"/>
      <c r="B487" s="292"/>
      <c r="C487" s="292"/>
      <c r="D487" s="292"/>
      <c r="E487" s="292"/>
      <c r="F487" s="294"/>
      <c r="G487" s="292"/>
      <c r="H487" s="293"/>
      <c r="I487" s="292"/>
      <c r="J487" s="292"/>
      <c r="K487" s="292"/>
      <c r="L487" s="292"/>
      <c r="M487" s="292"/>
      <c r="N487" s="292"/>
      <c r="O487" s="292"/>
      <c r="P487" s="292"/>
      <c r="Q487" s="292"/>
      <c r="R487" s="292"/>
    </row>
    <row r="488" spans="1:18" ht="15.75" customHeight="1" x14ac:dyDescent="0.25">
      <c r="A488" s="292"/>
      <c r="B488" s="292"/>
      <c r="C488" s="292"/>
      <c r="D488" s="292"/>
      <c r="E488" s="292"/>
      <c r="F488" s="294"/>
      <c r="G488" s="292"/>
      <c r="H488" s="293"/>
      <c r="I488" s="292"/>
      <c r="J488" s="292"/>
      <c r="K488" s="292"/>
      <c r="L488" s="292"/>
      <c r="M488" s="292"/>
      <c r="N488" s="292"/>
      <c r="O488" s="292"/>
      <c r="P488" s="292"/>
      <c r="Q488" s="292"/>
      <c r="R488" s="292"/>
    </row>
    <row r="489" spans="1:18" ht="15.75" customHeight="1" x14ac:dyDescent="0.25">
      <c r="A489" s="292"/>
      <c r="B489" s="292"/>
      <c r="C489" s="292"/>
      <c r="D489" s="292"/>
      <c r="E489" s="292"/>
      <c r="F489" s="294"/>
      <c r="G489" s="292"/>
      <c r="H489" s="293"/>
      <c r="I489" s="292"/>
      <c r="J489" s="292"/>
      <c r="K489" s="292"/>
      <c r="L489" s="292"/>
      <c r="M489" s="292"/>
      <c r="N489" s="292"/>
      <c r="O489" s="292"/>
      <c r="P489" s="292"/>
      <c r="Q489" s="292"/>
      <c r="R489" s="292"/>
    </row>
    <row r="490" spans="1:18" ht="15.75" customHeight="1" x14ac:dyDescent="0.25">
      <c r="A490" s="292"/>
      <c r="B490" s="292"/>
      <c r="C490" s="292"/>
      <c r="D490" s="292"/>
      <c r="E490" s="292"/>
      <c r="F490" s="294"/>
      <c r="G490" s="292"/>
      <c r="H490" s="293"/>
      <c r="I490" s="292"/>
      <c r="J490" s="292"/>
      <c r="K490" s="292"/>
      <c r="L490" s="292"/>
      <c r="M490" s="292"/>
      <c r="N490" s="292"/>
      <c r="O490" s="292"/>
      <c r="P490" s="292"/>
      <c r="Q490" s="292"/>
      <c r="R490" s="292"/>
    </row>
    <row r="491" spans="1:18" ht="15.75" customHeight="1" x14ac:dyDescent="0.25">
      <c r="A491" s="292"/>
      <c r="B491" s="292"/>
      <c r="C491" s="292"/>
      <c r="D491" s="292"/>
      <c r="E491" s="292"/>
      <c r="F491" s="294"/>
      <c r="G491" s="292"/>
      <c r="H491" s="293"/>
      <c r="I491" s="292"/>
      <c r="J491" s="292"/>
      <c r="K491" s="292"/>
      <c r="L491" s="292"/>
      <c r="M491" s="292"/>
      <c r="N491" s="292"/>
      <c r="O491" s="292"/>
      <c r="P491" s="292"/>
      <c r="Q491" s="292"/>
      <c r="R491" s="292"/>
    </row>
    <row r="492" spans="1:18" ht="15.75" customHeight="1" x14ac:dyDescent="0.25">
      <c r="A492" s="292"/>
      <c r="B492" s="292"/>
      <c r="C492" s="292"/>
      <c r="D492" s="292"/>
      <c r="E492" s="292"/>
      <c r="F492" s="294"/>
      <c r="G492" s="292"/>
      <c r="H492" s="293"/>
      <c r="I492" s="292"/>
      <c r="J492" s="292"/>
      <c r="K492" s="292"/>
      <c r="L492" s="292"/>
      <c r="M492" s="292"/>
      <c r="N492" s="292"/>
      <c r="O492" s="292"/>
      <c r="P492" s="292"/>
      <c r="Q492" s="292"/>
      <c r="R492" s="292"/>
    </row>
    <row r="493" spans="1:18" ht="15.75" customHeight="1" x14ac:dyDescent="0.25">
      <c r="A493" s="292"/>
      <c r="B493" s="292"/>
      <c r="C493" s="292"/>
      <c r="D493" s="292"/>
      <c r="E493" s="292"/>
      <c r="F493" s="294"/>
      <c r="G493" s="292"/>
      <c r="H493" s="293"/>
      <c r="I493" s="292"/>
      <c r="J493" s="292"/>
      <c r="K493" s="292"/>
      <c r="L493" s="292"/>
      <c r="M493" s="292"/>
      <c r="N493" s="292"/>
      <c r="O493" s="292"/>
      <c r="P493" s="292"/>
      <c r="Q493" s="292"/>
      <c r="R493" s="292"/>
    </row>
    <row r="494" spans="1:18" ht="15.75" customHeight="1" x14ac:dyDescent="0.25">
      <c r="A494" s="292"/>
      <c r="B494" s="292"/>
      <c r="C494" s="292"/>
      <c r="D494" s="292"/>
      <c r="E494" s="292"/>
      <c r="F494" s="294"/>
      <c r="G494" s="292"/>
      <c r="H494" s="293"/>
      <c r="I494" s="292"/>
      <c r="J494" s="292"/>
      <c r="K494" s="292"/>
      <c r="L494" s="292"/>
      <c r="M494" s="292"/>
      <c r="N494" s="292"/>
      <c r="O494" s="292"/>
      <c r="P494" s="292"/>
      <c r="Q494" s="292"/>
      <c r="R494" s="292"/>
    </row>
    <row r="495" spans="1:18" ht="15.75" customHeight="1" x14ac:dyDescent="0.25">
      <c r="A495" s="292"/>
      <c r="B495" s="292"/>
      <c r="C495" s="292"/>
      <c r="D495" s="292"/>
      <c r="E495" s="292"/>
      <c r="F495" s="294"/>
      <c r="G495" s="292"/>
      <c r="H495" s="293"/>
      <c r="I495" s="292"/>
      <c r="J495" s="292"/>
      <c r="K495" s="292"/>
      <c r="L495" s="292"/>
      <c r="M495" s="292"/>
      <c r="N495" s="292"/>
      <c r="O495" s="292"/>
      <c r="P495" s="292"/>
      <c r="Q495" s="292"/>
      <c r="R495" s="292"/>
    </row>
    <row r="496" spans="1:18" ht="15.75" customHeight="1" x14ac:dyDescent="0.25">
      <c r="A496" s="292"/>
      <c r="B496" s="292"/>
      <c r="C496" s="292"/>
      <c r="D496" s="292"/>
      <c r="E496" s="292"/>
      <c r="F496" s="294"/>
      <c r="G496" s="292"/>
      <c r="H496" s="293"/>
      <c r="I496" s="292"/>
      <c r="J496" s="292"/>
      <c r="K496" s="292"/>
      <c r="L496" s="292"/>
      <c r="M496" s="292"/>
      <c r="N496" s="292"/>
      <c r="O496" s="292"/>
      <c r="P496" s="292"/>
      <c r="Q496" s="292"/>
      <c r="R496" s="292"/>
    </row>
    <row r="497" spans="1:18" ht="15.75" customHeight="1" x14ac:dyDescent="0.25">
      <c r="A497" s="292"/>
      <c r="B497" s="292"/>
      <c r="C497" s="292"/>
      <c r="D497" s="292"/>
      <c r="E497" s="292"/>
      <c r="F497" s="294"/>
      <c r="G497" s="292"/>
      <c r="H497" s="293"/>
      <c r="I497" s="292"/>
      <c r="J497" s="292"/>
      <c r="K497" s="292"/>
      <c r="L497" s="292"/>
      <c r="M497" s="292"/>
      <c r="N497" s="292"/>
      <c r="O497" s="292"/>
      <c r="P497" s="292"/>
      <c r="Q497" s="292"/>
      <c r="R497" s="292"/>
    </row>
    <row r="498" spans="1:18" ht="15.75" customHeight="1" x14ac:dyDescent="0.25">
      <c r="A498" s="292"/>
      <c r="B498" s="292"/>
      <c r="C498" s="292"/>
      <c r="D498" s="292"/>
      <c r="E498" s="292"/>
      <c r="F498" s="294"/>
      <c r="G498" s="292"/>
      <c r="H498" s="293"/>
      <c r="I498" s="292"/>
      <c r="J498" s="292"/>
      <c r="K498" s="292"/>
      <c r="L498" s="292"/>
      <c r="M498" s="292"/>
      <c r="N498" s="292"/>
      <c r="O498" s="292"/>
      <c r="P498" s="292"/>
      <c r="Q498" s="292"/>
      <c r="R498" s="292"/>
    </row>
    <row r="499" spans="1:18" ht="15.75" customHeight="1" x14ac:dyDescent="0.25">
      <c r="A499" s="292"/>
      <c r="B499" s="292"/>
      <c r="C499" s="292"/>
      <c r="D499" s="292"/>
      <c r="E499" s="292"/>
      <c r="F499" s="294"/>
      <c r="G499" s="292"/>
      <c r="H499" s="293"/>
      <c r="I499" s="292"/>
      <c r="J499" s="292"/>
      <c r="K499" s="292"/>
      <c r="L499" s="292"/>
      <c r="M499" s="292"/>
      <c r="N499" s="292"/>
      <c r="O499" s="292"/>
      <c r="P499" s="292"/>
      <c r="Q499" s="292"/>
      <c r="R499" s="292"/>
    </row>
    <row r="500" spans="1:18" ht="15.75" customHeight="1" x14ac:dyDescent="0.25">
      <c r="A500" s="292"/>
      <c r="B500" s="292"/>
      <c r="C500" s="292"/>
      <c r="D500" s="292"/>
      <c r="E500" s="292"/>
      <c r="F500" s="294"/>
      <c r="G500" s="292"/>
      <c r="H500" s="293"/>
      <c r="I500" s="292"/>
      <c r="J500" s="292"/>
      <c r="K500" s="292"/>
      <c r="L500" s="292"/>
      <c r="M500" s="292"/>
      <c r="N500" s="292"/>
      <c r="O500" s="292"/>
      <c r="P500" s="292"/>
      <c r="Q500" s="292"/>
      <c r="R500" s="292"/>
    </row>
    <row r="501" spans="1:18" ht="15.75" customHeight="1" x14ac:dyDescent="0.25">
      <c r="A501" s="292"/>
      <c r="B501" s="292"/>
      <c r="C501" s="292"/>
      <c r="D501" s="292"/>
      <c r="E501" s="292"/>
      <c r="F501" s="294"/>
      <c r="G501" s="292"/>
      <c r="H501" s="293"/>
      <c r="I501" s="292"/>
      <c r="J501" s="292"/>
      <c r="K501" s="292"/>
      <c r="L501" s="292"/>
      <c r="M501" s="292"/>
      <c r="N501" s="292"/>
      <c r="O501" s="292"/>
      <c r="P501" s="292"/>
      <c r="Q501" s="292"/>
      <c r="R501" s="292"/>
    </row>
    <row r="502" spans="1:18" ht="15.75" customHeight="1" x14ac:dyDescent="0.25">
      <c r="A502" s="292"/>
      <c r="B502" s="292"/>
      <c r="C502" s="292"/>
      <c r="D502" s="292"/>
      <c r="E502" s="292"/>
      <c r="F502" s="294"/>
      <c r="G502" s="292"/>
      <c r="H502" s="293"/>
      <c r="I502" s="292"/>
      <c r="J502" s="292"/>
      <c r="K502" s="292"/>
      <c r="L502" s="292"/>
      <c r="M502" s="292"/>
      <c r="N502" s="292"/>
      <c r="O502" s="292"/>
      <c r="P502" s="292"/>
      <c r="Q502" s="292"/>
      <c r="R502" s="292"/>
    </row>
    <row r="503" spans="1:18" ht="15.75" customHeight="1" x14ac:dyDescent="0.25">
      <c r="A503" s="292"/>
      <c r="B503" s="292"/>
      <c r="C503" s="292"/>
      <c r="D503" s="292"/>
      <c r="E503" s="292"/>
      <c r="F503" s="294"/>
      <c r="G503" s="292"/>
      <c r="H503" s="293"/>
      <c r="I503" s="292"/>
      <c r="J503" s="292"/>
      <c r="K503" s="292"/>
      <c r="L503" s="292"/>
      <c r="M503" s="292"/>
      <c r="N503" s="292"/>
      <c r="O503" s="292"/>
      <c r="P503" s="292"/>
      <c r="Q503" s="292"/>
      <c r="R503" s="292"/>
    </row>
    <row r="504" spans="1:18" ht="15.75" customHeight="1" x14ac:dyDescent="0.25">
      <c r="A504" s="292"/>
      <c r="B504" s="292"/>
      <c r="C504" s="292"/>
      <c r="D504" s="292"/>
      <c r="E504" s="292"/>
      <c r="F504" s="294"/>
      <c r="G504" s="292"/>
      <c r="H504" s="293"/>
      <c r="I504" s="292"/>
      <c r="J504" s="292"/>
      <c r="K504" s="292"/>
      <c r="L504" s="292"/>
      <c r="M504" s="292"/>
      <c r="N504" s="292"/>
      <c r="O504" s="292"/>
      <c r="P504" s="292"/>
      <c r="Q504" s="292"/>
      <c r="R504" s="292"/>
    </row>
    <row r="505" spans="1:18" ht="15.75" customHeight="1" x14ac:dyDescent="0.25">
      <c r="A505" s="292"/>
      <c r="B505" s="292"/>
      <c r="C505" s="292"/>
      <c r="D505" s="292"/>
      <c r="E505" s="292"/>
      <c r="F505" s="294"/>
      <c r="G505" s="292"/>
      <c r="H505" s="293"/>
      <c r="I505" s="292"/>
      <c r="J505" s="292"/>
      <c r="K505" s="292"/>
      <c r="L505" s="292"/>
      <c r="M505" s="292"/>
      <c r="N505" s="292"/>
      <c r="O505" s="292"/>
      <c r="P505" s="292"/>
      <c r="Q505" s="292"/>
      <c r="R505" s="292"/>
    </row>
    <row r="506" spans="1:18" ht="15.75" customHeight="1" x14ac:dyDescent="0.25">
      <c r="A506" s="292"/>
      <c r="B506" s="292"/>
      <c r="C506" s="292"/>
      <c r="D506" s="292"/>
      <c r="E506" s="292"/>
      <c r="F506" s="294"/>
      <c r="G506" s="292"/>
      <c r="H506" s="293"/>
      <c r="I506" s="292"/>
      <c r="J506" s="292"/>
      <c r="K506" s="292"/>
      <c r="L506" s="292"/>
      <c r="M506" s="292"/>
      <c r="N506" s="292"/>
      <c r="O506" s="292"/>
      <c r="P506" s="292"/>
      <c r="Q506" s="292"/>
      <c r="R506" s="292"/>
    </row>
    <row r="507" spans="1:18" ht="15.75" customHeight="1" x14ac:dyDescent="0.25">
      <c r="A507" s="292"/>
      <c r="B507" s="292"/>
      <c r="C507" s="292"/>
      <c r="D507" s="292"/>
      <c r="E507" s="292"/>
      <c r="F507" s="294"/>
      <c r="G507" s="292"/>
      <c r="H507" s="293"/>
      <c r="I507" s="292"/>
      <c r="J507" s="292"/>
      <c r="K507" s="292"/>
      <c r="L507" s="292"/>
      <c r="M507" s="292"/>
      <c r="N507" s="292"/>
      <c r="O507" s="292"/>
      <c r="P507" s="292"/>
      <c r="Q507" s="292"/>
      <c r="R507" s="292"/>
    </row>
    <row r="508" spans="1:18" ht="15.75" customHeight="1" x14ac:dyDescent="0.25">
      <c r="A508" s="292"/>
      <c r="B508" s="292"/>
      <c r="C508" s="292"/>
      <c r="D508" s="292"/>
      <c r="E508" s="292"/>
      <c r="F508" s="294"/>
      <c r="G508" s="292"/>
      <c r="H508" s="293"/>
      <c r="I508" s="292"/>
      <c r="J508" s="292"/>
      <c r="K508" s="292"/>
      <c r="L508" s="292"/>
      <c r="M508" s="292"/>
      <c r="N508" s="292"/>
      <c r="O508" s="292"/>
      <c r="P508" s="292"/>
      <c r="Q508" s="292"/>
      <c r="R508" s="292"/>
    </row>
    <row r="509" spans="1:18" ht="15.75" customHeight="1" x14ac:dyDescent="0.25">
      <c r="A509" s="292"/>
      <c r="B509" s="292"/>
      <c r="C509" s="292"/>
      <c r="D509" s="292"/>
      <c r="E509" s="292"/>
      <c r="F509" s="294"/>
      <c r="G509" s="292"/>
      <c r="H509" s="293"/>
      <c r="I509" s="292"/>
      <c r="J509" s="292"/>
      <c r="K509" s="292"/>
      <c r="L509" s="292"/>
      <c r="M509" s="292"/>
      <c r="N509" s="292"/>
      <c r="O509" s="292"/>
      <c r="P509" s="292"/>
      <c r="Q509" s="292"/>
      <c r="R509" s="292"/>
    </row>
    <row r="510" spans="1:18" ht="15.75" customHeight="1" x14ac:dyDescent="0.25">
      <c r="A510" s="292"/>
      <c r="B510" s="292"/>
      <c r="C510" s="292"/>
      <c r="D510" s="292"/>
      <c r="E510" s="292"/>
      <c r="F510" s="294"/>
      <c r="G510" s="292"/>
      <c r="H510" s="293"/>
      <c r="I510" s="292"/>
      <c r="J510" s="292"/>
      <c r="K510" s="292"/>
      <c r="L510" s="292"/>
      <c r="M510" s="292"/>
      <c r="N510" s="292"/>
      <c r="O510" s="292"/>
      <c r="P510" s="292"/>
      <c r="Q510" s="292"/>
      <c r="R510" s="292"/>
    </row>
    <row r="511" spans="1:18" ht="15.75" customHeight="1" x14ac:dyDescent="0.25">
      <c r="A511" s="292"/>
      <c r="B511" s="292"/>
      <c r="C511" s="292"/>
      <c r="D511" s="292"/>
      <c r="E511" s="292"/>
      <c r="F511" s="294"/>
      <c r="G511" s="292"/>
      <c r="H511" s="293"/>
      <c r="I511" s="292"/>
      <c r="J511" s="292"/>
      <c r="K511" s="292"/>
      <c r="L511" s="292"/>
      <c r="M511" s="292"/>
      <c r="N511" s="292"/>
      <c r="O511" s="292"/>
      <c r="P511" s="292"/>
      <c r="Q511" s="292"/>
      <c r="R511" s="292"/>
    </row>
    <row r="512" spans="1:18" ht="15.75" customHeight="1" x14ac:dyDescent="0.25">
      <c r="A512" s="292"/>
      <c r="B512" s="292"/>
      <c r="C512" s="292"/>
      <c r="D512" s="292"/>
      <c r="E512" s="292"/>
      <c r="F512" s="294"/>
      <c r="G512" s="292"/>
      <c r="H512" s="293"/>
      <c r="I512" s="292"/>
      <c r="J512" s="292"/>
      <c r="K512" s="292"/>
      <c r="L512" s="292"/>
      <c r="M512" s="292"/>
      <c r="N512" s="292"/>
      <c r="O512" s="292"/>
      <c r="P512" s="292"/>
      <c r="Q512" s="292"/>
      <c r="R512" s="292"/>
    </row>
    <row r="513" spans="1:18" ht="15.75" customHeight="1" x14ac:dyDescent="0.25">
      <c r="A513" s="292"/>
      <c r="B513" s="292"/>
      <c r="C513" s="292"/>
      <c r="D513" s="292"/>
      <c r="E513" s="292"/>
      <c r="F513" s="294"/>
      <c r="G513" s="292"/>
      <c r="H513" s="293"/>
      <c r="I513" s="292"/>
      <c r="J513" s="292"/>
      <c r="K513" s="292"/>
      <c r="L513" s="292"/>
      <c r="M513" s="292"/>
      <c r="N513" s="292"/>
      <c r="O513" s="292"/>
      <c r="P513" s="292"/>
      <c r="Q513" s="292"/>
      <c r="R513" s="292"/>
    </row>
    <row r="514" spans="1:18" ht="15.75" customHeight="1" x14ac:dyDescent="0.25">
      <c r="A514" s="292"/>
      <c r="B514" s="292"/>
      <c r="C514" s="292"/>
      <c r="D514" s="292"/>
      <c r="E514" s="292"/>
      <c r="F514" s="294"/>
      <c r="G514" s="292"/>
      <c r="H514" s="293"/>
      <c r="I514" s="292"/>
      <c r="J514" s="292"/>
      <c r="K514" s="292"/>
      <c r="L514" s="292"/>
      <c r="M514" s="292"/>
      <c r="N514" s="292"/>
      <c r="O514" s="292"/>
      <c r="P514" s="292"/>
      <c r="Q514" s="292"/>
      <c r="R514" s="292"/>
    </row>
    <row r="515" spans="1:18" ht="15.75" customHeight="1" x14ac:dyDescent="0.25">
      <c r="A515" s="292"/>
      <c r="B515" s="292"/>
      <c r="C515" s="292"/>
      <c r="D515" s="292"/>
      <c r="E515" s="292"/>
      <c r="F515" s="294"/>
      <c r="G515" s="292"/>
      <c r="H515" s="293"/>
      <c r="I515" s="292"/>
      <c r="J515" s="292"/>
      <c r="K515" s="292"/>
      <c r="L515" s="292"/>
      <c r="M515" s="292"/>
      <c r="N515" s="292"/>
      <c r="O515" s="292"/>
      <c r="P515" s="292"/>
      <c r="Q515" s="292"/>
      <c r="R515" s="292"/>
    </row>
    <row r="516" spans="1:18" ht="15.75" customHeight="1" x14ac:dyDescent="0.25">
      <c r="A516" s="292"/>
      <c r="B516" s="292"/>
      <c r="C516" s="292"/>
      <c r="D516" s="292"/>
      <c r="E516" s="292"/>
      <c r="F516" s="294"/>
      <c r="G516" s="292"/>
      <c r="H516" s="293"/>
      <c r="I516" s="292"/>
      <c r="J516" s="292"/>
      <c r="K516" s="292"/>
      <c r="L516" s="292"/>
      <c r="M516" s="292"/>
      <c r="N516" s="292"/>
      <c r="O516" s="292"/>
      <c r="P516" s="292"/>
      <c r="Q516" s="292"/>
      <c r="R516" s="292"/>
    </row>
    <row r="517" spans="1:18" ht="15.75" customHeight="1" x14ac:dyDescent="0.25">
      <c r="A517" s="292"/>
      <c r="B517" s="292"/>
      <c r="C517" s="292"/>
      <c r="D517" s="292"/>
      <c r="E517" s="292"/>
      <c r="F517" s="294"/>
      <c r="G517" s="292"/>
      <c r="H517" s="293"/>
      <c r="I517" s="292"/>
      <c r="J517" s="292"/>
      <c r="K517" s="292"/>
      <c r="L517" s="292"/>
      <c r="M517" s="292"/>
      <c r="N517" s="292"/>
      <c r="O517" s="292"/>
      <c r="P517" s="292"/>
      <c r="Q517" s="292"/>
      <c r="R517" s="292"/>
    </row>
    <row r="518" spans="1:18" ht="15.75" customHeight="1" x14ac:dyDescent="0.25">
      <c r="A518" s="292"/>
      <c r="B518" s="292"/>
      <c r="C518" s="292"/>
      <c r="D518" s="292"/>
      <c r="E518" s="292"/>
      <c r="F518" s="294"/>
      <c r="G518" s="292"/>
      <c r="H518" s="293"/>
      <c r="I518" s="292"/>
      <c r="J518" s="292"/>
      <c r="K518" s="292"/>
      <c r="L518" s="292"/>
      <c r="M518" s="292"/>
      <c r="N518" s="292"/>
      <c r="O518" s="292"/>
      <c r="P518" s="292"/>
      <c r="Q518" s="292"/>
      <c r="R518" s="292"/>
    </row>
    <row r="519" spans="1:18" ht="15.75" customHeight="1" x14ac:dyDescent="0.25">
      <c r="A519" s="292"/>
      <c r="B519" s="292"/>
      <c r="C519" s="292"/>
      <c r="D519" s="292"/>
      <c r="E519" s="292"/>
      <c r="F519" s="294"/>
      <c r="G519" s="292"/>
      <c r="H519" s="293"/>
      <c r="I519" s="292"/>
      <c r="J519" s="292"/>
      <c r="K519" s="292"/>
      <c r="L519" s="292"/>
      <c r="M519" s="292"/>
      <c r="N519" s="292"/>
      <c r="O519" s="292"/>
      <c r="P519" s="292"/>
      <c r="Q519" s="292"/>
      <c r="R519" s="292"/>
    </row>
    <row r="520" spans="1:18" ht="15.75" customHeight="1" x14ac:dyDescent="0.25">
      <c r="A520" s="292"/>
      <c r="B520" s="292"/>
      <c r="C520" s="292"/>
      <c r="D520" s="292"/>
      <c r="E520" s="292"/>
      <c r="F520" s="294"/>
      <c r="G520" s="292"/>
      <c r="H520" s="293"/>
      <c r="I520" s="292"/>
      <c r="J520" s="292"/>
      <c r="K520" s="292"/>
      <c r="L520" s="292"/>
      <c r="M520" s="292"/>
      <c r="N520" s="292"/>
      <c r="O520" s="292"/>
      <c r="P520" s="292"/>
      <c r="Q520" s="292"/>
      <c r="R520" s="292"/>
    </row>
    <row r="521" spans="1:18" ht="15.75" customHeight="1" x14ac:dyDescent="0.25">
      <c r="A521" s="292"/>
      <c r="B521" s="292"/>
      <c r="C521" s="292"/>
      <c r="D521" s="292"/>
      <c r="E521" s="292"/>
      <c r="F521" s="294"/>
      <c r="G521" s="292"/>
      <c r="H521" s="293"/>
      <c r="I521" s="292"/>
      <c r="J521" s="292"/>
      <c r="K521" s="292"/>
      <c r="L521" s="292"/>
      <c r="M521" s="292"/>
      <c r="N521" s="292"/>
      <c r="O521" s="292"/>
      <c r="P521" s="292"/>
      <c r="Q521" s="292"/>
      <c r="R521" s="292"/>
    </row>
    <row r="522" spans="1:18" ht="15.75" customHeight="1" x14ac:dyDescent="0.25">
      <c r="A522" s="292"/>
      <c r="B522" s="292"/>
      <c r="C522" s="292"/>
      <c r="D522" s="292"/>
      <c r="E522" s="292"/>
      <c r="F522" s="294"/>
      <c r="G522" s="292"/>
      <c r="H522" s="293"/>
      <c r="I522" s="292"/>
      <c r="J522" s="292"/>
      <c r="K522" s="292"/>
      <c r="L522" s="292"/>
      <c r="M522" s="292"/>
      <c r="N522" s="292"/>
      <c r="O522" s="292"/>
      <c r="P522" s="292"/>
      <c r="Q522" s="292"/>
      <c r="R522" s="292"/>
    </row>
    <row r="523" spans="1:18" ht="15.75" customHeight="1" x14ac:dyDescent="0.25">
      <c r="A523" s="292"/>
      <c r="B523" s="292"/>
      <c r="C523" s="292"/>
      <c r="D523" s="292"/>
      <c r="E523" s="292"/>
      <c r="F523" s="294"/>
      <c r="G523" s="292"/>
      <c r="H523" s="293"/>
      <c r="I523" s="292"/>
      <c r="J523" s="292"/>
      <c r="K523" s="292"/>
      <c r="L523" s="292"/>
      <c r="M523" s="292"/>
      <c r="N523" s="292"/>
      <c r="O523" s="292"/>
      <c r="P523" s="292"/>
      <c r="Q523" s="292"/>
      <c r="R523" s="292"/>
    </row>
    <row r="524" spans="1:18" ht="15.75" customHeight="1" x14ac:dyDescent="0.25">
      <c r="A524" s="292"/>
      <c r="B524" s="292"/>
      <c r="C524" s="292"/>
      <c r="D524" s="292"/>
      <c r="E524" s="292"/>
      <c r="F524" s="294"/>
      <c r="G524" s="292"/>
      <c r="H524" s="293"/>
      <c r="I524" s="292"/>
      <c r="J524" s="292"/>
      <c r="K524" s="292"/>
      <c r="L524" s="292"/>
      <c r="M524" s="292"/>
      <c r="N524" s="292"/>
      <c r="O524" s="292"/>
      <c r="P524" s="292"/>
      <c r="Q524" s="292"/>
      <c r="R524" s="292"/>
    </row>
    <row r="525" spans="1:18" ht="15.75" customHeight="1" x14ac:dyDescent="0.25">
      <c r="A525" s="292"/>
      <c r="B525" s="292"/>
      <c r="C525" s="292"/>
      <c r="D525" s="292"/>
      <c r="E525" s="292"/>
      <c r="F525" s="294"/>
      <c r="G525" s="292"/>
      <c r="H525" s="293"/>
      <c r="I525" s="292"/>
      <c r="J525" s="292"/>
      <c r="K525" s="292"/>
      <c r="L525" s="292"/>
      <c r="M525" s="292"/>
      <c r="N525" s="292"/>
      <c r="O525" s="292"/>
      <c r="P525" s="292"/>
      <c r="Q525" s="292"/>
      <c r="R525" s="292"/>
    </row>
    <row r="526" spans="1:18" ht="15.75" customHeight="1" x14ac:dyDescent="0.25">
      <c r="A526" s="292"/>
      <c r="B526" s="292"/>
      <c r="C526" s="292"/>
      <c r="D526" s="292"/>
      <c r="E526" s="292"/>
      <c r="F526" s="294"/>
      <c r="G526" s="292"/>
      <c r="H526" s="293"/>
      <c r="I526" s="292"/>
      <c r="J526" s="292"/>
      <c r="K526" s="292"/>
      <c r="L526" s="292"/>
      <c r="M526" s="292"/>
      <c r="N526" s="292"/>
      <c r="O526" s="292"/>
      <c r="P526" s="292"/>
      <c r="Q526" s="292"/>
      <c r="R526" s="292"/>
    </row>
    <row r="527" spans="1:18" ht="15.75" customHeight="1" x14ac:dyDescent="0.25">
      <c r="A527" s="292"/>
      <c r="B527" s="292"/>
      <c r="C527" s="292"/>
      <c r="D527" s="292"/>
      <c r="E527" s="292"/>
      <c r="F527" s="294"/>
      <c r="G527" s="292"/>
      <c r="H527" s="293"/>
      <c r="I527" s="292"/>
      <c r="J527" s="292"/>
      <c r="K527" s="292"/>
      <c r="L527" s="292"/>
      <c r="M527" s="292"/>
      <c r="N527" s="292"/>
      <c r="O527" s="292"/>
      <c r="P527" s="292"/>
      <c r="Q527" s="292"/>
      <c r="R527" s="292"/>
    </row>
    <row r="528" spans="1:18" ht="15.75" customHeight="1" x14ac:dyDescent="0.25">
      <c r="A528" s="292"/>
      <c r="B528" s="292"/>
      <c r="C528" s="292"/>
      <c r="D528" s="292"/>
      <c r="E528" s="292"/>
      <c r="F528" s="294"/>
      <c r="G528" s="292"/>
      <c r="H528" s="293"/>
      <c r="I528" s="292"/>
      <c r="J528" s="292"/>
      <c r="K528" s="292"/>
      <c r="L528" s="292"/>
      <c r="M528" s="292"/>
      <c r="N528" s="292"/>
      <c r="O528" s="292"/>
      <c r="P528" s="292"/>
      <c r="Q528" s="292"/>
      <c r="R528" s="292"/>
    </row>
    <row r="529" spans="1:18" ht="15.75" customHeight="1" x14ac:dyDescent="0.25">
      <c r="A529" s="292"/>
      <c r="B529" s="292"/>
      <c r="C529" s="292"/>
      <c r="D529" s="292"/>
      <c r="E529" s="292"/>
      <c r="F529" s="294"/>
      <c r="G529" s="292"/>
      <c r="H529" s="293"/>
      <c r="I529" s="292"/>
      <c r="J529" s="292"/>
      <c r="K529" s="292"/>
      <c r="L529" s="292"/>
      <c r="M529" s="292"/>
      <c r="N529" s="292"/>
      <c r="O529" s="292"/>
      <c r="P529" s="292"/>
      <c r="Q529" s="292"/>
      <c r="R529" s="292"/>
    </row>
    <row r="530" spans="1:18" ht="15.75" customHeight="1" x14ac:dyDescent="0.25">
      <c r="A530" s="292"/>
      <c r="B530" s="292"/>
      <c r="C530" s="292"/>
      <c r="D530" s="292"/>
      <c r="E530" s="292"/>
      <c r="F530" s="294"/>
      <c r="G530" s="292"/>
      <c r="H530" s="293"/>
      <c r="I530" s="292"/>
      <c r="J530" s="292"/>
      <c r="K530" s="292"/>
      <c r="L530" s="292"/>
      <c r="M530" s="292"/>
      <c r="N530" s="292"/>
      <c r="O530" s="292"/>
      <c r="P530" s="292"/>
      <c r="Q530" s="292"/>
      <c r="R530" s="292"/>
    </row>
    <row r="531" spans="1:18" ht="15.75" customHeight="1" x14ac:dyDescent="0.25">
      <c r="A531" s="292"/>
      <c r="B531" s="292"/>
      <c r="C531" s="292"/>
      <c r="D531" s="292"/>
      <c r="E531" s="292"/>
      <c r="F531" s="294"/>
      <c r="G531" s="292"/>
      <c r="H531" s="293"/>
      <c r="I531" s="292"/>
      <c r="J531" s="292"/>
      <c r="K531" s="292"/>
      <c r="L531" s="292"/>
      <c r="M531" s="292"/>
      <c r="N531" s="292"/>
      <c r="O531" s="292"/>
      <c r="P531" s="292"/>
      <c r="Q531" s="292"/>
      <c r="R531" s="292"/>
    </row>
    <row r="532" spans="1:18" ht="15.75" customHeight="1" x14ac:dyDescent="0.25">
      <c r="A532" s="292"/>
      <c r="B532" s="292"/>
      <c r="C532" s="292"/>
      <c r="D532" s="292"/>
      <c r="E532" s="292"/>
      <c r="F532" s="294"/>
      <c r="G532" s="292"/>
      <c r="H532" s="293"/>
      <c r="I532" s="292"/>
      <c r="J532" s="292"/>
      <c r="K532" s="292"/>
      <c r="L532" s="292"/>
      <c r="M532" s="292"/>
      <c r="N532" s="292"/>
      <c r="O532" s="292"/>
      <c r="P532" s="292"/>
      <c r="Q532" s="292"/>
      <c r="R532" s="292"/>
    </row>
    <row r="533" spans="1:18" ht="15.75" customHeight="1" x14ac:dyDescent="0.25">
      <c r="A533" s="292"/>
      <c r="B533" s="292"/>
      <c r="C533" s="292"/>
      <c r="D533" s="292"/>
      <c r="E533" s="292"/>
      <c r="F533" s="294"/>
      <c r="G533" s="292"/>
      <c r="H533" s="293"/>
      <c r="I533" s="292"/>
      <c r="J533" s="292"/>
      <c r="K533" s="292"/>
      <c r="L533" s="292"/>
      <c r="M533" s="292"/>
      <c r="N533" s="292"/>
      <c r="O533" s="292"/>
      <c r="P533" s="292"/>
      <c r="Q533" s="292"/>
      <c r="R533" s="292"/>
    </row>
    <row r="534" spans="1:18" ht="15.75" customHeight="1" x14ac:dyDescent="0.25">
      <c r="A534" s="292"/>
      <c r="B534" s="292"/>
      <c r="C534" s="292"/>
      <c r="D534" s="292"/>
      <c r="E534" s="292"/>
      <c r="F534" s="294"/>
      <c r="G534" s="292"/>
      <c r="H534" s="293"/>
      <c r="I534" s="292"/>
      <c r="J534" s="292"/>
      <c r="K534" s="292"/>
      <c r="L534" s="292"/>
      <c r="M534" s="292"/>
      <c r="N534" s="292"/>
      <c r="O534" s="292"/>
      <c r="P534" s="292"/>
      <c r="Q534" s="292"/>
      <c r="R534" s="292"/>
    </row>
    <row r="535" spans="1:18" ht="15.75" customHeight="1" x14ac:dyDescent="0.25">
      <c r="A535" s="292"/>
      <c r="B535" s="292"/>
      <c r="C535" s="292"/>
      <c r="D535" s="292"/>
      <c r="E535" s="292"/>
      <c r="F535" s="294"/>
      <c r="G535" s="292"/>
      <c r="H535" s="293"/>
      <c r="I535" s="292"/>
      <c r="J535" s="292"/>
      <c r="K535" s="292"/>
      <c r="L535" s="292"/>
      <c r="M535" s="292"/>
      <c r="N535" s="292"/>
      <c r="O535" s="292"/>
      <c r="P535" s="292"/>
      <c r="Q535" s="292"/>
      <c r="R535" s="292"/>
    </row>
    <row r="536" spans="1:18" ht="15.75" customHeight="1" x14ac:dyDescent="0.25">
      <c r="A536" s="292"/>
      <c r="B536" s="292"/>
      <c r="C536" s="292"/>
      <c r="D536" s="292"/>
      <c r="E536" s="292"/>
      <c r="F536" s="294"/>
      <c r="G536" s="292"/>
      <c r="H536" s="293"/>
      <c r="I536" s="292"/>
      <c r="J536" s="292"/>
      <c r="K536" s="292"/>
      <c r="L536" s="292"/>
      <c r="M536" s="292"/>
      <c r="N536" s="292"/>
      <c r="O536" s="292"/>
      <c r="P536" s="292"/>
      <c r="Q536" s="292"/>
      <c r="R536" s="292"/>
    </row>
    <row r="537" spans="1:18" ht="15.75" customHeight="1" x14ac:dyDescent="0.25">
      <c r="A537" s="292"/>
      <c r="B537" s="292"/>
      <c r="C537" s="292"/>
      <c r="D537" s="292"/>
      <c r="E537" s="292"/>
      <c r="F537" s="294"/>
      <c r="G537" s="292"/>
      <c r="H537" s="293"/>
      <c r="I537" s="292"/>
      <c r="J537" s="292"/>
      <c r="K537" s="292"/>
      <c r="L537" s="292"/>
      <c r="M537" s="292"/>
      <c r="N537" s="292"/>
      <c r="O537" s="292"/>
      <c r="P537" s="292"/>
      <c r="Q537" s="292"/>
      <c r="R537" s="292"/>
    </row>
    <row r="538" spans="1:18" ht="15.75" customHeight="1" x14ac:dyDescent="0.25">
      <c r="A538" s="292"/>
      <c r="B538" s="292"/>
      <c r="C538" s="292"/>
      <c r="D538" s="292"/>
      <c r="E538" s="292"/>
      <c r="F538" s="294"/>
      <c r="G538" s="292"/>
      <c r="H538" s="293"/>
      <c r="I538" s="292"/>
      <c r="J538" s="292"/>
      <c r="K538" s="292"/>
      <c r="L538" s="292"/>
      <c r="M538" s="292"/>
      <c r="N538" s="292"/>
      <c r="O538" s="292"/>
      <c r="P538" s="292"/>
      <c r="Q538" s="292"/>
      <c r="R538" s="292"/>
    </row>
    <row r="539" spans="1:18" ht="15.75" customHeight="1" x14ac:dyDescent="0.25">
      <c r="A539" s="292"/>
      <c r="B539" s="292"/>
      <c r="C539" s="292"/>
      <c r="D539" s="292"/>
      <c r="E539" s="292"/>
      <c r="F539" s="294"/>
      <c r="G539" s="292"/>
      <c r="H539" s="293"/>
      <c r="I539" s="292"/>
      <c r="J539" s="292"/>
      <c r="K539" s="292"/>
      <c r="L539" s="292"/>
      <c r="M539" s="292"/>
      <c r="N539" s="292"/>
      <c r="O539" s="292"/>
      <c r="P539" s="292"/>
      <c r="Q539" s="292"/>
      <c r="R539" s="292"/>
    </row>
    <row r="540" spans="1:18" ht="15.75" customHeight="1" x14ac:dyDescent="0.25">
      <c r="A540" s="292"/>
      <c r="B540" s="292"/>
      <c r="C540" s="292"/>
      <c r="D540" s="292"/>
      <c r="E540" s="292"/>
      <c r="F540" s="294"/>
      <c r="G540" s="292"/>
      <c r="H540" s="293"/>
      <c r="I540" s="292"/>
      <c r="J540" s="292"/>
      <c r="K540" s="292"/>
      <c r="L540" s="292"/>
      <c r="M540" s="292"/>
      <c r="N540" s="292"/>
      <c r="O540" s="292"/>
      <c r="P540" s="292"/>
      <c r="Q540" s="292"/>
      <c r="R540" s="292"/>
    </row>
    <row r="541" spans="1:18" ht="15.75" customHeight="1" x14ac:dyDescent="0.25">
      <c r="A541" s="292"/>
      <c r="B541" s="292"/>
      <c r="C541" s="292"/>
      <c r="D541" s="292"/>
      <c r="E541" s="292"/>
      <c r="F541" s="294"/>
      <c r="G541" s="292"/>
      <c r="H541" s="293"/>
      <c r="I541" s="292"/>
      <c r="J541" s="292"/>
      <c r="K541" s="292"/>
      <c r="L541" s="292"/>
      <c r="M541" s="292"/>
      <c r="N541" s="292"/>
      <c r="O541" s="292"/>
      <c r="P541" s="292"/>
      <c r="Q541" s="292"/>
      <c r="R541" s="292"/>
    </row>
    <row r="542" spans="1:18" ht="15.75" customHeight="1" x14ac:dyDescent="0.25">
      <c r="A542" s="292"/>
      <c r="B542" s="292"/>
      <c r="C542" s="292"/>
      <c r="D542" s="292"/>
      <c r="E542" s="292"/>
      <c r="F542" s="294"/>
      <c r="G542" s="292"/>
      <c r="H542" s="293"/>
      <c r="I542" s="292"/>
      <c r="J542" s="292"/>
      <c r="K542" s="292"/>
      <c r="L542" s="292"/>
      <c r="M542" s="292"/>
      <c r="N542" s="292"/>
      <c r="O542" s="292"/>
      <c r="P542" s="292"/>
      <c r="Q542" s="292"/>
      <c r="R542" s="292"/>
    </row>
    <row r="543" spans="1:18" ht="15.75" customHeight="1" x14ac:dyDescent="0.25">
      <c r="A543" s="292"/>
      <c r="B543" s="292"/>
      <c r="C543" s="292"/>
      <c r="D543" s="292"/>
      <c r="E543" s="292"/>
      <c r="F543" s="294"/>
      <c r="G543" s="292"/>
      <c r="H543" s="293"/>
      <c r="I543" s="292"/>
      <c r="J543" s="292"/>
      <c r="K543" s="292"/>
      <c r="L543" s="292"/>
      <c r="M543" s="292"/>
      <c r="N543" s="292"/>
      <c r="O543" s="292"/>
      <c r="P543" s="292"/>
      <c r="Q543" s="292"/>
      <c r="R543" s="292"/>
    </row>
    <row r="544" spans="1:18" ht="15.75" customHeight="1" x14ac:dyDescent="0.25">
      <c r="A544" s="292"/>
      <c r="B544" s="292"/>
      <c r="C544" s="292"/>
      <c r="D544" s="292"/>
      <c r="E544" s="292"/>
      <c r="F544" s="294"/>
      <c r="G544" s="292"/>
      <c r="H544" s="293"/>
      <c r="I544" s="292"/>
      <c r="J544" s="292"/>
      <c r="K544" s="292"/>
      <c r="L544" s="292"/>
      <c r="M544" s="292"/>
      <c r="N544" s="292"/>
      <c r="O544" s="292"/>
      <c r="P544" s="292"/>
      <c r="Q544" s="292"/>
      <c r="R544" s="292"/>
    </row>
    <row r="545" spans="1:18" ht="15.75" customHeight="1" x14ac:dyDescent="0.25">
      <c r="A545" s="292"/>
      <c r="B545" s="292"/>
      <c r="C545" s="292"/>
      <c r="D545" s="292"/>
      <c r="E545" s="292"/>
      <c r="F545" s="294"/>
      <c r="G545" s="292"/>
      <c r="H545" s="293"/>
      <c r="I545" s="292"/>
      <c r="J545" s="292"/>
      <c r="K545" s="292"/>
      <c r="L545" s="292"/>
      <c r="M545" s="292"/>
      <c r="N545" s="292"/>
      <c r="O545" s="292"/>
      <c r="P545" s="292"/>
      <c r="Q545" s="292"/>
      <c r="R545" s="292"/>
    </row>
    <row r="546" spans="1:18" ht="15.75" customHeight="1" x14ac:dyDescent="0.25">
      <c r="A546" s="292"/>
      <c r="B546" s="292"/>
      <c r="C546" s="292"/>
      <c r="D546" s="292"/>
      <c r="E546" s="292"/>
      <c r="F546" s="294"/>
      <c r="G546" s="292"/>
      <c r="H546" s="293"/>
      <c r="I546" s="292"/>
      <c r="J546" s="292"/>
      <c r="K546" s="292"/>
      <c r="L546" s="292"/>
      <c r="M546" s="292"/>
      <c r="N546" s="292"/>
      <c r="O546" s="292"/>
      <c r="P546" s="292"/>
      <c r="Q546" s="292"/>
      <c r="R546" s="292"/>
    </row>
    <row r="547" spans="1:18" ht="15.75" customHeight="1" x14ac:dyDescent="0.25">
      <c r="A547" s="292"/>
      <c r="B547" s="292"/>
      <c r="C547" s="292"/>
      <c r="D547" s="292"/>
      <c r="E547" s="292"/>
      <c r="F547" s="294"/>
      <c r="G547" s="292"/>
      <c r="H547" s="293"/>
      <c r="I547" s="292"/>
      <c r="J547" s="292"/>
      <c r="K547" s="292"/>
      <c r="L547" s="292"/>
      <c r="M547" s="292"/>
      <c r="N547" s="292"/>
      <c r="O547" s="292"/>
      <c r="P547" s="292"/>
      <c r="Q547" s="292"/>
      <c r="R547" s="292"/>
    </row>
    <row r="548" spans="1:18" ht="15.75" customHeight="1" x14ac:dyDescent="0.25">
      <c r="A548" s="292"/>
      <c r="B548" s="292"/>
      <c r="C548" s="292"/>
      <c r="D548" s="292"/>
      <c r="E548" s="292"/>
      <c r="F548" s="294"/>
      <c r="G548" s="292"/>
      <c r="H548" s="293"/>
      <c r="I548" s="292"/>
      <c r="J548" s="292"/>
      <c r="K548" s="292"/>
      <c r="L548" s="292"/>
      <c r="M548" s="292"/>
      <c r="N548" s="292"/>
      <c r="O548" s="292"/>
      <c r="P548" s="292"/>
      <c r="Q548" s="292"/>
      <c r="R548" s="292"/>
    </row>
    <row r="549" spans="1:18" ht="15.75" customHeight="1" x14ac:dyDescent="0.25">
      <c r="A549" s="292"/>
      <c r="B549" s="292"/>
      <c r="C549" s="292"/>
      <c r="D549" s="292"/>
      <c r="E549" s="292"/>
      <c r="F549" s="294"/>
      <c r="G549" s="292"/>
      <c r="H549" s="293"/>
      <c r="I549" s="292"/>
      <c r="J549" s="292"/>
      <c r="K549" s="292"/>
      <c r="L549" s="292"/>
      <c r="M549" s="292"/>
      <c r="N549" s="292"/>
      <c r="O549" s="292"/>
      <c r="P549" s="292"/>
      <c r="Q549" s="292"/>
      <c r="R549" s="292"/>
    </row>
    <row r="550" spans="1:18" ht="15.75" customHeight="1" x14ac:dyDescent="0.25">
      <c r="A550" s="292"/>
      <c r="B550" s="292"/>
      <c r="C550" s="292"/>
      <c r="D550" s="292"/>
      <c r="E550" s="292"/>
      <c r="F550" s="294"/>
      <c r="G550" s="292"/>
      <c r="H550" s="293"/>
      <c r="I550" s="292"/>
      <c r="J550" s="292"/>
      <c r="K550" s="292"/>
      <c r="L550" s="292"/>
      <c r="M550" s="292"/>
      <c r="N550" s="292"/>
      <c r="O550" s="292"/>
      <c r="P550" s="292"/>
      <c r="Q550" s="292"/>
      <c r="R550" s="292"/>
    </row>
    <row r="551" spans="1:18" ht="15.75" customHeight="1" x14ac:dyDescent="0.25">
      <c r="A551" s="292"/>
      <c r="B551" s="292"/>
      <c r="C551" s="292"/>
      <c r="D551" s="292"/>
      <c r="E551" s="292"/>
      <c r="F551" s="294"/>
      <c r="G551" s="292"/>
      <c r="H551" s="293"/>
      <c r="I551" s="292"/>
      <c r="J551" s="292"/>
      <c r="K551" s="292"/>
      <c r="L551" s="292"/>
      <c r="M551" s="292"/>
      <c r="N551" s="292"/>
      <c r="O551" s="292"/>
      <c r="P551" s="292"/>
      <c r="Q551" s="292"/>
      <c r="R551" s="292"/>
    </row>
    <row r="552" spans="1:18" ht="15.75" customHeight="1" x14ac:dyDescent="0.25">
      <c r="A552" s="292"/>
      <c r="B552" s="292"/>
      <c r="C552" s="292"/>
      <c r="D552" s="292"/>
      <c r="E552" s="292"/>
      <c r="F552" s="294"/>
      <c r="G552" s="292"/>
      <c r="H552" s="293"/>
      <c r="I552" s="292"/>
      <c r="J552" s="292"/>
      <c r="K552" s="292"/>
      <c r="L552" s="292"/>
      <c r="M552" s="292"/>
      <c r="N552" s="292"/>
      <c r="O552" s="292"/>
      <c r="P552" s="292"/>
      <c r="Q552" s="292"/>
      <c r="R552" s="292"/>
    </row>
    <row r="553" spans="1:18" ht="15.75" customHeight="1" x14ac:dyDescent="0.25">
      <c r="A553" s="292"/>
      <c r="B553" s="292"/>
      <c r="C553" s="292"/>
      <c r="D553" s="292"/>
      <c r="E553" s="292"/>
      <c r="F553" s="294"/>
      <c r="G553" s="292"/>
      <c r="H553" s="293"/>
      <c r="I553" s="292"/>
      <c r="J553" s="292"/>
      <c r="K553" s="292"/>
      <c r="L553" s="292"/>
      <c r="M553" s="292"/>
      <c r="N553" s="292"/>
      <c r="O553" s="292"/>
      <c r="P553" s="292"/>
      <c r="Q553" s="292"/>
      <c r="R553" s="292"/>
    </row>
    <row r="554" spans="1:18" ht="15.75" customHeight="1" x14ac:dyDescent="0.25">
      <c r="A554" s="292"/>
      <c r="B554" s="292"/>
      <c r="C554" s="292"/>
      <c r="D554" s="292"/>
      <c r="E554" s="292"/>
      <c r="F554" s="294"/>
      <c r="G554" s="292"/>
      <c r="H554" s="293"/>
      <c r="I554" s="292"/>
      <c r="J554" s="292"/>
      <c r="K554" s="292"/>
      <c r="L554" s="292"/>
      <c r="M554" s="292"/>
      <c r="N554" s="292"/>
      <c r="O554" s="292"/>
      <c r="P554" s="292"/>
      <c r="Q554" s="292"/>
      <c r="R554" s="292"/>
    </row>
    <row r="555" spans="1:18" ht="15.75" customHeight="1" x14ac:dyDescent="0.25">
      <c r="A555" s="292"/>
      <c r="B555" s="292"/>
      <c r="C555" s="292"/>
      <c r="D555" s="292"/>
      <c r="E555" s="292"/>
      <c r="F555" s="294"/>
      <c r="G555" s="292"/>
      <c r="H555" s="293"/>
      <c r="I555" s="292"/>
      <c r="J555" s="292"/>
      <c r="K555" s="292"/>
      <c r="L555" s="292"/>
      <c r="M555" s="292"/>
      <c r="N555" s="292"/>
      <c r="O555" s="292"/>
      <c r="P555" s="292"/>
      <c r="Q555" s="292"/>
      <c r="R555" s="292"/>
    </row>
    <row r="556" spans="1:18" ht="15.75" customHeight="1" x14ac:dyDescent="0.25">
      <c r="A556" s="292"/>
      <c r="B556" s="292"/>
      <c r="C556" s="292"/>
      <c r="D556" s="292"/>
      <c r="E556" s="292"/>
      <c r="F556" s="294"/>
      <c r="G556" s="292"/>
      <c r="H556" s="293"/>
      <c r="I556" s="292"/>
      <c r="J556" s="292"/>
      <c r="K556" s="292"/>
      <c r="L556" s="292"/>
      <c r="M556" s="292"/>
      <c r="N556" s="292"/>
      <c r="O556" s="292"/>
      <c r="P556" s="292"/>
      <c r="Q556" s="292"/>
      <c r="R556" s="292"/>
    </row>
    <row r="557" spans="1:18" ht="15.75" customHeight="1" x14ac:dyDescent="0.25">
      <c r="A557" s="292"/>
      <c r="B557" s="292"/>
      <c r="C557" s="292"/>
      <c r="D557" s="292"/>
      <c r="E557" s="292"/>
      <c r="F557" s="294"/>
      <c r="G557" s="292"/>
      <c r="H557" s="293"/>
      <c r="I557" s="292"/>
      <c r="J557" s="292"/>
      <c r="K557" s="292"/>
      <c r="L557" s="292"/>
      <c r="M557" s="292"/>
      <c r="N557" s="292"/>
      <c r="O557" s="292"/>
      <c r="P557" s="292"/>
      <c r="Q557" s="292"/>
      <c r="R557" s="292"/>
    </row>
    <row r="558" spans="1:18" ht="15.75" customHeight="1" x14ac:dyDescent="0.25">
      <c r="A558" s="292"/>
      <c r="B558" s="292"/>
      <c r="C558" s="292"/>
      <c r="D558" s="292"/>
      <c r="E558" s="292"/>
      <c r="F558" s="294"/>
      <c r="G558" s="292"/>
      <c r="H558" s="293"/>
      <c r="I558" s="292"/>
      <c r="J558" s="292"/>
      <c r="K558" s="292"/>
      <c r="L558" s="292"/>
      <c r="M558" s="292"/>
      <c r="N558" s="292"/>
      <c r="O558" s="292"/>
      <c r="P558" s="292"/>
      <c r="Q558" s="292"/>
      <c r="R558" s="292"/>
    </row>
    <row r="559" spans="1:18" ht="15.75" customHeight="1" x14ac:dyDescent="0.25">
      <c r="A559" s="292"/>
      <c r="B559" s="292"/>
      <c r="C559" s="292"/>
      <c r="D559" s="292"/>
      <c r="E559" s="292"/>
      <c r="F559" s="294"/>
      <c r="G559" s="292"/>
      <c r="H559" s="293"/>
      <c r="I559" s="292"/>
      <c r="J559" s="292"/>
      <c r="K559" s="292"/>
      <c r="L559" s="292"/>
      <c r="M559" s="292"/>
      <c r="N559" s="292"/>
      <c r="O559" s="292"/>
      <c r="P559" s="292"/>
      <c r="Q559" s="292"/>
      <c r="R559" s="292"/>
    </row>
    <row r="560" spans="1:18" ht="15.75" customHeight="1" x14ac:dyDescent="0.25">
      <c r="A560" s="292"/>
      <c r="B560" s="292"/>
      <c r="C560" s="292"/>
      <c r="D560" s="292"/>
      <c r="E560" s="292"/>
      <c r="F560" s="294"/>
      <c r="G560" s="292"/>
      <c r="H560" s="293"/>
      <c r="I560" s="292"/>
      <c r="J560" s="292"/>
      <c r="K560" s="292"/>
      <c r="L560" s="292"/>
      <c r="M560" s="292"/>
      <c r="N560" s="292"/>
      <c r="O560" s="292"/>
      <c r="P560" s="292"/>
      <c r="Q560" s="292"/>
      <c r="R560" s="292"/>
    </row>
    <row r="561" spans="1:18" ht="15.75" customHeight="1" x14ac:dyDescent="0.25">
      <c r="A561" s="292"/>
      <c r="B561" s="292"/>
      <c r="C561" s="292"/>
      <c r="D561" s="292"/>
      <c r="E561" s="292"/>
      <c r="F561" s="294"/>
      <c r="G561" s="292"/>
      <c r="H561" s="293"/>
      <c r="I561" s="292"/>
      <c r="J561" s="292"/>
      <c r="K561" s="292"/>
      <c r="L561" s="292"/>
      <c r="M561" s="292"/>
      <c r="N561" s="292"/>
      <c r="O561" s="292"/>
      <c r="P561" s="292"/>
      <c r="Q561" s="292"/>
      <c r="R561" s="292"/>
    </row>
    <row r="562" spans="1:18" ht="15.75" customHeight="1" x14ac:dyDescent="0.25">
      <c r="A562" s="292"/>
      <c r="B562" s="292"/>
      <c r="C562" s="292"/>
      <c r="D562" s="292"/>
      <c r="E562" s="292"/>
      <c r="F562" s="294"/>
      <c r="G562" s="292"/>
      <c r="H562" s="293"/>
      <c r="I562" s="292"/>
      <c r="J562" s="292"/>
      <c r="K562" s="292"/>
      <c r="L562" s="292"/>
      <c r="M562" s="292"/>
      <c r="N562" s="292"/>
      <c r="O562" s="292"/>
      <c r="P562" s="292"/>
      <c r="Q562" s="292"/>
      <c r="R562" s="292"/>
    </row>
    <row r="563" spans="1:18" ht="15.75" customHeight="1" x14ac:dyDescent="0.25">
      <c r="A563" s="292"/>
      <c r="B563" s="292"/>
      <c r="C563" s="292"/>
      <c r="D563" s="292"/>
      <c r="E563" s="292"/>
      <c r="F563" s="294"/>
      <c r="G563" s="292"/>
      <c r="H563" s="293"/>
      <c r="I563" s="292"/>
      <c r="J563" s="292"/>
      <c r="K563" s="292"/>
      <c r="L563" s="292"/>
      <c r="M563" s="292"/>
      <c r="N563" s="292"/>
      <c r="O563" s="292"/>
      <c r="P563" s="292"/>
      <c r="Q563" s="292"/>
      <c r="R563" s="292"/>
    </row>
    <row r="564" spans="1:18" ht="15.75" customHeight="1" x14ac:dyDescent="0.25">
      <c r="A564" s="292"/>
      <c r="B564" s="292"/>
      <c r="C564" s="292"/>
      <c r="D564" s="292"/>
      <c r="E564" s="292"/>
      <c r="F564" s="294"/>
      <c r="G564" s="292"/>
      <c r="H564" s="293"/>
      <c r="I564" s="292"/>
      <c r="J564" s="292"/>
      <c r="K564" s="292"/>
      <c r="L564" s="292"/>
      <c r="M564" s="292"/>
      <c r="N564" s="292"/>
      <c r="O564" s="292"/>
      <c r="P564" s="292"/>
      <c r="Q564" s="292"/>
      <c r="R564" s="292"/>
    </row>
    <row r="565" spans="1:18" ht="15.75" customHeight="1" x14ac:dyDescent="0.25">
      <c r="A565" s="292"/>
      <c r="B565" s="292"/>
      <c r="C565" s="292"/>
      <c r="D565" s="292"/>
      <c r="E565" s="292"/>
      <c r="F565" s="294"/>
      <c r="G565" s="292"/>
      <c r="H565" s="293"/>
      <c r="I565" s="292"/>
      <c r="J565" s="292"/>
      <c r="K565" s="292"/>
      <c r="L565" s="292"/>
      <c r="M565" s="292"/>
      <c r="N565" s="292"/>
      <c r="O565" s="292"/>
      <c r="P565" s="292"/>
      <c r="Q565" s="292"/>
      <c r="R565" s="292"/>
    </row>
    <row r="566" spans="1:18" ht="15.75" customHeight="1" x14ac:dyDescent="0.25">
      <c r="A566" s="292"/>
      <c r="B566" s="292"/>
      <c r="C566" s="292"/>
      <c r="D566" s="292"/>
      <c r="E566" s="292"/>
      <c r="F566" s="294"/>
      <c r="G566" s="292"/>
      <c r="H566" s="293"/>
      <c r="I566" s="292"/>
      <c r="J566" s="292"/>
      <c r="K566" s="292"/>
      <c r="L566" s="292"/>
      <c r="M566" s="292"/>
      <c r="N566" s="292"/>
      <c r="O566" s="292"/>
      <c r="P566" s="292"/>
      <c r="Q566" s="292"/>
      <c r="R566" s="292"/>
    </row>
    <row r="567" spans="1:18" ht="15.75" customHeight="1" x14ac:dyDescent="0.25">
      <c r="A567" s="292"/>
      <c r="B567" s="292"/>
      <c r="C567" s="292"/>
      <c r="D567" s="292"/>
      <c r="E567" s="292"/>
      <c r="F567" s="294"/>
      <c r="G567" s="292"/>
      <c r="H567" s="293"/>
      <c r="I567" s="292"/>
      <c r="J567" s="292"/>
      <c r="K567" s="292"/>
      <c r="L567" s="292"/>
      <c r="M567" s="292"/>
      <c r="N567" s="292"/>
      <c r="O567" s="292"/>
      <c r="P567" s="292"/>
      <c r="Q567" s="292"/>
      <c r="R567" s="292"/>
    </row>
    <row r="568" spans="1:18" ht="15.75" customHeight="1" x14ac:dyDescent="0.25">
      <c r="A568" s="292"/>
      <c r="B568" s="292"/>
      <c r="C568" s="292"/>
      <c r="D568" s="292"/>
      <c r="E568" s="292"/>
      <c r="F568" s="294"/>
      <c r="G568" s="292"/>
      <c r="H568" s="293"/>
      <c r="I568" s="292"/>
      <c r="J568" s="292"/>
      <c r="K568" s="292"/>
      <c r="L568" s="292"/>
      <c r="M568" s="292"/>
      <c r="N568" s="292"/>
      <c r="O568" s="292"/>
      <c r="P568" s="292"/>
      <c r="Q568" s="292"/>
      <c r="R568" s="292"/>
    </row>
    <row r="569" spans="1:18" ht="15.75" customHeight="1" x14ac:dyDescent="0.25">
      <c r="A569" s="292"/>
      <c r="B569" s="292"/>
      <c r="C569" s="292"/>
      <c r="D569" s="292"/>
      <c r="E569" s="292"/>
      <c r="F569" s="294"/>
      <c r="G569" s="292"/>
      <c r="H569" s="293"/>
      <c r="I569" s="292"/>
      <c r="J569" s="292"/>
      <c r="K569" s="292"/>
      <c r="L569" s="292"/>
      <c r="M569" s="292"/>
      <c r="N569" s="292"/>
      <c r="O569" s="292"/>
      <c r="P569" s="292"/>
      <c r="Q569" s="292"/>
      <c r="R569" s="292"/>
    </row>
    <row r="570" spans="1:18" ht="15.75" customHeight="1" x14ac:dyDescent="0.25">
      <c r="A570" s="292"/>
      <c r="B570" s="292"/>
      <c r="C570" s="292"/>
      <c r="D570" s="292"/>
      <c r="E570" s="292"/>
      <c r="F570" s="294"/>
      <c r="G570" s="292"/>
      <c r="H570" s="293"/>
      <c r="I570" s="292"/>
      <c r="J570" s="292"/>
      <c r="K570" s="292"/>
      <c r="L570" s="292"/>
      <c r="M570" s="292"/>
      <c r="N570" s="292"/>
      <c r="O570" s="292"/>
      <c r="P570" s="292"/>
      <c r="Q570" s="292"/>
      <c r="R570" s="292"/>
    </row>
    <row r="571" spans="1:18" ht="15.75" customHeight="1" x14ac:dyDescent="0.25">
      <c r="A571" s="292"/>
      <c r="B571" s="292"/>
      <c r="C571" s="292"/>
      <c r="D571" s="292"/>
      <c r="E571" s="292"/>
      <c r="F571" s="294"/>
      <c r="G571" s="292"/>
      <c r="H571" s="293"/>
      <c r="I571" s="292"/>
      <c r="J571" s="292"/>
      <c r="K571" s="292"/>
      <c r="L571" s="292"/>
      <c r="M571" s="292"/>
      <c r="N571" s="292"/>
      <c r="O571" s="292"/>
      <c r="P571" s="292"/>
      <c r="Q571" s="292"/>
      <c r="R571" s="292"/>
    </row>
    <row r="572" spans="1:18" ht="15.75" customHeight="1" x14ac:dyDescent="0.25">
      <c r="A572" s="292"/>
      <c r="B572" s="292"/>
      <c r="C572" s="292"/>
      <c r="D572" s="292"/>
      <c r="E572" s="292"/>
      <c r="F572" s="294"/>
      <c r="G572" s="292"/>
      <c r="H572" s="293"/>
      <c r="I572" s="292"/>
      <c r="J572" s="292"/>
      <c r="K572" s="292"/>
      <c r="L572" s="292"/>
      <c r="M572" s="292"/>
      <c r="N572" s="292"/>
      <c r="O572" s="292"/>
      <c r="P572" s="292"/>
      <c r="Q572" s="292"/>
      <c r="R572" s="292"/>
    </row>
    <row r="573" spans="1:18" ht="15.75" customHeight="1" x14ac:dyDescent="0.25">
      <c r="A573" s="292"/>
      <c r="B573" s="292"/>
      <c r="C573" s="292"/>
      <c r="D573" s="292"/>
      <c r="E573" s="292"/>
      <c r="F573" s="294"/>
      <c r="G573" s="292"/>
      <c r="H573" s="293"/>
      <c r="I573" s="292"/>
      <c r="J573" s="292"/>
      <c r="K573" s="292"/>
      <c r="L573" s="292"/>
      <c r="M573" s="292"/>
      <c r="N573" s="292"/>
      <c r="O573" s="292"/>
      <c r="P573" s="292"/>
      <c r="Q573" s="292"/>
      <c r="R573" s="292"/>
    </row>
    <row r="574" spans="1:18" ht="15.75" customHeight="1" x14ac:dyDescent="0.25">
      <c r="A574" s="292"/>
      <c r="B574" s="292"/>
      <c r="C574" s="292"/>
      <c r="D574" s="292"/>
      <c r="E574" s="292"/>
      <c r="F574" s="294"/>
      <c r="G574" s="292"/>
      <c r="H574" s="293"/>
      <c r="I574" s="292"/>
      <c r="J574" s="292"/>
      <c r="K574" s="292"/>
      <c r="L574" s="292"/>
      <c r="M574" s="292"/>
      <c r="N574" s="292"/>
      <c r="O574" s="292"/>
      <c r="P574" s="292"/>
      <c r="Q574" s="292"/>
      <c r="R574" s="292"/>
    </row>
    <row r="575" spans="1:18" ht="15.75" customHeight="1" x14ac:dyDescent="0.25">
      <c r="A575" s="292"/>
      <c r="B575" s="292"/>
      <c r="C575" s="292"/>
      <c r="D575" s="292"/>
      <c r="E575" s="292"/>
      <c r="F575" s="294"/>
      <c r="G575" s="292"/>
      <c r="H575" s="293"/>
      <c r="I575" s="292"/>
      <c r="J575" s="292"/>
      <c r="K575" s="292"/>
      <c r="L575" s="292"/>
      <c r="M575" s="292"/>
      <c r="N575" s="292"/>
      <c r="O575" s="292"/>
      <c r="P575" s="292"/>
      <c r="Q575" s="292"/>
      <c r="R575" s="292"/>
    </row>
    <row r="576" spans="1:18" ht="15.75" customHeight="1" x14ac:dyDescent="0.25">
      <c r="A576" s="292"/>
      <c r="B576" s="292"/>
      <c r="C576" s="292"/>
      <c r="D576" s="292"/>
      <c r="E576" s="292"/>
      <c r="F576" s="294"/>
      <c r="G576" s="292"/>
      <c r="H576" s="293"/>
      <c r="I576" s="292"/>
      <c r="J576" s="292"/>
      <c r="K576" s="292"/>
      <c r="L576" s="292"/>
      <c r="M576" s="292"/>
      <c r="N576" s="292"/>
      <c r="O576" s="292"/>
      <c r="P576" s="292"/>
      <c r="Q576" s="292"/>
      <c r="R576" s="292"/>
    </row>
    <row r="577" spans="1:18" ht="15.75" customHeight="1" x14ac:dyDescent="0.25">
      <c r="A577" s="292"/>
      <c r="B577" s="292"/>
      <c r="C577" s="292"/>
      <c r="D577" s="292"/>
      <c r="E577" s="292"/>
      <c r="F577" s="294"/>
      <c r="G577" s="292"/>
      <c r="H577" s="293"/>
      <c r="I577" s="292"/>
      <c r="J577" s="292"/>
      <c r="K577" s="292"/>
      <c r="L577" s="292"/>
      <c r="M577" s="292"/>
      <c r="N577" s="292"/>
      <c r="O577" s="292"/>
      <c r="P577" s="292"/>
      <c r="Q577" s="292"/>
      <c r="R577" s="292"/>
    </row>
    <row r="578" spans="1:18" ht="15.75" customHeight="1" x14ac:dyDescent="0.25">
      <c r="A578" s="292"/>
      <c r="B578" s="292"/>
      <c r="C578" s="292"/>
      <c r="D578" s="292"/>
      <c r="E578" s="292"/>
      <c r="F578" s="294"/>
      <c r="G578" s="292"/>
      <c r="H578" s="293"/>
      <c r="I578" s="292"/>
      <c r="J578" s="292"/>
      <c r="K578" s="292"/>
      <c r="L578" s="292"/>
      <c r="M578" s="292"/>
      <c r="N578" s="292"/>
      <c r="O578" s="292"/>
      <c r="P578" s="292"/>
      <c r="Q578" s="292"/>
      <c r="R578" s="292"/>
    </row>
    <row r="579" spans="1:18" ht="15.75" customHeight="1" x14ac:dyDescent="0.25">
      <c r="A579" s="292"/>
      <c r="B579" s="292"/>
      <c r="C579" s="292"/>
      <c r="D579" s="292"/>
      <c r="E579" s="292"/>
      <c r="F579" s="294"/>
      <c r="G579" s="292"/>
      <c r="H579" s="293"/>
      <c r="I579" s="292"/>
      <c r="J579" s="292"/>
      <c r="K579" s="292"/>
      <c r="L579" s="292"/>
      <c r="M579" s="292"/>
      <c r="N579" s="292"/>
      <c r="O579" s="292"/>
      <c r="P579" s="292"/>
      <c r="Q579" s="292"/>
      <c r="R579" s="292"/>
    </row>
    <row r="580" spans="1:18" ht="15.75" customHeight="1" x14ac:dyDescent="0.25">
      <c r="A580" s="292"/>
      <c r="B580" s="292"/>
      <c r="C580" s="292"/>
      <c r="D580" s="292"/>
      <c r="E580" s="292"/>
      <c r="F580" s="294"/>
      <c r="G580" s="292"/>
      <c r="H580" s="293"/>
      <c r="I580" s="292"/>
      <c r="J580" s="292"/>
      <c r="K580" s="292"/>
      <c r="L580" s="292"/>
      <c r="M580" s="292"/>
      <c r="N580" s="292"/>
      <c r="O580" s="292"/>
      <c r="P580" s="292"/>
      <c r="Q580" s="292"/>
      <c r="R580" s="292"/>
    </row>
    <row r="581" spans="1:18" ht="15.75" customHeight="1" x14ac:dyDescent="0.25">
      <c r="A581" s="292"/>
      <c r="B581" s="292"/>
      <c r="C581" s="292"/>
      <c r="D581" s="292"/>
      <c r="E581" s="292"/>
      <c r="F581" s="294"/>
      <c r="G581" s="292"/>
      <c r="H581" s="293"/>
      <c r="I581" s="292"/>
      <c r="J581" s="292"/>
      <c r="K581" s="292"/>
      <c r="L581" s="292"/>
      <c r="M581" s="292"/>
      <c r="N581" s="292"/>
      <c r="O581" s="292"/>
      <c r="P581" s="292"/>
      <c r="Q581" s="292"/>
      <c r="R581" s="292"/>
    </row>
    <row r="582" spans="1:18" ht="15.75" customHeight="1" x14ac:dyDescent="0.25">
      <c r="A582" s="292"/>
      <c r="B582" s="292"/>
      <c r="C582" s="292"/>
      <c r="D582" s="292"/>
      <c r="E582" s="292"/>
      <c r="F582" s="294"/>
      <c r="G582" s="292"/>
      <c r="H582" s="293"/>
      <c r="I582" s="292"/>
      <c r="J582" s="292"/>
      <c r="K582" s="292"/>
      <c r="L582" s="292"/>
      <c r="M582" s="292"/>
      <c r="N582" s="292"/>
      <c r="O582" s="292"/>
      <c r="P582" s="292"/>
      <c r="Q582" s="292"/>
      <c r="R582" s="292"/>
    </row>
    <row r="583" spans="1:18" ht="15.75" customHeight="1" x14ac:dyDescent="0.25">
      <c r="A583" s="292"/>
      <c r="B583" s="292"/>
      <c r="C583" s="292"/>
      <c r="D583" s="292"/>
      <c r="E583" s="292"/>
      <c r="F583" s="294"/>
      <c r="G583" s="292"/>
      <c r="H583" s="293"/>
      <c r="I583" s="292"/>
      <c r="J583" s="292"/>
      <c r="K583" s="292"/>
      <c r="L583" s="292"/>
      <c r="M583" s="292"/>
      <c r="N583" s="292"/>
      <c r="O583" s="292"/>
      <c r="P583" s="292"/>
      <c r="Q583" s="292"/>
      <c r="R583" s="292"/>
    </row>
    <row r="584" spans="1:18" ht="15.75" customHeight="1" x14ac:dyDescent="0.25">
      <c r="A584" s="292"/>
      <c r="B584" s="292"/>
      <c r="C584" s="292"/>
      <c r="D584" s="292"/>
      <c r="E584" s="292"/>
      <c r="F584" s="294"/>
      <c r="G584" s="292"/>
      <c r="H584" s="293"/>
      <c r="I584" s="292"/>
      <c r="J584" s="292"/>
      <c r="K584" s="292"/>
      <c r="L584" s="292"/>
      <c r="M584" s="292"/>
      <c r="N584" s="292"/>
      <c r="O584" s="292"/>
      <c r="P584" s="292"/>
      <c r="Q584" s="292"/>
      <c r="R584" s="292"/>
    </row>
    <row r="585" spans="1:18" ht="15.75" customHeight="1" x14ac:dyDescent="0.25">
      <c r="A585" s="292"/>
      <c r="B585" s="292"/>
      <c r="C585" s="292"/>
      <c r="D585" s="292"/>
      <c r="E585" s="292"/>
      <c r="F585" s="294"/>
      <c r="G585" s="292"/>
      <c r="H585" s="293"/>
      <c r="I585" s="292"/>
      <c r="J585" s="292"/>
      <c r="K585" s="292"/>
      <c r="L585" s="292"/>
      <c r="M585" s="292"/>
      <c r="N585" s="292"/>
      <c r="O585" s="292"/>
      <c r="P585" s="292"/>
      <c r="Q585" s="292"/>
      <c r="R585" s="292"/>
    </row>
    <row r="586" spans="1:18" ht="15.75" customHeight="1" x14ac:dyDescent="0.25">
      <c r="A586" s="292"/>
      <c r="B586" s="292"/>
      <c r="C586" s="292"/>
      <c r="D586" s="292"/>
      <c r="E586" s="292"/>
      <c r="F586" s="294"/>
      <c r="G586" s="292"/>
      <c r="H586" s="293"/>
      <c r="I586" s="292"/>
      <c r="J586" s="292"/>
      <c r="K586" s="292"/>
      <c r="L586" s="292"/>
      <c r="M586" s="292"/>
      <c r="N586" s="292"/>
      <c r="O586" s="292"/>
      <c r="P586" s="292"/>
      <c r="Q586" s="292"/>
      <c r="R586" s="292"/>
    </row>
    <row r="587" spans="1:18" ht="15.75" customHeight="1" x14ac:dyDescent="0.25">
      <c r="A587" s="292"/>
      <c r="B587" s="292"/>
      <c r="C587" s="292"/>
      <c r="D587" s="292"/>
      <c r="E587" s="292"/>
      <c r="F587" s="294"/>
      <c r="G587" s="292"/>
      <c r="H587" s="293"/>
      <c r="I587" s="292"/>
      <c r="J587" s="292"/>
      <c r="K587" s="292"/>
      <c r="L587" s="292"/>
      <c r="M587" s="292"/>
      <c r="N587" s="292"/>
      <c r="O587" s="292"/>
      <c r="P587" s="292"/>
      <c r="Q587" s="292"/>
      <c r="R587" s="292"/>
    </row>
    <row r="588" spans="1:18" ht="15.75" customHeight="1" x14ac:dyDescent="0.25">
      <c r="A588" s="292"/>
      <c r="B588" s="292"/>
      <c r="C588" s="292"/>
      <c r="D588" s="292"/>
      <c r="E588" s="292"/>
      <c r="F588" s="294"/>
      <c r="G588" s="292"/>
      <c r="H588" s="293"/>
      <c r="I588" s="292"/>
      <c r="J588" s="292"/>
      <c r="K588" s="292"/>
      <c r="L588" s="292"/>
      <c r="M588" s="292"/>
      <c r="N588" s="292"/>
      <c r="O588" s="292"/>
      <c r="P588" s="292"/>
      <c r="Q588" s="292"/>
      <c r="R588" s="292"/>
    </row>
    <row r="589" spans="1:18" ht="15.75" customHeight="1" x14ac:dyDescent="0.25">
      <c r="A589" s="292"/>
      <c r="B589" s="292"/>
      <c r="C589" s="292"/>
      <c r="D589" s="292"/>
      <c r="E589" s="292"/>
      <c r="F589" s="294"/>
      <c r="G589" s="292"/>
      <c r="H589" s="293"/>
      <c r="I589" s="292"/>
      <c r="J589" s="292"/>
      <c r="K589" s="292"/>
      <c r="L589" s="292"/>
      <c r="M589" s="292"/>
      <c r="N589" s="292"/>
      <c r="O589" s="292"/>
      <c r="P589" s="292"/>
      <c r="Q589" s="292"/>
      <c r="R589" s="292"/>
    </row>
    <row r="590" spans="1:18" ht="15.75" customHeight="1" x14ac:dyDescent="0.25">
      <c r="A590" s="292"/>
      <c r="B590" s="292"/>
      <c r="C590" s="292"/>
      <c r="D590" s="292"/>
      <c r="E590" s="292"/>
      <c r="F590" s="294"/>
      <c r="G590" s="292"/>
      <c r="H590" s="293"/>
      <c r="I590" s="292"/>
      <c r="J590" s="292"/>
      <c r="K590" s="292"/>
      <c r="L590" s="292"/>
      <c r="M590" s="292"/>
      <c r="N590" s="292"/>
      <c r="O590" s="292"/>
      <c r="P590" s="292"/>
      <c r="Q590" s="292"/>
      <c r="R590" s="292"/>
    </row>
    <row r="591" spans="1:18" ht="15.75" customHeight="1" x14ac:dyDescent="0.25">
      <c r="A591" s="292"/>
      <c r="B591" s="292"/>
      <c r="C591" s="292"/>
      <c r="D591" s="292"/>
      <c r="E591" s="292"/>
      <c r="F591" s="294"/>
      <c r="G591" s="292"/>
      <c r="H591" s="293"/>
      <c r="I591" s="292"/>
      <c r="J591" s="292"/>
      <c r="K591" s="292"/>
      <c r="L591" s="292"/>
      <c r="M591" s="292"/>
      <c r="N591" s="292"/>
      <c r="O591" s="292"/>
      <c r="P591" s="292"/>
      <c r="Q591" s="292"/>
      <c r="R591" s="292"/>
    </row>
    <row r="592" spans="1:18" ht="15.75" customHeight="1" x14ac:dyDescent="0.25">
      <c r="A592" s="292"/>
      <c r="B592" s="292"/>
      <c r="C592" s="292"/>
      <c r="D592" s="292"/>
      <c r="E592" s="292"/>
      <c r="F592" s="294"/>
      <c r="G592" s="292"/>
      <c r="H592" s="293"/>
      <c r="I592" s="292"/>
      <c r="J592" s="292"/>
      <c r="K592" s="292"/>
      <c r="L592" s="292"/>
      <c r="M592" s="292"/>
      <c r="N592" s="292"/>
      <c r="O592" s="292"/>
      <c r="P592" s="292"/>
      <c r="Q592" s="292"/>
      <c r="R592" s="292"/>
    </row>
    <row r="593" spans="1:18" ht="15.75" customHeight="1" x14ac:dyDescent="0.25">
      <c r="A593" s="292"/>
      <c r="B593" s="292"/>
      <c r="C593" s="292"/>
      <c r="D593" s="292"/>
      <c r="E593" s="292"/>
      <c r="F593" s="294"/>
      <c r="G593" s="292"/>
      <c r="H593" s="293"/>
      <c r="I593" s="292"/>
      <c r="J593" s="292"/>
      <c r="K593" s="292"/>
      <c r="L593" s="292"/>
      <c r="M593" s="292"/>
      <c r="N593" s="292"/>
      <c r="O593" s="292"/>
      <c r="P593" s="292"/>
      <c r="Q593" s="292"/>
      <c r="R593" s="292"/>
    </row>
    <row r="594" spans="1:18" ht="15.75" customHeight="1" x14ac:dyDescent="0.25">
      <c r="A594" s="292"/>
      <c r="B594" s="292"/>
      <c r="C594" s="292"/>
      <c r="D594" s="292"/>
      <c r="E594" s="292"/>
      <c r="F594" s="294"/>
      <c r="G594" s="292"/>
      <c r="H594" s="293"/>
      <c r="I594" s="292"/>
      <c r="J594" s="292"/>
      <c r="K594" s="292"/>
      <c r="L594" s="292"/>
      <c r="M594" s="292"/>
      <c r="N594" s="292"/>
      <c r="O594" s="292"/>
      <c r="P594" s="292"/>
      <c r="Q594" s="292"/>
      <c r="R594" s="292"/>
    </row>
    <row r="595" spans="1:18" ht="15.75" customHeight="1" x14ac:dyDescent="0.25">
      <c r="A595" s="292"/>
      <c r="B595" s="292"/>
      <c r="C595" s="292"/>
      <c r="D595" s="292"/>
      <c r="E595" s="292"/>
      <c r="F595" s="294"/>
      <c r="G595" s="292"/>
      <c r="H595" s="293"/>
      <c r="I595" s="292"/>
      <c r="J595" s="292"/>
      <c r="K595" s="292"/>
      <c r="L595" s="292"/>
      <c r="M595" s="292"/>
      <c r="N595" s="292"/>
      <c r="O595" s="292"/>
      <c r="P595" s="292"/>
      <c r="Q595" s="292"/>
      <c r="R595" s="292"/>
    </row>
    <row r="596" spans="1:18" ht="15.75" customHeight="1" x14ac:dyDescent="0.25">
      <c r="A596" s="292"/>
      <c r="B596" s="292"/>
      <c r="C596" s="292"/>
      <c r="D596" s="292"/>
      <c r="E596" s="292"/>
      <c r="F596" s="294"/>
      <c r="G596" s="292"/>
      <c r="H596" s="293"/>
      <c r="I596" s="292"/>
      <c r="J596" s="292"/>
      <c r="K596" s="292"/>
      <c r="L596" s="292"/>
      <c r="M596" s="292"/>
      <c r="N596" s="292"/>
      <c r="O596" s="292"/>
      <c r="P596" s="292"/>
      <c r="Q596" s="292"/>
      <c r="R596" s="292"/>
    </row>
    <row r="597" spans="1:18" ht="15.75" customHeight="1" x14ac:dyDescent="0.25">
      <c r="A597" s="292"/>
      <c r="B597" s="292"/>
      <c r="C597" s="292"/>
      <c r="D597" s="292"/>
      <c r="E597" s="292"/>
      <c r="F597" s="294"/>
      <c r="G597" s="292"/>
      <c r="H597" s="293"/>
      <c r="I597" s="292"/>
      <c r="J597" s="292"/>
      <c r="K597" s="292"/>
      <c r="L597" s="292"/>
      <c r="M597" s="292"/>
      <c r="N597" s="292"/>
      <c r="O597" s="292"/>
      <c r="P597" s="292"/>
      <c r="Q597" s="292"/>
      <c r="R597" s="292"/>
    </row>
    <row r="598" spans="1:18" ht="15.75" customHeight="1" x14ac:dyDescent="0.25">
      <c r="A598" s="292"/>
      <c r="B598" s="292"/>
      <c r="C598" s="292"/>
      <c r="D598" s="292"/>
      <c r="E598" s="292"/>
      <c r="F598" s="294"/>
      <c r="G598" s="292"/>
      <c r="H598" s="293"/>
      <c r="I598" s="292"/>
      <c r="J598" s="292"/>
      <c r="K598" s="292"/>
      <c r="L598" s="292"/>
      <c r="M598" s="292"/>
      <c r="N598" s="292"/>
      <c r="O598" s="292"/>
      <c r="P598" s="292"/>
      <c r="Q598" s="292"/>
      <c r="R598" s="292"/>
    </row>
    <row r="599" spans="1:18" ht="15.75" customHeight="1" x14ac:dyDescent="0.25">
      <c r="A599" s="292"/>
      <c r="B599" s="292"/>
      <c r="C599" s="292"/>
      <c r="D599" s="292"/>
      <c r="E599" s="292"/>
      <c r="F599" s="294"/>
      <c r="G599" s="292"/>
      <c r="H599" s="293"/>
      <c r="I599" s="292"/>
      <c r="J599" s="292"/>
      <c r="K599" s="292"/>
      <c r="L599" s="292"/>
      <c r="M599" s="292"/>
      <c r="N599" s="292"/>
      <c r="O599" s="292"/>
      <c r="P599" s="292"/>
      <c r="Q599" s="292"/>
      <c r="R599" s="292"/>
    </row>
    <row r="600" spans="1:18" ht="15.75" customHeight="1" x14ac:dyDescent="0.25">
      <c r="A600" s="292"/>
      <c r="B600" s="292"/>
      <c r="C600" s="292"/>
      <c r="D600" s="292"/>
      <c r="E600" s="292"/>
      <c r="F600" s="294"/>
      <c r="G600" s="292"/>
      <c r="H600" s="293"/>
      <c r="I600" s="292"/>
      <c r="J600" s="292"/>
      <c r="K600" s="292"/>
      <c r="L600" s="292"/>
      <c r="M600" s="292"/>
      <c r="N600" s="292"/>
      <c r="O600" s="292"/>
      <c r="P600" s="292"/>
      <c r="Q600" s="292"/>
      <c r="R600" s="292"/>
    </row>
    <row r="601" spans="1:18" ht="15.75" customHeight="1" x14ac:dyDescent="0.25">
      <c r="A601" s="292"/>
      <c r="B601" s="292"/>
      <c r="C601" s="292"/>
      <c r="D601" s="292"/>
      <c r="E601" s="292"/>
      <c r="F601" s="294"/>
      <c r="G601" s="292"/>
      <c r="H601" s="293"/>
      <c r="I601" s="292"/>
      <c r="J601" s="292"/>
      <c r="K601" s="292"/>
      <c r="L601" s="292"/>
      <c r="M601" s="292"/>
      <c r="N601" s="292"/>
      <c r="O601" s="292"/>
      <c r="P601" s="292"/>
      <c r="Q601" s="292"/>
      <c r="R601" s="292"/>
    </row>
    <row r="602" spans="1:18" ht="15.75" customHeight="1" x14ac:dyDescent="0.25">
      <c r="A602" s="292"/>
      <c r="B602" s="292"/>
      <c r="C602" s="292"/>
      <c r="D602" s="292"/>
      <c r="E602" s="292"/>
      <c r="F602" s="294"/>
      <c r="G602" s="292"/>
      <c r="H602" s="293"/>
      <c r="I602" s="292"/>
      <c r="J602" s="292"/>
      <c r="K602" s="292"/>
      <c r="L602" s="292"/>
      <c r="M602" s="292"/>
      <c r="N602" s="292"/>
      <c r="O602" s="292"/>
      <c r="P602" s="292"/>
      <c r="Q602" s="292"/>
      <c r="R602" s="292"/>
    </row>
    <row r="603" spans="1:18" ht="15.75" customHeight="1" x14ac:dyDescent="0.25">
      <c r="A603" s="292"/>
      <c r="B603" s="292"/>
      <c r="C603" s="292"/>
      <c r="D603" s="292"/>
      <c r="E603" s="292"/>
      <c r="F603" s="294"/>
      <c r="G603" s="292"/>
      <c r="H603" s="293"/>
      <c r="I603" s="292"/>
      <c r="J603" s="292"/>
      <c r="K603" s="292"/>
      <c r="L603" s="292"/>
      <c r="M603" s="292"/>
      <c r="N603" s="292"/>
      <c r="O603" s="292"/>
      <c r="P603" s="292"/>
      <c r="Q603" s="292"/>
      <c r="R603" s="292"/>
    </row>
    <row r="604" spans="1:18" ht="15.75" customHeight="1" x14ac:dyDescent="0.25">
      <c r="A604" s="292"/>
      <c r="B604" s="292"/>
      <c r="C604" s="292"/>
      <c r="D604" s="292"/>
      <c r="E604" s="292"/>
      <c r="F604" s="294"/>
      <c r="G604" s="292"/>
      <c r="H604" s="293"/>
      <c r="I604" s="292"/>
      <c r="J604" s="292"/>
      <c r="K604" s="292"/>
      <c r="L604" s="292"/>
      <c r="M604" s="292"/>
      <c r="N604" s="292"/>
      <c r="O604" s="292"/>
      <c r="P604" s="292"/>
      <c r="Q604" s="292"/>
      <c r="R604" s="292"/>
    </row>
    <row r="605" spans="1:18" ht="15.75" customHeight="1" x14ac:dyDescent="0.25">
      <c r="A605" s="292"/>
      <c r="B605" s="292"/>
      <c r="C605" s="292"/>
      <c r="D605" s="292"/>
      <c r="E605" s="292"/>
      <c r="F605" s="294"/>
      <c r="G605" s="292"/>
      <c r="H605" s="293"/>
      <c r="I605" s="292"/>
      <c r="J605" s="292"/>
      <c r="K605" s="292"/>
      <c r="L605" s="292"/>
      <c r="M605" s="292"/>
      <c r="N605" s="292"/>
      <c r="O605" s="292"/>
      <c r="P605" s="292"/>
      <c r="Q605" s="292"/>
      <c r="R605" s="292"/>
    </row>
    <row r="606" spans="1:18" ht="15.75" customHeight="1" x14ac:dyDescent="0.25">
      <c r="A606" s="292"/>
      <c r="B606" s="292"/>
      <c r="C606" s="292"/>
      <c r="D606" s="292"/>
      <c r="E606" s="292"/>
      <c r="F606" s="294"/>
      <c r="G606" s="292"/>
      <c r="H606" s="293"/>
      <c r="I606" s="292"/>
      <c r="J606" s="292"/>
      <c r="K606" s="292"/>
      <c r="L606" s="292"/>
      <c r="M606" s="292"/>
      <c r="N606" s="292"/>
      <c r="O606" s="292"/>
      <c r="P606" s="292"/>
      <c r="Q606" s="292"/>
      <c r="R606" s="292"/>
    </row>
    <row r="607" spans="1:18" ht="15.75" customHeight="1" x14ac:dyDescent="0.25">
      <c r="A607" s="292"/>
      <c r="B607" s="292"/>
      <c r="C607" s="292"/>
      <c r="D607" s="292"/>
      <c r="E607" s="292"/>
      <c r="F607" s="294"/>
      <c r="G607" s="292"/>
      <c r="H607" s="293"/>
      <c r="I607" s="292"/>
      <c r="J607" s="292"/>
      <c r="K607" s="292"/>
      <c r="L607" s="292"/>
      <c r="M607" s="292"/>
      <c r="N607" s="292"/>
      <c r="O607" s="292"/>
      <c r="P607" s="292"/>
      <c r="Q607" s="292"/>
      <c r="R607" s="292"/>
    </row>
    <row r="608" spans="1:18" ht="15.75" customHeight="1" x14ac:dyDescent="0.25">
      <c r="A608" s="292"/>
      <c r="B608" s="292"/>
      <c r="C608" s="292"/>
      <c r="D608" s="292"/>
      <c r="E608" s="292"/>
      <c r="F608" s="294"/>
      <c r="G608" s="292"/>
      <c r="H608" s="293"/>
      <c r="I608" s="292"/>
      <c r="J608" s="292"/>
      <c r="K608" s="292"/>
      <c r="L608" s="292"/>
      <c r="M608" s="292"/>
      <c r="N608" s="292"/>
      <c r="O608" s="292"/>
      <c r="P608" s="292"/>
      <c r="Q608" s="292"/>
      <c r="R608" s="292"/>
    </row>
    <row r="609" spans="1:18" ht="15.75" customHeight="1" x14ac:dyDescent="0.25">
      <c r="A609" s="292"/>
      <c r="B609" s="292"/>
      <c r="C609" s="292"/>
      <c r="D609" s="292"/>
      <c r="E609" s="292"/>
      <c r="F609" s="294"/>
      <c r="G609" s="292"/>
      <c r="H609" s="293"/>
      <c r="I609" s="292"/>
      <c r="J609" s="292"/>
      <c r="K609" s="292"/>
      <c r="L609" s="292"/>
      <c r="M609" s="292"/>
      <c r="N609" s="292"/>
      <c r="O609" s="292"/>
      <c r="P609" s="292"/>
      <c r="Q609" s="292"/>
      <c r="R609" s="292"/>
    </row>
    <row r="610" spans="1:18" ht="15.75" customHeight="1" x14ac:dyDescent="0.25">
      <c r="A610" s="292"/>
      <c r="B610" s="292"/>
      <c r="C610" s="292"/>
      <c r="D610" s="292"/>
      <c r="E610" s="292"/>
      <c r="F610" s="294"/>
      <c r="G610" s="292"/>
      <c r="H610" s="293"/>
      <c r="I610" s="292"/>
      <c r="J610" s="292"/>
      <c r="K610" s="292"/>
      <c r="L610" s="292"/>
      <c r="M610" s="292"/>
      <c r="N610" s="292"/>
      <c r="O610" s="292"/>
      <c r="P610" s="292"/>
      <c r="Q610" s="292"/>
      <c r="R610" s="292"/>
    </row>
    <row r="611" spans="1:18" ht="15.75" customHeight="1" x14ac:dyDescent="0.25">
      <c r="A611" s="292"/>
      <c r="B611" s="292"/>
      <c r="C611" s="292"/>
      <c r="D611" s="292"/>
      <c r="E611" s="292"/>
      <c r="F611" s="294"/>
      <c r="G611" s="292"/>
      <c r="H611" s="293"/>
      <c r="I611" s="292"/>
      <c r="J611" s="292"/>
      <c r="K611" s="292"/>
      <c r="L611" s="292"/>
      <c r="M611" s="292"/>
      <c r="N611" s="292"/>
      <c r="O611" s="292"/>
      <c r="P611" s="292"/>
      <c r="Q611" s="292"/>
      <c r="R611" s="292"/>
    </row>
    <row r="612" spans="1:18" ht="15.75" customHeight="1" x14ac:dyDescent="0.25">
      <c r="A612" s="292"/>
      <c r="B612" s="292"/>
      <c r="C612" s="292"/>
      <c r="D612" s="292"/>
      <c r="E612" s="292"/>
      <c r="F612" s="294"/>
      <c r="G612" s="292"/>
      <c r="H612" s="293"/>
      <c r="I612" s="292"/>
      <c r="J612" s="292"/>
      <c r="K612" s="292"/>
      <c r="L612" s="292"/>
      <c r="M612" s="292"/>
      <c r="N612" s="292"/>
      <c r="O612" s="292"/>
      <c r="P612" s="292"/>
      <c r="Q612" s="292"/>
      <c r="R612" s="292"/>
    </row>
    <row r="613" spans="1:18" ht="15.75" customHeight="1" x14ac:dyDescent="0.25">
      <c r="A613" s="292"/>
      <c r="B613" s="292"/>
      <c r="C613" s="292"/>
      <c r="D613" s="292"/>
      <c r="E613" s="292"/>
      <c r="F613" s="294"/>
      <c r="G613" s="292"/>
      <c r="H613" s="293"/>
      <c r="I613" s="292"/>
      <c r="J613" s="292"/>
      <c r="K613" s="292"/>
      <c r="L613" s="292"/>
      <c r="M613" s="292"/>
      <c r="N613" s="292"/>
      <c r="O613" s="292"/>
      <c r="P613" s="292"/>
      <c r="Q613" s="292"/>
      <c r="R613" s="292"/>
    </row>
    <row r="614" spans="1:18" ht="15.75" customHeight="1" x14ac:dyDescent="0.25">
      <c r="A614" s="292"/>
      <c r="B614" s="292"/>
      <c r="C614" s="292"/>
      <c r="D614" s="292"/>
      <c r="E614" s="292"/>
      <c r="F614" s="294"/>
      <c r="G614" s="292"/>
      <c r="H614" s="293"/>
      <c r="I614" s="292"/>
      <c r="J614" s="292"/>
      <c r="K614" s="292"/>
      <c r="L614" s="292"/>
      <c r="M614" s="292"/>
      <c r="N614" s="292"/>
      <c r="O614" s="292"/>
      <c r="P614" s="292"/>
      <c r="Q614" s="292"/>
      <c r="R614" s="292"/>
    </row>
    <row r="615" spans="1:18" ht="15.75" customHeight="1" x14ac:dyDescent="0.25">
      <c r="A615" s="292"/>
      <c r="B615" s="292"/>
      <c r="C615" s="292"/>
      <c r="D615" s="292"/>
      <c r="E615" s="292"/>
      <c r="F615" s="294"/>
      <c r="G615" s="292"/>
      <c r="H615" s="293"/>
      <c r="I615" s="292"/>
      <c r="J615" s="292"/>
      <c r="K615" s="292"/>
      <c r="L615" s="292"/>
      <c r="M615" s="292"/>
      <c r="N615" s="292"/>
      <c r="O615" s="292"/>
      <c r="P615" s="292"/>
      <c r="Q615" s="292"/>
      <c r="R615" s="292"/>
    </row>
    <row r="616" spans="1:18" ht="15.75" customHeight="1" x14ac:dyDescent="0.25">
      <c r="A616" s="292"/>
      <c r="B616" s="292"/>
      <c r="C616" s="292"/>
      <c r="D616" s="292"/>
      <c r="E616" s="292"/>
      <c r="F616" s="294"/>
      <c r="G616" s="292"/>
      <c r="H616" s="293"/>
      <c r="I616" s="292"/>
      <c r="J616" s="292"/>
      <c r="K616" s="292"/>
      <c r="L616" s="292"/>
      <c r="M616" s="292"/>
      <c r="N616" s="292"/>
      <c r="O616" s="292"/>
      <c r="P616" s="292"/>
      <c r="Q616" s="292"/>
      <c r="R616" s="292"/>
    </row>
    <row r="617" spans="1:18" ht="15.75" customHeight="1" x14ac:dyDescent="0.25">
      <c r="A617" s="292"/>
      <c r="B617" s="292"/>
      <c r="C617" s="292"/>
      <c r="D617" s="292"/>
      <c r="E617" s="292"/>
      <c r="F617" s="294"/>
      <c r="G617" s="292"/>
      <c r="H617" s="293"/>
      <c r="I617" s="292"/>
      <c r="J617" s="292"/>
      <c r="K617" s="292"/>
      <c r="L617" s="292"/>
      <c r="M617" s="292"/>
      <c r="N617" s="292"/>
      <c r="O617" s="292"/>
      <c r="P617" s="292"/>
      <c r="Q617" s="292"/>
      <c r="R617" s="292"/>
    </row>
    <row r="618" spans="1:18" ht="15.75" customHeight="1" x14ac:dyDescent="0.25">
      <c r="A618" s="292"/>
      <c r="B618" s="292"/>
      <c r="C618" s="292"/>
      <c r="D618" s="292"/>
      <c r="E618" s="292"/>
      <c r="F618" s="294"/>
      <c r="G618" s="292"/>
      <c r="H618" s="293"/>
      <c r="I618" s="292"/>
      <c r="J618" s="292"/>
      <c r="K618" s="292"/>
      <c r="L618" s="292"/>
      <c r="M618" s="292"/>
      <c r="N618" s="292"/>
      <c r="O618" s="292"/>
      <c r="P618" s="292"/>
      <c r="Q618" s="292"/>
      <c r="R618" s="292"/>
    </row>
    <row r="619" spans="1:18" ht="15.75" customHeight="1" x14ac:dyDescent="0.25">
      <c r="A619" s="292"/>
      <c r="B619" s="292"/>
      <c r="C619" s="292"/>
      <c r="D619" s="292"/>
      <c r="E619" s="292"/>
      <c r="F619" s="294"/>
      <c r="G619" s="292"/>
      <c r="H619" s="293"/>
      <c r="I619" s="292"/>
      <c r="J619" s="292"/>
      <c r="K619" s="292"/>
      <c r="L619" s="292"/>
      <c r="M619" s="292"/>
      <c r="N619" s="292"/>
      <c r="O619" s="292"/>
      <c r="P619" s="292"/>
      <c r="Q619" s="292"/>
      <c r="R619" s="292"/>
    </row>
    <row r="620" spans="1:18" ht="15.75" customHeight="1" x14ac:dyDescent="0.25">
      <c r="A620" s="292"/>
      <c r="B620" s="292"/>
      <c r="C620" s="292"/>
      <c r="D620" s="292"/>
      <c r="E620" s="292"/>
      <c r="F620" s="294"/>
      <c r="G620" s="292"/>
      <c r="H620" s="293"/>
      <c r="I620" s="292"/>
      <c r="J620" s="292"/>
      <c r="K620" s="292"/>
      <c r="L620" s="292"/>
      <c r="M620" s="292"/>
      <c r="N620" s="292"/>
      <c r="O620" s="292"/>
      <c r="P620" s="292"/>
      <c r="Q620" s="292"/>
      <c r="R620" s="292"/>
    </row>
    <row r="621" spans="1:18" ht="15.75" customHeight="1" x14ac:dyDescent="0.25">
      <c r="A621" s="292"/>
      <c r="B621" s="292"/>
      <c r="C621" s="292"/>
      <c r="D621" s="292"/>
      <c r="E621" s="292"/>
      <c r="F621" s="294"/>
      <c r="G621" s="292"/>
      <c r="H621" s="293"/>
      <c r="I621" s="292"/>
      <c r="J621" s="292"/>
      <c r="K621" s="292"/>
      <c r="L621" s="292"/>
      <c r="M621" s="292"/>
      <c r="N621" s="292"/>
      <c r="O621" s="292"/>
      <c r="P621" s="292"/>
      <c r="Q621" s="292"/>
      <c r="R621" s="292"/>
    </row>
    <row r="622" spans="1:18" ht="15.75" customHeight="1" x14ac:dyDescent="0.25">
      <c r="A622" s="292"/>
      <c r="B622" s="292"/>
      <c r="C622" s="292"/>
      <c r="D622" s="292"/>
      <c r="E622" s="292"/>
      <c r="F622" s="294"/>
      <c r="G622" s="292"/>
      <c r="H622" s="293"/>
      <c r="I622" s="292"/>
      <c r="J622" s="292"/>
      <c r="K622" s="292"/>
      <c r="L622" s="292"/>
      <c r="M622" s="292"/>
      <c r="N622" s="292"/>
      <c r="O622" s="292"/>
      <c r="P622" s="292"/>
      <c r="Q622" s="292"/>
      <c r="R622" s="292"/>
    </row>
    <row r="623" spans="1:18" ht="15.75" customHeight="1" x14ac:dyDescent="0.25">
      <c r="A623" s="292"/>
      <c r="B623" s="292"/>
      <c r="C623" s="292"/>
      <c r="D623" s="292"/>
      <c r="E623" s="292"/>
      <c r="F623" s="294"/>
      <c r="G623" s="292"/>
      <c r="H623" s="293"/>
      <c r="I623" s="292"/>
      <c r="J623" s="292"/>
      <c r="K623" s="292"/>
      <c r="L623" s="292"/>
      <c r="M623" s="292"/>
      <c r="N623" s="292"/>
      <c r="O623" s="292"/>
      <c r="P623" s="292"/>
      <c r="Q623" s="292"/>
      <c r="R623" s="292"/>
    </row>
    <row r="624" spans="1:18" ht="15.75" customHeight="1" x14ac:dyDescent="0.25">
      <c r="A624" s="292"/>
      <c r="B624" s="292"/>
      <c r="C624" s="292"/>
      <c r="D624" s="292"/>
      <c r="E624" s="292"/>
      <c r="F624" s="294"/>
      <c r="G624" s="292"/>
      <c r="H624" s="293"/>
      <c r="I624" s="292"/>
      <c r="J624" s="292"/>
      <c r="K624" s="292"/>
      <c r="L624" s="292"/>
      <c r="M624" s="292"/>
      <c r="N624" s="292"/>
      <c r="O624" s="292"/>
      <c r="P624" s="292"/>
      <c r="Q624" s="292"/>
      <c r="R624" s="292"/>
    </row>
    <row r="625" spans="1:18" ht="15.75" customHeight="1" x14ac:dyDescent="0.25">
      <c r="A625" s="292"/>
      <c r="B625" s="292"/>
      <c r="C625" s="292"/>
      <c r="D625" s="292"/>
      <c r="E625" s="292"/>
      <c r="F625" s="294"/>
      <c r="G625" s="292"/>
      <c r="H625" s="293"/>
      <c r="I625" s="292"/>
      <c r="J625" s="292"/>
      <c r="K625" s="292"/>
      <c r="L625" s="292"/>
      <c r="M625" s="292"/>
      <c r="N625" s="292"/>
      <c r="O625" s="292"/>
      <c r="P625" s="292"/>
      <c r="Q625" s="292"/>
      <c r="R625" s="292"/>
    </row>
    <row r="626" spans="1:18" ht="15.75" customHeight="1" x14ac:dyDescent="0.25">
      <c r="A626" s="292"/>
      <c r="B626" s="292"/>
      <c r="C626" s="292"/>
      <c r="D626" s="292"/>
      <c r="E626" s="292"/>
      <c r="F626" s="294"/>
      <c r="G626" s="292"/>
      <c r="H626" s="293"/>
      <c r="I626" s="292"/>
      <c r="J626" s="292"/>
      <c r="K626" s="292"/>
      <c r="L626" s="292"/>
      <c r="M626" s="292"/>
      <c r="N626" s="292"/>
      <c r="O626" s="292"/>
      <c r="P626" s="292"/>
      <c r="Q626" s="292"/>
      <c r="R626" s="292"/>
    </row>
    <row r="627" spans="1:18" ht="15.75" customHeight="1" x14ac:dyDescent="0.25">
      <c r="A627" s="292"/>
      <c r="B627" s="292"/>
      <c r="C627" s="292"/>
      <c r="D627" s="292"/>
      <c r="E627" s="292"/>
      <c r="F627" s="294"/>
      <c r="G627" s="292"/>
      <c r="H627" s="293"/>
      <c r="I627" s="292"/>
      <c r="J627" s="292"/>
      <c r="K627" s="292"/>
      <c r="L627" s="292"/>
      <c r="M627" s="292"/>
      <c r="N627" s="292"/>
      <c r="O627" s="292"/>
      <c r="P627" s="292"/>
      <c r="Q627" s="292"/>
      <c r="R627" s="292"/>
    </row>
    <row r="628" spans="1:18" ht="15.75" customHeight="1" x14ac:dyDescent="0.25">
      <c r="A628" s="292"/>
      <c r="B628" s="292"/>
      <c r="C628" s="292"/>
      <c r="D628" s="292"/>
      <c r="E628" s="292"/>
      <c r="F628" s="294"/>
      <c r="G628" s="292"/>
      <c r="H628" s="293"/>
      <c r="I628" s="292"/>
      <c r="J628" s="292"/>
      <c r="K628" s="292"/>
      <c r="L628" s="292"/>
      <c r="M628" s="292"/>
      <c r="N628" s="292"/>
      <c r="O628" s="292"/>
      <c r="P628" s="292"/>
      <c r="Q628" s="292"/>
      <c r="R628" s="292"/>
    </row>
    <row r="629" spans="1:18" ht="15.75" customHeight="1" x14ac:dyDescent="0.25">
      <c r="A629" s="292"/>
      <c r="B629" s="292"/>
      <c r="C629" s="292"/>
      <c r="D629" s="292"/>
      <c r="E629" s="292"/>
      <c r="F629" s="294"/>
      <c r="G629" s="292"/>
      <c r="H629" s="293"/>
      <c r="I629" s="292"/>
      <c r="J629" s="292"/>
      <c r="K629" s="292"/>
      <c r="L629" s="292"/>
      <c r="M629" s="292"/>
      <c r="N629" s="292"/>
      <c r="O629" s="292"/>
      <c r="P629" s="292"/>
      <c r="Q629" s="292"/>
      <c r="R629" s="292"/>
    </row>
    <row r="630" spans="1:18" ht="15.75" customHeight="1" x14ac:dyDescent="0.25">
      <c r="A630" s="292"/>
      <c r="B630" s="292"/>
      <c r="C630" s="292"/>
      <c r="D630" s="292"/>
      <c r="E630" s="292"/>
      <c r="F630" s="294"/>
      <c r="G630" s="292"/>
      <c r="H630" s="293"/>
      <c r="I630" s="292"/>
      <c r="J630" s="292"/>
      <c r="K630" s="292"/>
      <c r="L630" s="292"/>
      <c r="M630" s="292"/>
      <c r="N630" s="292"/>
      <c r="O630" s="292"/>
      <c r="P630" s="292"/>
      <c r="Q630" s="292"/>
      <c r="R630" s="292"/>
    </row>
    <row r="631" spans="1:18" ht="15.75" customHeight="1" x14ac:dyDescent="0.25">
      <c r="A631" s="292"/>
      <c r="B631" s="292"/>
      <c r="C631" s="292"/>
      <c r="D631" s="292"/>
      <c r="E631" s="292"/>
      <c r="F631" s="294"/>
      <c r="G631" s="292"/>
      <c r="H631" s="293"/>
      <c r="I631" s="292"/>
      <c r="J631" s="292"/>
      <c r="K631" s="292"/>
      <c r="L631" s="292"/>
      <c r="M631" s="292"/>
      <c r="N631" s="292"/>
      <c r="O631" s="292"/>
      <c r="P631" s="292"/>
      <c r="Q631" s="292"/>
      <c r="R631" s="292"/>
    </row>
    <row r="632" spans="1:18" ht="15.75" customHeight="1" x14ac:dyDescent="0.25">
      <c r="A632" s="292"/>
      <c r="B632" s="292"/>
      <c r="C632" s="292"/>
      <c r="D632" s="292"/>
      <c r="E632" s="292"/>
      <c r="F632" s="294"/>
      <c r="G632" s="292"/>
      <c r="H632" s="293"/>
      <c r="I632" s="292"/>
      <c r="J632" s="292"/>
      <c r="K632" s="292"/>
      <c r="L632" s="292"/>
      <c r="M632" s="292"/>
      <c r="N632" s="292"/>
      <c r="O632" s="292"/>
      <c r="P632" s="292"/>
      <c r="Q632" s="292"/>
      <c r="R632" s="292"/>
    </row>
    <row r="633" spans="1:18" ht="15.75" customHeight="1" x14ac:dyDescent="0.25">
      <c r="A633" s="292"/>
      <c r="B633" s="292"/>
      <c r="C633" s="292"/>
      <c r="D633" s="292"/>
      <c r="E633" s="292"/>
      <c r="F633" s="294"/>
      <c r="G633" s="292"/>
      <c r="H633" s="293"/>
      <c r="I633" s="292"/>
      <c r="J633" s="292"/>
      <c r="K633" s="292"/>
      <c r="L633" s="292"/>
      <c r="M633" s="292"/>
      <c r="N633" s="292"/>
      <c r="O633" s="292"/>
      <c r="P633" s="292"/>
      <c r="Q633" s="292"/>
      <c r="R633" s="292"/>
    </row>
    <row r="634" spans="1:18" ht="15.75" customHeight="1" x14ac:dyDescent="0.25">
      <c r="A634" s="292"/>
      <c r="B634" s="292"/>
      <c r="C634" s="292"/>
      <c r="D634" s="292"/>
      <c r="E634" s="292"/>
      <c r="F634" s="294"/>
      <c r="G634" s="292"/>
      <c r="H634" s="293"/>
      <c r="I634" s="292"/>
      <c r="J634" s="292"/>
      <c r="K634" s="292"/>
      <c r="L634" s="292"/>
      <c r="M634" s="292"/>
      <c r="N634" s="292"/>
      <c r="O634" s="292"/>
      <c r="P634" s="292"/>
      <c r="Q634" s="292"/>
      <c r="R634" s="292"/>
    </row>
    <row r="635" spans="1:18" ht="15.75" customHeight="1" x14ac:dyDescent="0.25">
      <c r="A635" s="292"/>
      <c r="B635" s="292"/>
      <c r="C635" s="292"/>
      <c r="D635" s="292"/>
      <c r="E635" s="292"/>
      <c r="F635" s="294"/>
      <c r="G635" s="292"/>
      <c r="H635" s="293"/>
      <c r="I635" s="292"/>
      <c r="J635" s="292"/>
      <c r="K635" s="292"/>
      <c r="L635" s="292"/>
      <c r="M635" s="292"/>
      <c r="N635" s="292"/>
      <c r="O635" s="292"/>
      <c r="P635" s="292"/>
      <c r="Q635" s="292"/>
      <c r="R635" s="292"/>
    </row>
    <row r="636" spans="1:18" ht="15.75" customHeight="1" x14ac:dyDescent="0.25">
      <c r="A636" s="292"/>
      <c r="B636" s="292"/>
      <c r="C636" s="292"/>
      <c r="D636" s="292"/>
      <c r="E636" s="292"/>
      <c r="F636" s="294"/>
      <c r="G636" s="292"/>
      <c r="H636" s="293"/>
      <c r="I636" s="292"/>
      <c r="J636" s="292"/>
      <c r="K636" s="292"/>
      <c r="L636" s="292"/>
      <c r="M636" s="292"/>
      <c r="N636" s="292"/>
      <c r="O636" s="292"/>
      <c r="P636" s="292"/>
      <c r="Q636" s="292"/>
      <c r="R636" s="292"/>
    </row>
    <row r="637" spans="1:18" ht="15.75" customHeight="1" x14ac:dyDescent="0.25">
      <c r="A637" s="292"/>
      <c r="B637" s="292"/>
      <c r="C637" s="292"/>
      <c r="D637" s="292"/>
      <c r="E637" s="292"/>
      <c r="F637" s="294"/>
      <c r="G637" s="292"/>
      <c r="H637" s="293"/>
      <c r="I637" s="292"/>
      <c r="J637" s="292"/>
      <c r="K637" s="292"/>
      <c r="L637" s="292"/>
      <c r="M637" s="292"/>
      <c r="N637" s="292"/>
      <c r="O637" s="292"/>
      <c r="P637" s="292"/>
      <c r="Q637" s="292"/>
      <c r="R637" s="292"/>
    </row>
    <row r="638" spans="1:18" ht="15.75" customHeight="1" x14ac:dyDescent="0.25">
      <c r="A638" s="292"/>
      <c r="B638" s="292"/>
      <c r="C638" s="292"/>
      <c r="D638" s="292"/>
      <c r="E638" s="292"/>
      <c r="F638" s="294"/>
      <c r="G638" s="292"/>
      <c r="H638" s="293"/>
      <c r="I638" s="292"/>
      <c r="J638" s="292"/>
      <c r="K638" s="292"/>
      <c r="L638" s="292"/>
      <c r="M638" s="292"/>
      <c r="N638" s="292"/>
      <c r="O638" s="292"/>
      <c r="P638" s="292"/>
      <c r="Q638" s="292"/>
      <c r="R638" s="292"/>
    </row>
    <row r="639" spans="1:18" ht="15.75" customHeight="1" x14ac:dyDescent="0.25">
      <c r="A639" s="292"/>
      <c r="B639" s="292"/>
      <c r="C639" s="292"/>
      <c r="D639" s="292"/>
      <c r="E639" s="292"/>
      <c r="F639" s="294"/>
      <c r="G639" s="292"/>
      <c r="H639" s="293"/>
      <c r="I639" s="292"/>
      <c r="J639" s="292"/>
      <c r="K639" s="292"/>
      <c r="L639" s="292"/>
      <c r="M639" s="292"/>
      <c r="N639" s="292"/>
      <c r="O639" s="292"/>
      <c r="P639" s="292"/>
      <c r="Q639" s="292"/>
      <c r="R639" s="292"/>
    </row>
    <row r="640" spans="1:18" ht="15.75" customHeight="1" x14ac:dyDescent="0.25">
      <c r="A640" s="292"/>
      <c r="B640" s="292"/>
      <c r="C640" s="292"/>
      <c r="D640" s="292"/>
      <c r="E640" s="292"/>
      <c r="F640" s="294"/>
      <c r="G640" s="292"/>
      <c r="H640" s="293"/>
      <c r="I640" s="292"/>
      <c r="J640" s="292"/>
      <c r="K640" s="292"/>
      <c r="L640" s="292"/>
      <c r="M640" s="292"/>
      <c r="N640" s="292"/>
      <c r="O640" s="292"/>
      <c r="P640" s="292"/>
      <c r="Q640" s="292"/>
      <c r="R640" s="292"/>
    </row>
    <row r="641" spans="1:18" ht="15.75" customHeight="1" x14ac:dyDescent="0.25">
      <c r="A641" s="292"/>
      <c r="B641" s="292"/>
      <c r="C641" s="292"/>
      <c r="D641" s="292"/>
      <c r="E641" s="292"/>
      <c r="F641" s="294"/>
      <c r="G641" s="292"/>
      <c r="H641" s="293"/>
      <c r="I641" s="292"/>
      <c r="J641" s="292"/>
      <c r="K641" s="292"/>
      <c r="L641" s="292"/>
      <c r="M641" s="292"/>
      <c r="N641" s="292"/>
      <c r="O641" s="292"/>
      <c r="P641" s="292"/>
      <c r="Q641" s="292"/>
      <c r="R641" s="292"/>
    </row>
    <row r="642" spans="1:18" ht="15.75" customHeight="1" x14ac:dyDescent="0.25">
      <c r="A642" s="292"/>
      <c r="B642" s="292"/>
      <c r="C642" s="292"/>
      <c r="D642" s="292"/>
      <c r="E642" s="292"/>
      <c r="F642" s="294"/>
      <c r="G642" s="292"/>
      <c r="H642" s="293"/>
      <c r="I642" s="292"/>
      <c r="J642" s="292"/>
      <c r="K642" s="292"/>
      <c r="L642" s="292"/>
      <c r="M642" s="292"/>
      <c r="N642" s="292"/>
      <c r="O642" s="292"/>
      <c r="P642" s="292"/>
      <c r="Q642" s="292"/>
      <c r="R642" s="292"/>
    </row>
    <row r="643" spans="1:18" ht="15.75" customHeight="1" x14ac:dyDescent="0.25">
      <c r="A643" s="292"/>
      <c r="B643" s="292"/>
      <c r="C643" s="292"/>
      <c r="D643" s="292"/>
      <c r="E643" s="292"/>
      <c r="F643" s="294"/>
      <c r="G643" s="292"/>
      <c r="H643" s="293"/>
      <c r="I643" s="292"/>
      <c r="J643" s="292"/>
      <c r="K643" s="292"/>
      <c r="L643" s="292"/>
      <c r="M643" s="292"/>
      <c r="N643" s="292"/>
      <c r="O643" s="292"/>
      <c r="P643" s="292"/>
      <c r="Q643" s="292"/>
      <c r="R643" s="292"/>
    </row>
    <row r="644" spans="1:18" ht="15.75" customHeight="1" x14ac:dyDescent="0.25">
      <c r="A644" s="292"/>
      <c r="B644" s="292"/>
      <c r="C644" s="292"/>
      <c r="D644" s="292"/>
      <c r="E644" s="292"/>
      <c r="F644" s="294"/>
      <c r="G644" s="292"/>
      <c r="H644" s="293"/>
      <c r="I644" s="292"/>
      <c r="J644" s="292"/>
      <c r="K644" s="292"/>
      <c r="L644" s="292"/>
      <c r="M644" s="292"/>
      <c r="N644" s="292"/>
      <c r="O644" s="292"/>
      <c r="P644" s="292"/>
      <c r="Q644" s="292"/>
      <c r="R644" s="292"/>
    </row>
    <row r="645" spans="1:18" ht="15.75" customHeight="1" x14ac:dyDescent="0.25">
      <c r="A645" s="292"/>
      <c r="B645" s="292"/>
      <c r="C645" s="292"/>
      <c r="D645" s="292"/>
      <c r="E645" s="292"/>
      <c r="F645" s="294"/>
      <c r="G645" s="292"/>
      <c r="H645" s="293"/>
      <c r="I645" s="292"/>
      <c r="J645" s="292"/>
      <c r="K645" s="292"/>
      <c r="L645" s="292"/>
      <c r="M645" s="292"/>
      <c r="N645" s="292"/>
      <c r="O645" s="292"/>
      <c r="P645" s="292"/>
      <c r="Q645" s="292"/>
      <c r="R645" s="292"/>
    </row>
    <row r="646" spans="1:18" ht="15.75" customHeight="1" x14ac:dyDescent="0.25">
      <c r="A646" s="292"/>
      <c r="B646" s="292"/>
      <c r="C646" s="292"/>
      <c r="D646" s="292"/>
      <c r="E646" s="292"/>
      <c r="F646" s="294"/>
      <c r="G646" s="292"/>
      <c r="H646" s="293"/>
      <c r="I646" s="292"/>
      <c r="J646" s="292"/>
      <c r="K646" s="292"/>
      <c r="L646" s="292"/>
      <c r="M646" s="292"/>
      <c r="N646" s="292"/>
      <c r="O646" s="292"/>
      <c r="P646" s="292"/>
      <c r="Q646" s="292"/>
      <c r="R646" s="292"/>
    </row>
    <row r="647" spans="1:18" ht="15.75" customHeight="1" x14ac:dyDescent="0.25">
      <c r="A647" s="292"/>
      <c r="B647" s="292"/>
      <c r="C647" s="292"/>
      <c r="D647" s="292"/>
      <c r="E647" s="292"/>
      <c r="F647" s="294"/>
      <c r="G647" s="292"/>
      <c r="H647" s="293"/>
      <c r="I647" s="292"/>
      <c r="J647" s="292"/>
      <c r="K647" s="292"/>
      <c r="L647" s="292"/>
      <c r="M647" s="292"/>
      <c r="N647" s="292"/>
      <c r="O647" s="292"/>
      <c r="P647" s="292"/>
      <c r="Q647" s="292"/>
      <c r="R647" s="292"/>
    </row>
    <row r="648" spans="1:18" ht="15.75" customHeight="1" x14ac:dyDescent="0.25">
      <c r="A648" s="292"/>
      <c r="B648" s="292"/>
      <c r="C648" s="292"/>
      <c r="D648" s="292"/>
      <c r="E648" s="292"/>
      <c r="F648" s="294"/>
      <c r="G648" s="292"/>
      <c r="H648" s="293"/>
      <c r="I648" s="292"/>
      <c r="J648" s="292"/>
      <c r="K648" s="292"/>
      <c r="L648" s="292"/>
      <c r="M648" s="292"/>
      <c r="N648" s="292"/>
      <c r="O648" s="292"/>
      <c r="P648" s="292"/>
      <c r="Q648" s="292"/>
      <c r="R648" s="292"/>
    </row>
    <row r="649" spans="1:18" ht="15.75" customHeight="1" x14ac:dyDescent="0.25">
      <c r="A649" s="292"/>
      <c r="B649" s="292"/>
      <c r="C649" s="292"/>
      <c r="D649" s="292"/>
      <c r="E649" s="292"/>
      <c r="F649" s="294"/>
      <c r="G649" s="292"/>
      <c r="H649" s="293"/>
      <c r="I649" s="292"/>
      <c r="J649" s="292"/>
      <c r="K649" s="292"/>
      <c r="L649" s="292"/>
      <c r="M649" s="292"/>
      <c r="N649" s="292"/>
      <c r="O649" s="292"/>
      <c r="P649" s="292"/>
      <c r="Q649" s="292"/>
      <c r="R649" s="292"/>
    </row>
    <row r="650" spans="1:18" ht="15.75" customHeight="1" x14ac:dyDescent="0.25">
      <c r="A650" s="292"/>
      <c r="B650" s="292"/>
      <c r="C650" s="292"/>
      <c r="D650" s="292"/>
      <c r="E650" s="292"/>
      <c r="F650" s="294"/>
      <c r="G650" s="292"/>
      <c r="H650" s="293"/>
      <c r="I650" s="292"/>
      <c r="J650" s="292"/>
      <c r="K650" s="292"/>
      <c r="L650" s="292"/>
      <c r="M650" s="292"/>
      <c r="N650" s="292"/>
      <c r="O650" s="292"/>
      <c r="P650" s="292"/>
      <c r="Q650" s="292"/>
      <c r="R650" s="292"/>
    </row>
    <row r="651" spans="1:18" ht="15.75" customHeight="1" x14ac:dyDescent="0.25">
      <c r="A651" s="292"/>
      <c r="B651" s="292"/>
      <c r="C651" s="292"/>
      <c r="D651" s="292"/>
      <c r="E651" s="292"/>
      <c r="F651" s="294"/>
      <c r="G651" s="292"/>
      <c r="H651" s="293"/>
      <c r="I651" s="292"/>
      <c r="J651" s="292"/>
      <c r="K651" s="292"/>
      <c r="L651" s="292"/>
      <c r="M651" s="292"/>
      <c r="N651" s="292"/>
      <c r="O651" s="292"/>
      <c r="P651" s="292"/>
      <c r="Q651" s="292"/>
      <c r="R651" s="292"/>
    </row>
    <row r="652" spans="1:18" ht="15.75" customHeight="1" x14ac:dyDescent="0.25">
      <c r="A652" s="292"/>
      <c r="B652" s="292"/>
      <c r="C652" s="292"/>
      <c r="D652" s="292"/>
      <c r="E652" s="292"/>
      <c r="F652" s="294"/>
      <c r="G652" s="292"/>
      <c r="H652" s="293"/>
      <c r="I652" s="292"/>
      <c r="J652" s="292"/>
      <c r="K652" s="292"/>
      <c r="L652" s="292"/>
      <c r="M652" s="292"/>
      <c r="N652" s="292"/>
      <c r="O652" s="292"/>
      <c r="P652" s="292"/>
      <c r="Q652" s="292"/>
      <c r="R652" s="292"/>
    </row>
    <row r="653" spans="1:18" ht="15.75" customHeight="1" x14ac:dyDescent="0.25">
      <c r="A653" s="292"/>
      <c r="B653" s="292"/>
      <c r="C653" s="292"/>
      <c r="D653" s="292"/>
      <c r="E653" s="292"/>
      <c r="F653" s="294"/>
      <c r="G653" s="292"/>
      <c r="H653" s="293"/>
      <c r="I653" s="292"/>
      <c r="J653" s="292"/>
      <c r="K653" s="292"/>
      <c r="L653" s="292"/>
      <c r="M653" s="292"/>
      <c r="N653" s="292"/>
      <c r="O653" s="292"/>
      <c r="P653" s="292"/>
      <c r="Q653" s="292"/>
      <c r="R653" s="292"/>
    </row>
    <row r="654" spans="1:18" ht="15.75" customHeight="1" x14ac:dyDescent="0.25">
      <c r="A654" s="292"/>
      <c r="B654" s="292"/>
      <c r="C654" s="292"/>
      <c r="D654" s="292"/>
      <c r="E654" s="292"/>
      <c r="F654" s="294"/>
      <c r="G654" s="292"/>
      <c r="H654" s="293"/>
      <c r="I654" s="292"/>
      <c r="J654" s="292"/>
      <c r="K654" s="292"/>
      <c r="L654" s="292"/>
      <c r="M654" s="292"/>
      <c r="N654" s="292"/>
      <c r="O654" s="292"/>
      <c r="P654" s="292"/>
      <c r="Q654" s="292"/>
      <c r="R654" s="292"/>
    </row>
    <row r="655" spans="1:18" ht="15.75" customHeight="1" x14ac:dyDescent="0.25">
      <c r="A655" s="292"/>
      <c r="B655" s="292"/>
      <c r="C655" s="292"/>
      <c r="D655" s="292"/>
      <c r="E655" s="292"/>
      <c r="F655" s="294"/>
      <c r="G655" s="292"/>
      <c r="H655" s="293"/>
      <c r="I655" s="292"/>
      <c r="J655" s="292"/>
      <c r="K655" s="292"/>
      <c r="L655" s="292"/>
      <c r="M655" s="292"/>
      <c r="N655" s="292"/>
      <c r="O655" s="292"/>
      <c r="P655" s="292"/>
      <c r="Q655" s="292"/>
      <c r="R655" s="292"/>
    </row>
    <row r="656" spans="1:18" ht="15.75" customHeight="1" x14ac:dyDescent="0.25">
      <c r="A656" s="292"/>
      <c r="B656" s="292"/>
      <c r="C656" s="292"/>
      <c r="D656" s="292"/>
      <c r="E656" s="292"/>
      <c r="F656" s="294"/>
      <c r="G656" s="292"/>
      <c r="H656" s="293"/>
      <c r="I656" s="292"/>
      <c r="J656" s="292"/>
      <c r="K656" s="292"/>
      <c r="L656" s="292"/>
      <c r="M656" s="292"/>
      <c r="N656" s="292"/>
      <c r="O656" s="292"/>
      <c r="P656" s="292"/>
      <c r="Q656" s="292"/>
      <c r="R656" s="292"/>
    </row>
    <row r="657" spans="1:18" ht="15.75" customHeight="1" x14ac:dyDescent="0.25">
      <c r="A657" s="292"/>
      <c r="B657" s="292"/>
      <c r="C657" s="292"/>
      <c r="D657" s="292"/>
      <c r="E657" s="292"/>
      <c r="F657" s="294"/>
      <c r="G657" s="292"/>
      <c r="H657" s="293"/>
      <c r="I657" s="292"/>
      <c r="J657" s="292"/>
      <c r="K657" s="292"/>
      <c r="L657" s="292"/>
      <c r="M657" s="292"/>
      <c r="N657" s="292"/>
      <c r="O657" s="292"/>
      <c r="P657" s="292"/>
      <c r="Q657" s="292"/>
      <c r="R657" s="292"/>
    </row>
    <row r="658" spans="1:18" ht="15.75" customHeight="1" x14ac:dyDescent="0.25">
      <c r="A658" s="292"/>
      <c r="B658" s="292"/>
      <c r="C658" s="292"/>
      <c r="D658" s="292"/>
      <c r="E658" s="292"/>
      <c r="F658" s="294"/>
      <c r="G658" s="292"/>
      <c r="H658" s="293"/>
      <c r="I658" s="292"/>
      <c r="J658" s="292"/>
      <c r="K658" s="292"/>
      <c r="L658" s="292"/>
      <c r="M658" s="292"/>
      <c r="N658" s="292"/>
      <c r="O658" s="292"/>
      <c r="P658" s="292"/>
      <c r="Q658" s="292"/>
      <c r="R658" s="292"/>
    </row>
    <row r="659" spans="1:18" ht="15.75" customHeight="1" x14ac:dyDescent="0.25">
      <c r="A659" s="292"/>
      <c r="B659" s="292"/>
      <c r="C659" s="292"/>
      <c r="D659" s="292"/>
      <c r="E659" s="292"/>
      <c r="F659" s="294"/>
      <c r="G659" s="292"/>
      <c r="H659" s="293"/>
      <c r="I659" s="292"/>
      <c r="J659" s="292"/>
      <c r="K659" s="292"/>
      <c r="L659" s="292"/>
      <c r="M659" s="292"/>
      <c r="N659" s="292"/>
      <c r="O659" s="292"/>
      <c r="P659" s="292"/>
      <c r="Q659" s="292"/>
      <c r="R659" s="292"/>
    </row>
    <row r="660" spans="1:18" ht="15.75" customHeight="1" x14ac:dyDescent="0.25">
      <c r="A660" s="292"/>
      <c r="B660" s="292"/>
      <c r="C660" s="292"/>
      <c r="D660" s="292"/>
      <c r="E660" s="292"/>
      <c r="F660" s="294"/>
      <c r="G660" s="292"/>
      <c r="H660" s="293"/>
      <c r="I660" s="292"/>
      <c r="J660" s="292"/>
      <c r="K660" s="292"/>
      <c r="L660" s="292"/>
      <c r="M660" s="292"/>
      <c r="N660" s="292"/>
      <c r="O660" s="292"/>
      <c r="P660" s="292"/>
      <c r="Q660" s="292"/>
      <c r="R660" s="292"/>
    </row>
    <row r="661" spans="1:18" ht="15.75" customHeight="1" x14ac:dyDescent="0.25">
      <c r="A661" s="292"/>
      <c r="B661" s="292"/>
      <c r="C661" s="292"/>
      <c r="D661" s="292"/>
      <c r="E661" s="292"/>
      <c r="F661" s="294"/>
      <c r="G661" s="292"/>
      <c r="H661" s="293"/>
      <c r="I661" s="292"/>
      <c r="J661" s="292"/>
      <c r="K661" s="292"/>
      <c r="L661" s="292"/>
      <c r="M661" s="292"/>
      <c r="N661" s="292"/>
      <c r="O661" s="292"/>
      <c r="P661" s="292"/>
      <c r="Q661" s="292"/>
      <c r="R661" s="292"/>
    </row>
    <row r="662" spans="1:18" ht="15.75" customHeight="1" x14ac:dyDescent="0.25">
      <c r="A662" s="292"/>
      <c r="B662" s="292"/>
      <c r="C662" s="292"/>
      <c r="D662" s="292"/>
      <c r="E662" s="292"/>
      <c r="F662" s="294"/>
      <c r="G662" s="292"/>
      <c r="H662" s="293"/>
      <c r="I662" s="292"/>
      <c r="J662" s="292"/>
      <c r="K662" s="292"/>
      <c r="L662" s="292"/>
      <c r="M662" s="292"/>
      <c r="N662" s="292"/>
      <c r="O662" s="292"/>
      <c r="P662" s="292"/>
      <c r="Q662" s="292"/>
      <c r="R662" s="292"/>
    </row>
    <row r="663" spans="1:18" ht="15.75" customHeight="1" x14ac:dyDescent="0.25">
      <c r="A663" s="292"/>
      <c r="B663" s="292"/>
      <c r="C663" s="292"/>
      <c r="D663" s="292"/>
      <c r="E663" s="292"/>
      <c r="F663" s="294"/>
      <c r="G663" s="292"/>
      <c r="H663" s="293"/>
      <c r="I663" s="292"/>
      <c r="J663" s="292"/>
      <c r="K663" s="292"/>
      <c r="L663" s="292"/>
      <c r="M663" s="292"/>
      <c r="N663" s="292"/>
      <c r="O663" s="292"/>
      <c r="P663" s="292"/>
      <c r="Q663" s="292"/>
      <c r="R663" s="292"/>
    </row>
    <row r="664" spans="1:18" ht="15.75" customHeight="1" x14ac:dyDescent="0.25">
      <c r="A664" s="292"/>
      <c r="B664" s="292"/>
      <c r="C664" s="292"/>
      <c r="D664" s="292"/>
      <c r="E664" s="292"/>
      <c r="F664" s="294"/>
      <c r="G664" s="292"/>
      <c r="H664" s="293"/>
      <c r="I664" s="292"/>
      <c r="J664" s="292"/>
      <c r="K664" s="292"/>
      <c r="L664" s="292"/>
      <c r="M664" s="292"/>
      <c r="N664" s="292"/>
      <c r="O664" s="292"/>
      <c r="P664" s="292"/>
      <c r="Q664" s="292"/>
      <c r="R664" s="292"/>
    </row>
    <row r="665" spans="1:18" ht="15.75" customHeight="1" x14ac:dyDescent="0.25">
      <c r="A665" s="292"/>
      <c r="B665" s="292"/>
      <c r="C665" s="292"/>
      <c r="D665" s="292"/>
      <c r="E665" s="292"/>
      <c r="F665" s="294"/>
      <c r="G665" s="292"/>
      <c r="H665" s="293"/>
      <c r="I665" s="292"/>
      <c r="J665" s="292"/>
      <c r="K665" s="292"/>
      <c r="L665" s="292"/>
      <c r="M665" s="292"/>
      <c r="N665" s="292"/>
      <c r="O665" s="292"/>
      <c r="P665" s="292"/>
      <c r="Q665" s="292"/>
      <c r="R665" s="292"/>
    </row>
    <row r="666" spans="1:18" ht="15.75" customHeight="1" x14ac:dyDescent="0.25">
      <c r="A666" s="292"/>
      <c r="B666" s="292"/>
      <c r="C666" s="292"/>
      <c r="D666" s="292"/>
      <c r="E666" s="292"/>
      <c r="F666" s="294"/>
      <c r="G666" s="292"/>
      <c r="H666" s="293"/>
      <c r="I666" s="292"/>
      <c r="J666" s="292"/>
      <c r="K666" s="292"/>
      <c r="L666" s="292"/>
      <c r="M666" s="292"/>
      <c r="N666" s="292"/>
      <c r="O666" s="292"/>
      <c r="P666" s="292"/>
      <c r="Q666" s="292"/>
      <c r="R666" s="292"/>
    </row>
    <row r="667" spans="1:18" ht="15.75" customHeight="1" x14ac:dyDescent="0.25">
      <c r="A667" s="292"/>
      <c r="B667" s="292"/>
      <c r="C667" s="292"/>
      <c r="D667" s="292"/>
      <c r="E667" s="292"/>
      <c r="F667" s="294"/>
      <c r="G667" s="292"/>
      <c r="H667" s="293"/>
      <c r="I667" s="292"/>
      <c r="J667" s="292"/>
      <c r="K667" s="292"/>
      <c r="L667" s="292"/>
      <c r="M667" s="292"/>
      <c r="N667" s="292"/>
      <c r="O667" s="292"/>
      <c r="P667" s="292"/>
      <c r="Q667" s="292"/>
      <c r="R667" s="292"/>
    </row>
    <row r="668" spans="1:18" ht="15.75" customHeight="1" x14ac:dyDescent="0.25">
      <c r="A668" s="292"/>
      <c r="B668" s="292"/>
      <c r="C668" s="292"/>
      <c r="D668" s="292"/>
      <c r="E668" s="292"/>
      <c r="F668" s="294"/>
      <c r="G668" s="292"/>
      <c r="H668" s="293"/>
      <c r="I668" s="292"/>
      <c r="J668" s="292"/>
      <c r="K668" s="292"/>
      <c r="L668" s="292"/>
      <c r="M668" s="292"/>
      <c r="N668" s="292"/>
      <c r="O668" s="292"/>
      <c r="P668" s="292"/>
      <c r="Q668" s="292"/>
      <c r="R668" s="292"/>
    </row>
    <row r="669" spans="1:18" ht="15.75" customHeight="1" x14ac:dyDescent="0.25">
      <c r="A669" s="292"/>
      <c r="B669" s="292"/>
      <c r="C669" s="292"/>
      <c r="D669" s="292"/>
      <c r="E669" s="292"/>
      <c r="F669" s="294"/>
      <c r="G669" s="292"/>
      <c r="H669" s="293"/>
      <c r="I669" s="292"/>
      <c r="J669" s="292"/>
      <c r="K669" s="292"/>
      <c r="L669" s="292"/>
      <c r="M669" s="292"/>
      <c r="N669" s="292"/>
      <c r="O669" s="292"/>
      <c r="P669" s="292"/>
      <c r="Q669" s="292"/>
      <c r="R669" s="292"/>
    </row>
    <row r="670" spans="1:18" ht="15.75" customHeight="1" x14ac:dyDescent="0.25">
      <c r="A670" s="292"/>
      <c r="B670" s="292"/>
      <c r="C670" s="292"/>
      <c r="D670" s="292"/>
      <c r="E670" s="292"/>
      <c r="F670" s="294"/>
      <c r="G670" s="292"/>
      <c r="H670" s="293"/>
      <c r="I670" s="292"/>
      <c r="J670" s="292"/>
      <c r="K670" s="292"/>
      <c r="L670" s="292"/>
      <c r="M670" s="292"/>
      <c r="N670" s="292"/>
      <c r="O670" s="292"/>
      <c r="P670" s="292"/>
      <c r="Q670" s="292"/>
      <c r="R670" s="292"/>
    </row>
    <row r="671" spans="1:18" ht="15.75" customHeight="1" x14ac:dyDescent="0.25">
      <c r="A671" s="292"/>
      <c r="B671" s="292"/>
      <c r="C671" s="292"/>
      <c r="D671" s="292"/>
      <c r="E671" s="292"/>
      <c r="F671" s="294"/>
      <c r="G671" s="292"/>
      <c r="H671" s="293"/>
      <c r="I671" s="292"/>
      <c r="J671" s="292"/>
      <c r="K671" s="292"/>
      <c r="L671" s="292"/>
      <c r="M671" s="292"/>
      <c r="N671" s="292"/>
      <c r="O671" s="292"/>
      <c r="P671" s="292"/>
      <c r="Q671" s="292"/>
      <c r="R671" s="292"/>
    </row>
    <row r="672" spans="1:18" ht="15.75" customHeight="1" x14ac:dyDescent="0.25">
      <c r="A672" s="292"/>
      <c r="B672" s="292"/>
      <c r="C672" s="292"/>
      <c r="D672" s="292"/>
      <c r="E672" s="292"/>
      <c r="F672" s="294"/>
      <c r="G672" s="292"/>
      <c r="H672" s="293"/>
      <c r="I672" s="292"/>
      <c r="J672" s="292"/>
      <c r="K672" s="292"/>
      <c r="L672" s="292"/>
      <c r="M672" s="292"/>
      <c r="N672" s="292"/>
      <c r="O672" s="292"/>
      <c r="P672" s="292"/>
      <c r="Q672" s="292"/>
      <c r="R672" s="292"/>
    </row>
    <row r="673" spans="1:18" ht="15.75" customHeight="1" x14ac:dyDescent="0.25">
      <c r="A673" s="292"/>
      <c r="B673" s="292"/>
      <c r="C673" s="292"/>
      <c r="D673" s="292"/>
      <c r="E673" s="292"/>
      <c r="F673" s="294"/>
      <c r="G673" s="292"/>
      <c r="H673" s="293"/>
      <c r="I673" s="292"/>
      <c r="J673" s="292"/>
      <c r="K673" s="292"/>
      <c r="L673" s="292"/>
      <c r="M673" s="292"/>
      <c r="N673" s="292"/>
      <c r="O673" s="292"/>
      <c r="P673" s="292"/>
      <c r="Q673" s="292"/>
      <c r="R673" s="292"/>
    </row>
    <row r="674" spans="1:18" ht="15.75" customHeight="1" x14ac:dyDescent="0.25">
      <c r="A674" s="292"/>
      <c r="B674" s="292"/>
      <c r="C674" s="292"/>
      <c r="D674" s="292"/>
      <c r="E674" s="292"/>
      <c r="F674" s="294"/>
      <c r="G674" s="292"/>
      <c r="H674" s="293"/>
      <c r="I674" s="292"/>
      <c r="J674" s="292"/>
      <c r="K674" s="292"/>
      <c r="L674" s="292"/>
      <c r="M674" s="292"/>
      <c r="N674" s="292"/>
      <c r="O674" s="292"/>
      <c r="P674" s="292"/>
      <c r="Q674" s="292"/>
      <c r="R674" s="292"/>
    </row>
    <row r="675" spans="1:18" ht="15.75" customHeight="1" x14ac:dyDescent="0.25">
      <c r="A675" s="292"/>
      <c r="B675" s="292"/>
      <c r="C675" s="292"/>
      <c r="D675" s="292"/>
      <c r="E675" s="292"/>
      <c r="F675" s="294"/>
      <c r="G675" s="292"/>
      <c r="H675" s="293"/>
      <c r="I675" s="292"/>
      <c r="J675" s="292"/>
      <c r="K675" s="292"/>
      <c r="L675" s="292"/>
      <c r="M675" s="292"/>
      <c r="N675" s="292"/>
      <c r="O675" s="292"/>
      <c r="P675" s="292"/>
      <c r="Q675" s="292"/>
      <c r="R675" s="292"/>
    </row>
    <row r="676" spans="1:18" ht="15.75" customHeight="1" x14ac:dyDescent="0.25">
      <c r="A676" s="292"/>
      <c r="B676" s="292"/>
      <c r="C676" s="292"/>
      <c r="D676" s="292"/>
      <c r="E676" s="292"/>
      <c r="F676" s="294"/>
      <c r="G676" s="292"/>
      <c r="H676" s="293"/>
      <c r="I676" s="292"/>
      <c r="J676" s="292"/>
      <c r="K676" s="292"/>
      <c r="L676" s="292"/>
      <c r="M676" s="292"/>
      <c r="N676" s="292"/>
      <c r="O676" s="292"/>
      <c r="P676" s="292"/>
      <c r="Q676" s="292"/>
      <c r="R676" s="292"/>
    </row>
    <row r="677" spans="1:18" ht="15.75" customHeight="1" x14ac:dyDescent="0.25">
      <c r="A677" s="292"/>
      <c r="B677" s="292"/>
      <c r="C677" s="292"/>
      <c r="D677" s="292"/>
      <c r="E677" s="292"/>
      <c r="F677" s="294"/>
      <c r="G677" s="292"/>
      <c r="H677" s="293"/>
      <c r="I677" s="292"/>
      <c r="J677" s="292"/>
      <c r="K677" s="292"/>
      <c r="L677" s="292"/>
      <c r="M677" s="292"/>
      <c r="N677" s="292"/>
      <c r="O677" s="292"/>
      <c r="P677" s="292"/>
      <c r="Q677" s="292"/>
      <c r="R677" s="292"/>
    </row>
    <row r="678" spans="1:18" ht="15.75" customHeight="1" x14ac:dyDescent="0.25">
      <c r="A678" s="292"/>
      <c r="B678" s="292"/>
      <c r="C678" s="292"/>
      <c r="D678" s="292"/>
      <c r="E678" s="292"/>
      <c r="F678" s="294"/>
      <c r="G678" s="292"/>
      <c r="H678" s="293"/>
      <c r="I678" s="292"/>
      <c r="J678" s="292"/>
      <c r="K678" s="292"/>
      <c r="L678" s="292"/>
      <c r="M678" s="292"/>
      <c r="N678" s="292"/>
      <c r="O678" s="292"/>
      <c r="P678" s="292"/>
      <c r="Q678" s="292"/>
      <c r="R678" s="292"/>
    </row>
    <row r="679" spans="1:18" ht="15.75" customHeight="1" x14ac:dyDescent="0.25">
      <c r="A679" s="292"/>
      <c r="B679" s="292"/>
      <c r="C679" s="292"/>
      <c r="D679" s="292"/>
      <c r="E679" s="292"/>
      <c r="F679" s="294"/>
      <c r="G679" s="292"/>
      <c r="H679" s="293"/>
      <c r="I679" s="292"/>
      <c r="J679" s="292"/>
      <c r="K679" s="292"/>
      <c r="L679" s="292"/>
      <c r="M679" s="292"/>
      <c r="N679" s="292"/>
      <c r="O679" s="292"/>
      <c r="P679" s="292"/>
      <c r="Q679" s="292"/>
      <c r="R679" s="292"/>
    </row>
    <row r="680" spans="1:18" ht="15.75" customHeight="1" x14ac:dyDescent="0.25">
      <c r="A680" s="292"/>
      <c r="B680" s="292"/>
      <c r="C680" s="292"/>
      <c r="D680" s="292"/>
      <c r="E680" s="292"/>
      <c r="F680" s="294"/>
      <c r="G680" s="292"/>
      <c r="H680" s="293"/>
      <c r="I680" s="292"/>
      <c r="J680" s="292"/>
      <c r="K680" s="292"/>
      <c r="L680" s="292"/>
      <c r="M680" s="292"/>
      <c r="N680" s="292"/>
      <c r="O680" s="292"/>
      <c r="P680" s="292"/>
      <c r="Q680" s="292"/>
      <c r="R680" s="292"/>
    </row>
    <row r="681" spans="1:18" ht="15.75" customHeight="1" x14ac:dyDescent="0.25">
      <c r="A681" s="292"/>
      <c r="B681" s="292"/>
      <c r="C681" s="292"/>
      <c r="D681" s="292"/>
      <c r="E681" s="292"/>
      <c r="F681" s="294"/>
      <c r="G681" s="292"/>
      <c r="H681" s="293"/>
      <c r="I681" s="292"/>
      <c r="J681" s="292"/>
      <c r="K681" s="292"/>
      <c r="L681" s="292"/>
      <c r="M681" s="292"/>
      <c r="N681" s="292"/>
      <c r="O681" s="292"/>
      <c r="P681" s="292"/>
      <c r="Q681" s="292"/>
      <c r="R681" s="292"/>
    </row>
    <row r="682" spans="1:18" ht="15.75" customHeight="1" x14ac:dyDescent="0.25">
      <c r="A682" s="292"/>
      <c r="B682" s="292"/>
      <c r="C682" s="292"/>
      <c r="D682" s="292"/>
      <c r="E682" s="292"/>
      <c r="F682" s="294"/>
      <c r="G682" s="292"/>
      <c r="H682" s="293"/>
      <c r="I682" s="292"/>
      <c r="J682" s="292"/>
      <c r="K682" s="292"/>
      <c r="L682" s="292"/>
      <c r="M682" s="292"/>
      <c r="N682" s="292"/>
      <c r="O682" s="292"/>
      <c r="P682" s="292"/>
      <c r="Q682" s="292"/>
      <c r="R682" s="292"/>
    </row>
    <row r="683" spans="1:18" ht="15.75" customHeight="1" x14ac:dyDescent="0.25">
      <c r="A683" s="292"/>
      <c r="B683" s="292"/>
      <c r="C683" s="292"/>
      <c r="D683" s="292"/>
      <c r="E683" s="292"/>
      <c r="F683" s="294"/>
      <c r="G683" s="292"/>
      <c r="H683" s="293"/>
      <c r="I683" s="292"/>
      <c r="J683" s="292"/>
      <c r="K683" s="292"/>
      <c r="L683" s="292"/>
      <c r="M683" s="292"/>
      <c r="N683" s="292"/>
      <c r="O683" s="292"/>
      <c r="P683" s="292"/>
      <c r="Q683" s="292"/>
      <c r="R683" s="292"/>
    </row>
    <row r="684" spans="1:18" ht="15.75" customHeight="1" x14ac:dyDescent="0.25">
      <c r="A684" s="292"/>
      <c r="B684" s="292"/>
      <c r="C684" s="292"/>
      <c r="D684" s="292"/>
      <c r="E684" s="292"/>
      <c r="F684" s="294"/>
      <c r="G684" s="292"/>
      <c r="H684" s="293"/>
      <c r="I684" s="292"/>
      <c r="J684" s="292"/>
      <c r="K684" s="292"/>
      <c r="L684" s="292"/>
      <c r="M684" s="292"/>
      <c r="N684" s="292"/>
      <c r="O684" s="292"/>
      <c r="P684" s="292"/>
      <c r="Q684" s="292"/>
      <c r="R684" s="292"/>
    </row>
    <row r="685" spans="1:18" ht="15.75" customHeight="1" x14ac:dyDescent="0.25">
      <c r="A685" s="292"/>
      <c r="B685" s="292"/>
      <c r="C685" s="292"/>
      <c r="D685" s="292"/>
      <c r="E685" s="292"/>
      <c r="F685" s="294"/>
      <c r="G685" s="292"/>
      <c r="H685" s="293"/>
      <c r="I685" s="292"/>
      <c r="J685" s="292"/>
      <c r="K685" s="292"/>
      <c r="L685" s="292"/>
      <c r="M685" s="292"/>
      <c r="N685" s="292"/>
      <c r="O685" s="292"/>
      <c r="P685" s="292"/>
      <c r="Q685" s="292"/>
      <c r="R685" s="292"/>
    </row>
    <row r="686" spans="1:18" ht="15.75" customHeight="1" x14ac:dyDescent="0.25">
      <c r="A686" s="292"/>
      <c r="B686" s="292"/>
      <c r="C686" s="292"/>
      <c r="D686" s="292"/>
      <c r="E686" s="292"/>
      <c r="F686" s="294"/>
      <c r="G686" s="292"/>
      <c r="H686" s="293"/>
      <c r="I686" s="292"/>
      <c r="J686" s="292"/>
      <c r="K686" s="292"/>
      <c r="L686" s="292"/>
      <c r="M686" s="292"/>
      <c r="N686" s="292"/>
      <c r="O686" s="292"/>
      <c r="P686" s="292"/>
      <c r="Q686" s="292"/>
      <c r="R686" s="292"/>
    </row>
    <row r="687" spans="1:18" ht="15.75" customHeight="1" x14ac:dyDescent="0.25">
      <c r="A687" s="292"/>
      <c r="B687" s="292"/>
      <c r="C687" s="292"/>
      <c r="D687" s="292"/>
      <c r="E687" s="292"/>
      <c r="F687" s="294"/>
      <c r="G687" s="292"/>
      <c r="H687" s="293"/>
      <c r="I687" s="292"/>
      <c r="J687" s="292"/>
      <c r="K687" s="292"/>
      <c r="L687" s="292"/>
      <c r="M687" s="292"/>
      <c r="N687" s="292"/>
      <c r="O687" s="292"/>
      <c r="P687" s="292"/>
      <c r="Q687" s="292"/>
      <c r="R687" s="292"/>
    </row>
    <row r="688" spans="1:18" ht="15.75" customHeight="1" x14ac:dyDescent="0.25">
      <c r="A688" s="292"/>
      <c r="B688" s="292"/>
      <c r="C688" s="292"/>
      <c r="D688" s="292"/>
      <c r="E688" s="292"/>
      <c r="F688" s="294"/>
      <c r="G688" s="292"/>
      <c r="H688" s="293"/>
      <c r="I688" s="292"/>
      <c r="J688" s="292"/>
      <c r="K688" s="292"/>
      <c r="L688" s="292"/>
      <c r="M688" s="292"/>
      <c r="N688" s="292"/>
      <c r="O688" s="292"/>
      <c r="P688" s="292"/>
      <c r="Q688" s="292"/>
      <c r="R688" s="292"/>
    </row>
    <row r="689" spans="1:18" ht="15.75" customHeight="1" x14ac:dyDescent="0.25">
      <c r="A689" s="292"/>
      <c r="B689" s="292"/>
      <c r="C689" s="292"/>
      <c r="D689" s="292"/>
      <c r="E689" s="292"/>
      <c r="F689" s="294"/>
      <c r="G689" s="292"/>
      <c r="H689" s="293"/>
      <c r="I689" s="292"/>
      <c r="J689" s="292"/>
      <c r="K689" s="292"/>
      <c r="L689" s="292"/>
      <c r="M689" s="292"/>
      <c r="N689" s="292"/>
      <c r="O689" s="292"/>
      <c r="P689" s="292"/>
      <c r="Q689" s="292"/>
      <c r="R689" s="292"/>
    </row>
    <row r="690" spans="1:18" ht="15.75" customHeight="1" x14ac:dyDescent="0.25">
      <c r="A690" s="292"/>
      <c r="B690" s="292"/>
      <c r="C690" s="292"/>
      <c r="D690" s="292"/>
      <c r="E690" s="292"/>
      <c r="F690" s="294"/>
      <c r="G690" s="292"/>
      <c r="H690" s="293"/>
      <c r="I690" s="292"/>
      <c r="J690" s="292"/>
      <c r="K690" s="292"/>
      <c r="L690" s="292"/>
      <c r="M690" s="292"/>
      <c r="N690" s="292"/>
      <c r="O690" s="292"/>
      <c r="P690" s="292"/>
      <c r="Q690" s="292"/>
      <c r="R690" s="292"/>
    </row>
    <row r="691" spans="1:18" ht="15.75" customHeight="1" x14ac:dyDescent="0.25">
      <c r="A691" s="292"/>
      <c r="B691" s="292"/>
      <c r="C691" s="292"/>
      <c r="D691" s="292"/>
      <c r="E691" s="292"/>
      <c r="F691" s="294"/>
      <c r="G691" s="292"/>
      <c r="H691" s="293"/>
      <c r="I691" s="292"/>
      <c r="J691" s="292"/>
      <c r="K691" s="292"/>
      <c r="L691" s="292"/>
      <c r="M691" s="292"/>
      <c r="N691" s="292"/>
      <c r="O691" s="292"/>
      <c r="P691" s="292"/>
      <c r="Q691" s="292"/>
      <c r="R691" s="292"/>
    </row>
    <row r="692" spans="1:18" ht="15.75" customHeight="1" x14ac:dyDescent="0.25">
      <c r="A692" s="292"/>
      <c r="B692" s="292"/>
      <c r="C692" s="292"/>
      <c r="D692" s="292"/>
      <c r="E692" s="292"/>
      <c r="F692" s="294"/>
      <c r="G692" s="292"/>
      <c r="H692" s="293"/>
      <c r="I692" s="292"/>
      <c r="J692" s="292"/>
      <c r="K692" s="292"/>
      <c r="L692" s="292"/>
      <c r="M692" s="292"/>
      <c r="N692" s="292"/>
      <c r="O692" s="292"/>
      <c r="P692" s="292"/>
      <c r="Q692" s="292"/>
      <c r="R692" s="292"/>
    </row>
    <row r="693" spans="1:18" ht="15.75" customHeight="1" x14ac:dyDescent="0.25">
      <c r="A693" s="292"/>
      <c r="B693" s="292"/>
      <c r="C693" s="292"/>
      <c r="D693" s="292"/>
      <c r="E693" s="292"/>
      <c r="F693" s="294"/>
      <c r="G693" s="292"/>
      <c r="H693" s="293"/>
      <c r="I693" s="292"/>
      <c r="J693" s="292"/>
      <c r="K693" s="292"/>
      <c r="L693" s="292"/>
      <c r="M693" s="292"/>
      <c r="N693" s="292"/>
      <c r="O693" s="292"/>
      <c r="P693" s="292"/>
      <c r="Q693" s="292"/>
      <c r="R693" s="292"/>
    </row>
    <row r="694" spans="1:18" ht="15.75" customHeight="1" x14ac:dyDescent="0.25">
      <c r="A694" s="292"/>
      <c r="B694" s="292"/>
      <c r="C694" s="292"/>
      <c r="D694" s="292"/>
      <c r="E694" s="292"/>
      <c r="F694" s="294"/>
      <c r="G694" s="292"/>
      <c r="H694" s="293"/>
      <c r="I694" s="292"/>
      <c r="J694" s="292"/>
      <c r="K694" s="292"/>
      <c r="L694" s="292"/>
      <c r="M694" s="292"/>
      <c r="N694" s="292"/>
      <c r="O694" s="292"/>
      <c r="P694" s="292"/>
      <c r="Q694" s="292"/>
      <c r="R694" s="292"/>
    </row>
    <row r="695" spans="1:18" ht="15.75" customHeight="1" x14ac:dyDescent="0.25">
      <c r="A695" s="292"/>
      <c r="B695" s="292"/>
      <c r="C695" s="292"/>
      <c r="D695" s="292"/>
      <c r="E695" s="292"/>
      <c r="F695" s="294"/>
      <c r="G695" s="292"/>
      <c r="H695" s="293"/>
      <c r="I695" s="292"/>
      <c r="J695" s="292"/>
      <c r="K695" s="292"/>
      <c r="L695" s="292"/>
      <c r="M695" s="292"/>
      <c r="N695" s="292"/>
      <c r="O695" s="292"/>
      <c r="P695" s="292"/>
      <c r="Q695" s="292"/>
      <c r="R695" s="292"/>
    </row>
    <row r="696" spans="1:18" ht="15.75" customHeight="1" x14ac:dyDescent="0.25">
      <c r="A696" s="292"/>
      <c r="B696" s="292"/>
      <c r="C696" s="292"/>
      <c r="D696" s="292"/>
      <c r="E696" s="292"/>
      <c r="F696" s="294"/>
      <c r="G696" s="292"/>
      <c r="H696" s="293"/>
      <c r="I696" s="292"/>
      <c r="J696" s="292"/>
      <c r="K696" s="292"/>
      <c r="L696" s="292"/>
      <c r="M696" s="292"/>
      <c r="N696" s="292"/>
      <c r="O696" s="292"/>
      <c r="P696" s="292"/>
      <c r="Q696" s="292"/>
      <c r="R696" s="292"/>
    </row>
    <row r="697" spans="1:18" ht="15.75" customHeight="1" x14ac:dyDescent="0.25">
      <c r="A697" s="292"/>
      <c r="B697" s="292"/>
      <c r="C697" s="292"/>
      <c r="D697" s="292"/>
      <c r="E697" s="292"/>
      <c r="F697" s="294"/>
      <c r="G697" s="292"/>
      <c r="H697" s="293"/>
      <c r="I697" s="292"/>
      <c r="J697" s="292"/>
      <c r="K697" s="292"/>
      <c r="L697" s="292"/>
      <c r="M697" s="292"/>
      <c r="N697" s="292"/>
      <c r="O697" s="292"/>
      <c r="P697" s="292"/>
      <c r="Q697" s="292"/>
      <c r="R697" s="292"/>
    </row>
    <row r="698" spans="1:18" ht="15.75" customHeight="1" x14ac:dyDescent="0.25">
      <c r="A698" s="292"/>
      <c r="B698" s="292"/>
      <c r="C698" s="292"/>
      <c r="D698" s="292"/>
      <c r="E698" s="292"/>
      <c r="F698" s="294"/>
      <c r="G698" s="292"/>
      <c r="H698" s="293"/>
      <c r="I698" s="292"/>
      <c r="J698" s="292"/>
      <c r="K698" s="292"/>
      <c r="L698" s="292"/>
      <c r="M698" s="292"/>
      <c r="N698" s="292"/>
      <c r="O698" s="292"/>
      <c r="P698" s="292"/>
      <c r="Q698" s="292"/>
      <c r="R698" s="292"/>
    </row>
    <row r="699" spans="1:18" ht="15.75" customHeight="1" x14ac:dyDescent="0.25">
      <c r="A699" s="292"/>
      <c r="B699" s="292"/>
      <c r="C699" s="292"/>
      <c r="D699" s="292"/>
      <c r="E699" s="292"/>
      <c r="F699" s="294"/>
      <c r="G699" s="292"/>
      <c r="H699" s="293"/>
      <c r="I699" s="292"/>
      <c r="J699" s="292"/>
      <c r="K699" s="292"/>
      <c r="L699" s="292"/>
      <c r="M699" s="292"/>
      <c r="N699" s="292"/>
      <c r="O699" s="292"/>
      <c r="P699" s="292"/>
      <c r="Q699" s="292"/>
      <c r="R699" s="292"/>
    </row>
    <row r="700" spans="1:18" ht="15.75" customHeight="1" x14ac:dyDescent="0.25">
      <c r="A700" s="292"/>
      <c r="B700" s="292"/>
      <c r="C700" s="292"/>
      <c r="D700" s="292"/>
      <c r="E700" s="292"/>
      <c r="F700" s="294"/>
      <c r="G700" s="292"/>
      <c r="H700" s="293"/>
      <c r="I700" s="292"/>
      <c r="J700" s="292"/>
      <c r="K700" s="292"/>
      <c r="L700" s="292"/>
      <c r="M700" s="292"/>
      <c r="N700" s="292"/>
      <c r="O700" s="292"/>
      <c r="P700" s="292"/>
      <c r="Q700" s="292"/>
      <c r="R700" s="292"/>
    </row>
    <row r="701" spans="1:18" ht="15.75" customHeight="1" x14ac:dyDescent="0.25">
      <c r="A701" s="292"/>
      <c r="B701" s="292"/>
      <c r="C701" s="292"/>
      <c r="D701" s="292"/>
      <c r="E701" s="292"/>
      <c r="F701" s="294"/>
      <c r="G701" s="292"/>
      <c r="H701" s="293"/>
      <c r="I701" s="292"/>
      <c r="J701" s="292"/>
      <c r="K701" s="292"/>
      <c r="L701" s="292"/>
      <c r="M701" s="292"/>
      <c r="N701" s="292"/>
      <c r="O701" s="292"/>
      <c r="P701" s="292"/>
      <c r="Q701" s="292"/>
      <c r="R701" s="292"/>
    </row>
    <row r="702" spans="1:18" ht="15.75" customHeight="1" x14ac:dyDescent="0.25">
      <c r="A702" s="292"/>
      <c r="B702" s="292"/>
      <c r="C702" s="292"/>
      <c r="D702" s="292"/>
      <c r="E702" s="292"/>
      <c r="F702" s="294"/>
      <c r="G702" s="292"/>
      <c r="H702" s="293"/>
      <c r="I702" s="292"/>
      <c r="J702" s="292"/>
      <c r="K702" s="292"/>
      <c r="L702" s="292"/>
      <c r="M702" s="292"/>
      <c r="N702" s="292"/>
      <c r="O702" s="292"/>
      <c r="P702" s="292"/>
      <c r="Q702" s="292"/>
      <c r="R702" s="292"/>
    </row>
    <row r="703" spans="1:18" ht="15.75" customHeight="1" x14ac:dyDescent="0.25">
      <c r="A703" s="292"/>
      <c r="B703" s="292"/>
      <c r="C703" s="292"/>
      <c r="D703" s="292"/>
      <c r="E703" s="292"/>
      <c r="F703" s="294"/>
      <c r="G703" s="292"/>
      <c r="H703" s="293"/>
      <c r="I703" s="292"/>
      <c r="J703" s="292"/>
      <c r="K703" s="292"/>
      <c r="L703" s="292"/>
      <c r="M703" s="292"/>
      <c r="N703" s="292"/>
      <c r="O703" s="292"/>
      <c r="P703" s="292"/>
      <c r="Q703" s="292"/>
      <c r="R703" s="292"/>
    </row>
    <row r="704" spans="1:18" ht="15.75" customHeight="1" x14ac:dyDescent="0.25">
      <c r="A704" s="292"/>
      <c r="B704" s="292"/>
      <c r="C704" s="292"/>
      <c r="D704" s="292"/>
      <c r="E704" s="292"/>
      <c r="F704" s="294"/>
      <c r="G704" s="292"/>
      <c r="H704" s="293"/>
      <c r="I704" s="292"/>
      <c r="J704" s="292"/>
      <c r="K704" s="292"/>
      <c r="L704" s="292"/>
      <c r="M704" s="292"/>
      <c r="N704" s="292"/>
      <c r="O704" s="292"/>
      <c r="P704" s="292"/>
      <c r="Q704" s="292"/>
      <c r="R704" s="292"/>
    </row>
    <row r="705" spans="1:18" ht="15.75" customHeight="1" x14ac:dyDescent="0.25">
      <c r="A705" s="292"/>
      <c r="B705" s="292"/>
      <c r="C705" s="292"/>
      <c r="D705" s="292"/>
      <c r="E705" s="292"/>
      <c r="F705" s="294"/>
      <c r="G705" s="292"/>
      <c r="H705" s="293"/>
      <c r="I705" s="292"/>
      <c r="J705" s="292"/>
      <c r="K705" s="292"/>
      <c r="L705" s="292"/>
      <c r="M705" s="292"/>
      <c r="N705" s="292"/>
      <c r="O705" s="292"/>
      <c r="P705" s="292"/>
      <c r="Q705" s="292"/>
      <c r="R705" s="292"/>
    </row>
    <row r="706" spans="1:18" ht="15.75" customHeight="1" x14ac:dyDescent="0.25">
      <c r="A706" s="292"/>
      <c r="B706" s="292"/>
      <c r="C706" s="292"/>
      <c r="D706" s="292"/>
      <c r="E706" s="292"/>
      <c r="F706" s="294"/>
      <c r="G706" s="292"/>
      <c r="H706" s="293"/>
      <c r="I706" s="292"/>
      <c r="J706" s="292"/>
      <c r="K706" s="292"/>
      <c r="L706" s="292"/>
      <c r="M706" s="292"/>
      <c r="N706" s="292"/>
      <c r="O706" s="292"/>
      <c r="P706" s="292"/>
      <c r="Q706" s="292"/>
      <c r="R706" s="292"/>
    </row>
    <row r="707" spans="1:18" ht="15.75" customHeight="1" x14ac:dyDescent="0.25">
      <c r="A707" s="292"/>
      <c r="B707" s="292"/>
      <c r="C707" s="292"/>
      <c r="D707" s="292"/>
      <c r="E707" s="292"/>
      <c r="F707" s="294"/>
      <c r="G707" s="292"/>
      <c r="H707" s="293"/>
      <c r="I707" s="292"/>
      <c r="J707" s="292"/>
      <c r="K707" s="292"/>
      <c r="L707" s="292"/>
      <c r="M707" s="292"/>
      <c r="N707" s="292"/>
      <c r="O707" s="292"/>
      <c r="P707" s="292"/>
      <c r="Q707" s="292"/>
      <c r="R707" s="292"/>
    </row>
    <row r="708" spans="1:18" ht="15.75" customHeight="1" x14ac:dyDescent="0.25">
      <c r="A708" s="292"/>
      <c r="B708" s="292"/>
      <c r="C708" s="292"/>
      <c r="D708" s="292"/>
      <c r="E708" s="292"/>
      <c r="F708" s="294"/>
      <c r="G708" s="292"/>
      <c r="H708" s="293"/>
      <c r="I708" s="292"/>
      <c r="J708" s="292"/>
      <c r="K708" s="292"/>
      <c r="L708" s="292"/>
      <c r="M708" s="292"/>
      <c r="N708" s="292"/>
      <c r="O708" s="292"/>
      <c r="P708" s="292"/>
      <c r="Q708" s="292"/>
      <c r="R708" s="292"/>
    </row>
    <row r="709" spans="1:18" ht="15.75" customHeight="1" x14ac:dyDescent="0.25">
      <c r="A709" s="292"/>
      <c r="B709" s="292"/>
      <c r="C709" s="292"/>
      <c r="D709" s="292"/>
      <c r="E709" s="292"/>
      <c r="F709" s="294"/>
      <c r="G709" s="292"/>
      <c r="H709" s="293"/>
      <c r="I709" s="292"/>
      <c r="J709" s="292"/>
      <c r="K709" s="292"/>
      <c r="L709" s="292"/>
      <c r="M709" s="292"/>
      <c r="N709" s="292"/>
      <c r="O709" s="292"/>
      <c r="P709" s="292"/>
      <c r="Q709" s="292"/>
      <c r="R709" s="292"/>
    </row>
    <row r="710" spans="1:18" ht="15.75" customHeight="1" x14ac:dyDescent="0.25">
      <c r="A710" s="292"/>
      <c r="B710" s="292"/>
      <c r="C710" s="292"/>
      <c r="D710" s="292"/>
      <c r="E710" s="292"/>
      <c r="F710" s="294"/>
      <c r="G710" s="292"/>
      <c r="H710" s="293"/>
      <c r="I710" s="292"/>
      <c r="J710" s="292"/>
      <c r="K710" s="292"/>
      <c r="L710" s="292"/>
      <c r="M710" s="292"/>
      <c r="N710" s="292"/>
      <c r="O710" s="292"/>
      <c r="P710" s="292"/>
      <c r="Q710" s="292"/>
      <c r="R710" s="292"/>
    </row>
    <row r="711" spans="1:18" ht="15.75" customHeight="1" x14ac:dyDescent="0.25">
      <c r="A711" s="292"/>
      <c r="B711" s="292"/>
      <c r="C711" s="292"/>
      <c r="D711" s="292"/>
      <c r="E711" s="292"/>
      <c r="F711" s="294"/>
      <c r="G711" s="292"/>
      <c r="H711" s="293"/>
      <c r="I711" s="292"/>
      <c r="J711" s="292"/>
      <c r="K711" s="292"/>
      <c r="L711" s="292"/>
      <c r="M711" s="292"/>
      <c r="N711" s="292"/>
      <c r="O711" s="292"/>
      <c r="P711" s="292"/>
      <c r="Q711" s="292"/>
      <c r="R711" s="292"/>
    </row>
    <row r="712" spans="1:18" ht="15.75" customHeight="1" x14ac:dyDescent="0.25">
      <c r="A712" s="292"/>
      <c r="B712" s="292"/>
      <c r="C712" s="292"/>
      <c r="D712" s="292"/>
      <c r="E712" s="292"/>
      <c r="F712" s="294"/>
      <c r="G712" s="292"/>
      <c r="H712" s="293"/>
      <c r="I712" s="292"/>
      <c r="J712" s="292"/>
      <c r="K712" s="292"/>
      <c r="L712" s="292"/>
      <c r="M712" s="292"/>
      <c r="N712" s="292"/>
      <c r="O712" s="292"/>
      <c r="P712" s="292"/>
      <c r="Q712" s="292"/>
      <c r="R712" s="292"/>
    </row>
    <row r="713" spans="1:18" ht="15.75" customHeight="1" x14ac:dyDescent="0.25">
      <c r="A713" s="292"/>
      <c r="B713" s="292"/>
      <c r="C713" s="292"/>
      <c r="D713" s="292"/>
      <c r="E713" s="292"/>
      <c r="F713" s="294"/>
      <c r="G713" s="292"/>
      <c r="H713" s="293"/>
      <c r="I713" s="292"/>
      <c r="J713" s="292"/>
      <c r="K713" s="292"/>
      <c r="L713" s="292"/>
      <c r="M713" s="292"/>
      <c r="N713" s="292"/>
      <c r="O713" s="292"/>
      <c r="P713" s="292"/>
      <c r="Q713" s="292"/>
      <c r="R713" s="292"/>
    </row>
    <row r="714" spans="1:18" ht="15.75" customHeight="1" x14ac:dyDescent="0.25">
      <c r="A714" s="292"/>
      <c r="B714" s="292"/>
      <c r="C714" s="292"/>
      <c r="D714" s="292"/>
      <c r="E714" s="292"/>
      <c r="F714" s="294"/>
      <c r="G714" s="292"/>
      <c r="H714" s="293"/>
      <c r="I714" s="292"/>
      <c r="J714" s="292"/>
      <c r="K714" s="292"/>
      <c r="L714" s="292"/>
      <c r="M714" s="292"/>
      <c r="N714" s="292"/>
      <c r="O714" s="292"/>
      <c r="P714" s="292"/>
      <c r="Q714" s="292"/>
      <c r="R714" s="292"/>
    </row>
    <row r="715" spans="1:18" ht="15.75" customHeight="1" x14ac:dyDescent="0.25">
      <c r="A715" s="292"/>
      <c r="B715" s="292"/>
      <c r="C715" s="292"/>
      <c r="D715" s="292"/>
      <c r="E715" s="292"/>
      <c r="F715" s="294"/>
      <c r="G715" s="292"/>
      <c r="H715" s="293"/>
      <c r="I715" s="292"/>
      <c r="J715" s="292"/>
      <c r="K715" s="292"/>
      <c r="L715" s="292"/>
      <c r="M715" s="292"/>
      <c r="N715" s="292"/>
      <c r="O715" s="292"/>
      <c r="P715" s="292"/>
      <c r="Q715" s="292"/>
      <c r="R715" s="292"/>
    </row>
    <row r="716" spans="1:18" ht="15.75" customHeight="1" x14ac:dyDescent="0.25">
      <c r="A716" s="292"/>
      <c r="B716" s="292"/>
      <c r="C716" s="292"/>
      <c r="D716" s="292"/>
      <c r="E716" s="292"/>
      <c r="F716" s="294"/>
      <c r="G716" s="292"/>
      <c r="H716" s="293"/>
      <c r="I716" s="292"/>
      <c r="J716" s="292"/>
      <c r="K716" s="292"/>
      <c r="L716" s="292"/>
      <c r="M716" s="292"/>
      <c r="N716" s="292"/>
      <c r="O716" s="292"/>
      <c r="P716" s="292"/>
      <c r="Q716" s="292"/>
      <c r="R716" s="292"/>
    </row>
    <row r="717" spans="1:18" ht="15.75" customHeight="1" x14ac:dyDescent="0.25">
      <c r="A717" s="292"/>
      <c r="B717" s="292"/>
      <c r="C717" s="292"/>
      <c r="D717" s="292"/>
      <c r="E717" s="292"/>
      <c r="F717" s="294"/>
      <c r="G717" s="292"/>
      <c r="H717" s="293"/>
      <c r="I717" s="292"/>
      <c r="J717" s="292"/>
      <c r="K717" s="292"/>
      <c r="L717" s="292"/>
      <c r="M717" s="292"/>
      <c r="N717" s="292"/>
      <c r="O717" s="292"/>
      <c r="P717" s="292"/>
      <c r="Q717" s="292"/>
      <c r="R717" s="292"/>
    </row>
    <row r="718" spans="1:18" ht="15.75" customHeight="1" x14ac:dyDescent="0.25">
      <c r="A718" s="292"/>
      <c r="B718" s="292"/>
      <c r="C718" s="292"/>
      <c r="D718" s="292"/>
      <c r="E718" s="292"/>
      <c r="F718" s="294"/>
      <c r="G718" s="292"/>
      <c r="H718" s="293"/>
      <c r="I718" s="292"/>
      <c r="J718" s="292"/>
      <c r="K718" s="292"/>
      <c r="L718" s="292"/>
      <c r="M718" s="292"/>
      <c r="N718" s="292"/>
      <c r="O718" s="292"/>
      <c r="P718" s="292"/>
      <c r="Q718" s="292"/>
      <c r="R718" s="292"/>
    </row>
    <row r="719" spans="1:18" ht="15.75" customHeight="1" x14ac:dyDescent="0.25">
      <c r="A719" s="292"/>
      <c r="B719" s="292"/>
      <c r="C719" s="292"/>
      <c r="D719" s="292"/>
      <c r="E719" s="292"/>
      <c r="F719" s="294"/>
      <c r="G719" s="292"/>
      <c r="H719" s="293"/>
      <c r="I719" s="292"/>
      <c r="J719" s="292"/>
      <c r="K719" s="292"/>
      <c r="L719" s="292"/>
      <c r="M719" s="292"/>
      <c r="N719" s="292"/>
      <c r="O719" s="292"/>
      <c r="P719" s="292"/>
      <c r="Q719" s="292"/>
      <c r="R719" s="292"/>
    </row>
    <row r="720" spans="1:18" ht="15.75" customHeight="1" x14ac:dyDescent="0.25">
      <c r="A720" s="292"/>
      <c r="B720" s="292"/>
      <c r="C720" s="292"/>
      <c r="D720" s="292"/>
      <c r="E720" s="292"/>
      <c r="F720" s="294"/>
      <c r="G720" s="292"/>
      <c r="H720" s="293"/>
      <c r="I720" s="292"/>
      <c r="J720" s="292"/>
      <c r="K720" s="292"/>
      <c r="L720" s="292"/>
      <c r="M720" s="292"/>
      <c r="N720" s="292"/>
      <c r="O720" s="292"/>
      <c r="P720" s="292"/>
      <c r="Q720" s="292"/>
      <c r="R720" s="292"/>
    </row>
    <row r="721" spans="1:18" ht="15.75" customHeight="1" x14ac:dyDescent="0.25">
      <c r="A721" s="292"/>
      <c r="B721" s="292"/>
      <c r="C721" s="292"/>
      <c r="D721" s="292"/>
      <c r="E721" s="292"/>
      <c r="F721" s="294"/>
      <c r="G721" s="292"/>
      <c r="H721" s="293"/>
      <c r="I721" s="292"/>
      <c r="J721" s="292"/>
      <c r="K721" s="292"/>
      <c r="L721" s="292"/>
      <c r="M721" s="292"/>
      <c r="N721" s="292"/>
      <c r="O721" s="292"/>
      <c r="P721" s="292"/>
      <c r="Q721" s="292"/>
      <c r="R721" s="292"/>
    </row>
    <row r="722" spans="1:18" ht="15.75" customHeight="1" x14ac:dyDescent="0.25">
      <c r="A722" s="292"/>
      <c r="B722" s="292"/>
      <c r="C722" s="292"/>
      <c r="D722" s="292"/>
      <c r="E722" s="292"/>
      <c r="F722" s="294"/>
      <c r="G722" s="292"/>
      <c r="H722" s="293"/>
      <c r="I722" s="292"/>
      <c r="J722" s="292"/>
      <c r="K722" s="292"/>
      <c r="L722" s="292"/>
      <c r="M722" s="292"/>
      <c r="N722" s="292"/>
      <c r="O722" s="292"/>
      <c r="P722" s="292"/>
      <c r="Q722" s="292"/>
      <c r="R722" s="292"/>
    </row>
    <row r="723" spans="1:18" ht="15.75" customHeight="1" x14ac:dyDescent="0.25">
      <c r="A723" s="292"/>
      <c r="B723" s="292"/>
      <c r="C723" s="292"/>
      <c r="D723" s="292"/>
      <c r="E723" s="292"/>
      <c r="F723" s="294"/>
      <c r="G723" s="292"/>
      <c r="H723" s="293"/>
      <c r="I723" s="292"/>
      <c r="J723" s="292"/>
      <c r="K723" s="292"/>
      <c r="L723" s="292"/>
      <c r="M723" s="292"/>
      <c r="N723" s="292"/>
      <c r="O723" s="292"/>
      <c r="P723" s="292"/>
      <c r="Q723" s="292"/>
      <c r="R723" s="292"/>
    </row>
    <row r="724" spans="1:18" ht="15.75" customHeight="1" x14ac:dyDescent="0.25">
      <c r="A724" s="292"/>
      <c r="B724" s="292"/>
      <c r="C724" s="292"/>
      <c r="D724" s="292"/>
      <c r="E724" s="292"/>
      <c r="F724" s="294"/>
      <c r="G724" s="292"/>
      <c r="H724" s="293"/>
      <c r="I724" s="292"/>
      <c r="J724" s="292"/>
      <c r="K724" s="292"/>
      <c r="L724" s="292"/>
      <c r="M724" s="292"/>
      <c r="N724" s="292"/>
      <c r="O724" s="292"/>
      <c r="P724" s="292"/>
      <c r="Q724" s="292"/>
      <c r="R724" s="292"/>
    </row>
    <row r="725" spans="1:18" ht="15.75" customHeight="1" x14ac:dyDescent="0.25">
      <c r="A725" s="292"/>
      <c r="B725" s="292"/>
      <c r="C725" s="292"/>
      <c r="D725" s="292"/>
      <c r="E725" s="292"/>
      <c r="F725" s="294"/>
      <c r="G725" s="292"/>
      <c r="H725" s="293"/>
      <c r="I725" s="292"/>
      <c r="J725" s="292"/>
      <c r="K725" s="292"/>
      <c r="L725" s="292"/>
      <c r="M725" s="292"/>
      <c r="N725" s="292"/>
      <c r="O725" s="292"/>
      <c r="P725" s="292"/>
      <c r="Q725" s="292"/>
      <c r="R725" s="292"/>
    </row>
    <row r="726" spans="1:18" ht="15.75" customHeight="1" x14ac:dyDescent="0.25">
      <c r="A726" s="292"/>
      <c r="B726" s="292"/>
      <c r="C726" s="292"/>
      <c r="D726" s="292"/>
      <c r="E726" s="292"/>
      <c r="F726" s="294"/>
      <c r="G726" s="292"/>
      <c r="H726" s="293"/>
      <c r="I726" s="292"/>
      <c r="J726" s="292"/>
      <c r="K726" s="292"/>
      <c r="L726" s="292"/>
      <c r="M726" s="292"/>
      <c r="N726" s="292"/>
      <c r="O726" s="292"/>
      <c r="P726" s="292"/>
      <c r="Q726" s="292"/>
      <c r="R726" s="292"/>
    </row>
    <row r="727" spans="1:18" ht="15.75" customHeight="1" x14ac:dyDescent="0.25">
      <c r="A727" s="292"/>
      <c r="B727" s="292"/>
      <c r="C727" s="292"/>
      <c r="D727" s="292"/>
      <c r="E727" s="292"/>
      <c r="F727" s="294"/>
      <c r="G727" s="292"/>
      <c r="H727" s="293"/>
      <c r="I727" s="292"/>
      <c r="J727" s="292"/>
      <c r="K727" s="292"/>
      <c r="L727" s="292"/>
      <c r="M727" s="292"/>
      <c r="N727" s="292"/>
      <c r="O727" s="292"/>
      <c r="P727" s="292"/>
      <c r="Q727" s="292"/>
      <c r="R727" s="292"/>
    </row>
    <row r="728" spans="1:18" ht="15.75" customHeight="1" x14ac:dyDescent="0.25">
      <c r="A728" s="292"/>
      <c r="B728" s="292"/>
      <c r="C728" s="292"/>
      <c r="D728" s="292"/>
      <c r="E728" s="292"/>
      <c r="F728" s="294"/>
      <c r="G728" s="292"/>
      <c r="H728" s="293"/>
      <c r="I728" s="292"/>
      <c r="J728" s="292"/>
      <c r="K728" s="292"/>
      <c r="L728" s="292"/>
      <c r="M728" s="292"/>
      <c r="N728" s="292"/>
      <c r="O728" s="292"/>
      <c r="P728" s="292"/>
      <c r="Q728" s="292"/>
      <c r="R728" s="292"/>
    </row>
    <row r="729" spans="1:18" ht="15.75" customHeight="1" x14ac:dyDescent="0.25">
      <c r="A729" s="292"/>
      <c r="B729" s="292"/>
      <c r="C729" s="292"/>
      <c r="D729" s="292"/>
      <c r="E729" s="292"/>
      <c r="F729" s="294"/>
      <c r="G729" s="292"/>
      <c r="H729" s="293"/>
      <c r="I729" s="292"/>
      <c r="J729" s="292"/>
      <c r="K729" s="292"/>
      <c r="L729" s="292"/>
      <c r="M729" s="292"/>
      <c r="N729" s="292"/>
      <c r="O729" s="292"/>
      <c r="P729" s="292"/>
      <c r="Q729" s="292"/>
      <c r="R729" s="292"/>
    </row>
    <row r="730" spans="1:18" ht="15.75" customHeight="1" x14ac:dyDescent="0.25">
      <c r="A730" s="292"/>
      <c r="B730" s="292"/>
      <c r="C730" s="292"/>
      <c r="D730" s="292"/>
      <c r="E730" s="292"/>
      <c r="F730" s="294"/>
      <c r="G730" s="292"/>
      <c r="H730" s="293"/>
      <c r="I730" s="292"/>
      <c r="J730" s="292"/>
      <c r="K730" s="292"/>
      <c r="L730" s="292"/>
      <c r="M730" s="292"/>
      <c r="N730" s="292"/>
      <c r="O730" s="292"/>
      <c r="P730" s="292"/>
      <c r="Q730" s="292"/>
      <c r="R730" s="292"/>
    </row>
    <row r="731" spans="1:18" ht="15.75" customHeight="1" x14ac:dyDescent="0.25">
      <c r="A731" s="292"/>
      <c r="B731" s="292"/>
      <c r="C731" s="292"/>
      <c r="D731" s="292"/>
      <c r="E731" s="292"/>
      <c r="F731" s="294"/>
      <c r="G731" s="292"/>
      <c r="H731" s="293"/>
      <c r="I731" s="292"/>
      <c r="J731" s="292"/>
      <c r="K731" s="292"/>
      <c r="L731" s="292"/>
      <c r="M731" s="292"/>
      <c r="N731" s="292"/>
      <c r="O731" s="292"/>
      <c r="P731" s="292"/>
      <c r="Q731" s="292"/>
      <c r="R731" s="292"/>
    </row>
    <row r="732" spans="1:18" ht="15.75" customHeight="1" x14ac:dyDescent="0.25">
      <c r="A732" s="292"/>
      <c r="B732" s="292"/>
      <c r="C732" s="292"/>
      <c r="D732" s="292"/>
      <c r="E732" s="292"/>
      <c r="F732" s="294"/>
      <c r="G732" s="292"/>
      <c r="H732" s="293"/>
      <c r="I732" s="292"/>
      <c r="J732" s="292"/>
      <c r="K732" s="292"/>
      <c r="L732" s="292"/>
      <c r="M732" s="292"/>
      <c r="N732" s="292"/>
      <c r="O732" s="292"/>
      <c r="P732" s="292"/>
      <c r="Q732" s="292"/>
      <c r="R732" s="292"/>
    </row>
    <row r="733" spans="1:18" ht="15.75" customHeight="1" x14ac:dyDescent="0.25">
      <c r="A733" s="292"/>
      <c r="B733" s="292"/>
      <c r="C733" s="292"/>
      <c r="D733" s="292"/>
      <c r="E733" s="292"/>
      <c r="F733" s="294"/>
      <c r="G733" s="292"/>
      <c r="H733" s="293"/>
      <c r="I733" s="292"/>
      <c r="J733" s="292"/>
      <c r="K733" s="292"/>
      <c r="L733" s="292"/>
      <c r="M733" s="292"/>
      <c r="N733" s="292"/>
      <c r="O733" s="292"/>
      <c r="P733" s="292"/>
      <c r="Q733" s="292"/>
      <c r="R733" s="292"/>
    </row>
    <row r="734" spans="1:18" ht="15.75" customHeight="1" x14ac:dyDescent="0.25">
      <c r="A734" s="292"/>
      <c r="B734" s="292"/>
      <c r="C734" s="292"/>
      <c r="D734" s="292"/>
      <c r="E734" s="292"/>
      <c r="F734" s="294"/>
      <c r="G734" s="292"/>
      <c r="H734" s="293"/>
      <c r="I734" s="292"/>
      <c r="J734" s="292"/>
      <c r="K734" s="292"/>
      <c r="L734" s="292"/>
      <c r="M734" s="292"/>
      <c r="N734" s="292"/>
      <c r="O734" s="292"/>
      <c r="P734" s="292"/>
      <c r="Q734" s="292"/>
      <c r="R734" s="292"/>
    </row>
    <row r="735" spans="1:18" ht="15.75" customHeight="1" x14ac:dyDescent="0.25">
      <c r="A735" s="292"/>
      <c r="B735" s="292"/>
      <c r="C735" s="292"/>
      <c r="D735" s="292"/>
      <c r="E735" s="292"/>
      <c r="F735" s="294"/>
      <c r="G735" s="292"/>
      <c r="H735" s="293"/>
      <c r="I735" s="292"/>
      <c r="J735" s="292"/>
      <c r="K735" s="292"/>
      <c r="L735" s="292"/>
      <c r="M735" s="292"/>
      <c r="N735" s="292"/>
      <c r="O735" s="292"/>
      <c r="P735" s="292"/>
      <c r="Q735" s="292"/>
      <c r="R735" s="292"/>
    </row>
    <row r="736" spans="1:18" ht="15.75" customHeight="1" x14ac:dyDescent="0.25">
      <c r="A736" s="292"/>
      <c r="B736" s="292"/>
      <c r="C736" s="292"/>
      <c r="D736" s="292"/>
      <c r="E736" s="292"/>
      <c r="F736" s="294"/>
      <c r="G736" s="292"/>
      <c r="H736" s="293"/>
      <c r="I736" s="292"/>
      <c r="J736" s="292"/>
      <c r="K736" s="292"/>
      <c r="L736" s="292"/>
      <c r="M736" s="292"/>
      <c r="N736" s="292"/>
      <c r="O736" s="292"/>
      <c r="P736" s="292"/>
      <c r="Q736" s="292"/>
      <c r="R736" s="292"/>
    </row>
    <row r="737" spans="1:18" ht="15.75" customHeight="1" x14ac:dyDescent="0.25">
      <c r="A737" s="292"/>
      <c r="B737" s="292"/>
      <c r="C737" s="292"/>
      <c r="D737" s="292"/>
      <c r="E737" s="292"/>
      <c r="F737" s="294"/>
      <c r="G737" s="292"/>
      <c r="H737" s="293"/>
      <c r="I737" s="292"/>
      <c r="J737" s="292"/>
      <c r="K737" s="292"/>
      <c r="L737" s="292"/>
      <c r="M737" s="292"/>
      <c r="N737" s="292"/>
      <c r="O737" s="292"/>
      <c r="P737" s="292"/>
      <c r="Q737" s="292"/>
      <c r="R737" s="292"/>
    </row>
    <row r="738" spans="1:18" ht="15.75" customHeight="1" x14ac:dyDescent="0.25">
      <c r="A738" s="292"/>
      <c r="B738" s="292"/>
      <c r="C738" s="292"/>
      <c r="D738" s="292"/>
      <c r="E738" s="292"/>
      <c r="F738" s="294"/>
      <c r="G738" s="292"/>
      <c r="H738" s="293"/>
      <c r="I738" s="292"/>
      <c r="J738" s="292"/>
      <c r="K738" s="292"/>
      <c r="L738" s="292"/>
      <c r="M738" s="292"/>
      <c r="N738" s="292"/>
      <c r="O738" s="292"/>
      <c r="P738" s="292"/>
      <c r="Q738" s="292"/>
      <c r="R738" s="292"/>
    </row>
    <row r="739" spans="1:18" ht="15.75" customHeight="1" x14ac:dyDescent="0.25">
      <c r="A739" s="292"/>
      <c r="B739" s="292"/>
      <c r="C739" s="292"/>
      <c r="D739" s="292"/>
      <c r="E739" s="292"/>
      <c r="F739" s="294"/>
      <c r="G739" s="292"/>
      <c r="H739" s="293"/>
      <c r="I739" s="292"/>
      <c r="J739" s="292"/>
      <c r="K739" s="292"/>
      <c r="L739" s="292"/>
      <c r="M739" s="292"/>
      <c r="N739" s="292"/>
      <c r="O739" s="292"/>
      <c r="P739" s="292"/>
      <c r="Q739" s="292"/>
      <c r="R739" s="292"/>
    </row>
    <row r="740" spans="1:18" ht="15.75" customHeight="1" x14ac:dyDescent="0.25">
      <c r="A740" s="292"/>
      <c r="B740" s="292"/>
      <c r="C740" s="292"/>
      <c r="D740" s="292"/>
      <c r="E740" s="292"/>
      <c r="F740" s="294"/>
      <c r="G740" s="292"/>
      <c r="H740" s="293"/>
      <c r="I740" s="292"/>
      <c r="J740" s="292"/>
      <c r="K740" s="292"/>
      <c r="L740" s="292"/>
      <c r="M740" s="292"/>
      <c r="N740" s="292"/>
      <c r="O740" s="292"/>
      <c r="P740" s="292"/>
      <c r="Q740" s="292"/>
      <c r="R740" s="292"/>
    </row>
    <row r="741" spans="1:18" ht="15.75" customHeight="1" x14ac:dyDescent="0.25">
      <c r="A741" s="292"/>
      <c r="B741" s="292"/>
      <c r="C741" s="292"/>
      <c r="D741" s="292"/>
      <c r="E741" s="292"/>
      <c r="F741" s="294"/>
      <c r="G741" s="292"/>
      <c r="H741" s="293"/>
      <c r="I741" s="292"/>
      <c r="J741" s="292"/>
      <c r="K741" s="292"/>
      <c r="L741" s="292"/>
      <c r="M741" s="292"/>
      <c r="N741" s="292"/>
      <c r="O741" s="292"/>
      <c r="P741" s="292"/>
      <c r="Q741" s="292"/>
      <c r="R741" s="292"/>
    </row>
    <row r="742" spans="1:18" ht="15.75" customHeight="1" x14ac:dyDescent="0.25">
      <c r="A742" s="292"/>
      <c r="B742" s="292"/>
      <c r="C742" s="292"/>
      <c r="D742" s="292"/>
      <c r="E742" s="292"/>
      <c r="F742" s="294"/>
      <c r="G742" s="292"/>
      <c r="H742" s="293"/>
      <c r="I742" s="292"/>
      <c r="J742" s="292"/>
      <c r="K742" s="292"/>
      <c r="L742" s="292"/>
      <c r="M742" s="292"/>
      <c r="N742" s="292"/>
      <c r="O742" s="292"/>
      <c r="P742" s="292"/>
      <c r="Q742" s="292"/>
      <c r="R742" s="292"/>
    </row>
    <row r="743" spans="1:18" ht="15.75" customHeight="1" x14ac:dyDescent="0.25">
      <c r="A743" s="292"/>
      <c r="B743" s="292"/>
      <c r="C743" s="292"/>
      <c r="D743" s="292"/>
      <c r="E743" s="292"/>
      <c r="F743" s="294"/>
      <c r="G743" s="292"/>
      <c r="H743" s="293"/>
      <c r="I743" s="292"/>
      <c r="J743" s="292"/>
      <c r="K743" s="292"/>
      <c r="L743" s="292"/>
      <c r="M743" s="292"/>
      <c r="N743" s="292"/>
      <c r="O743" s="292"/>
      <c r="P743" s="292"/>
      <c r="Q743" s="292"/>
      <c r="R743" s="292"/>
    </row>
    <row r="744" spans="1:18" ht="15.75" customHeight="1" x14ac:dyDescent="0.25">
      <c r="A744" s="292"/>
      <c r="B744" s="292"/>
      <c r="C744" s="292"/>
      <c r="D744" s="292"/>
      <c r="E744" s="292"/>
      <c r="F744" s="294"/>
      <c r="G744" s="292"/>
      <c r="H744" s="293"/>
      <c r="I744" s="292"/>
      <c r="J744" s="292"/>
      <c r="K744" s="292"/>
      <c r="L744" s="292"/>
      <c r="M744" s="292"/>
      <c r="N744" s="292"/>
      <c r="O744" s="292"/>
      <c r="P744" s="292"/>
      <c r="Q744" s="292"/>
      <c r="R744" s="292"/>
    </row>
    <row r="745" spans="1:18" ht="15.75" customHeight="1" x14ac:dyDescent="0.25">
      <c r="A745" s="292"/>
      <c r="B745" s="292"/>
      <c r="C745" s="292"/>
      <c r="D745" s="292"/>
      <c r="E745" s="292"/>
      <c r="F745" s="294"/>
      <c r="G745" s="292"/>
      <c r="H745" s="293"/>
      <c r="I745" s="292"/>
      <c r="J745" s="292"/>
      <c r="K745" s="292"/>
      <c r="L745" s="292"/>
      <c r="M745" s="292"/>
      <c r="N745" s="292"/>
      <c r="O745" s="292"/>
      <c r="P745" s="292"/>
      <c r="Q745" s="292"/>
      <c r="R745" s="292"/>
    </row>
    <row r="746" spans="1:18" ht="15.75" customHeight="1" x14ac:dyDescent="0.25">
      <c r="A746" s="292"/>
      <c r="B746" s="292"/>
      <c r="C746" s="292"/>
      <c r="D746" s="292"/>
      <c r="E746" s="292"/>
      <c r="F746" s="294"/>
      <c r="G746" s="292"/>
      <c r="H746" s="293"/>
      <c r="I746" s="292"/>
      <c r="J746" s="292"/>
      <c r="K746" s="292"/>
      <c r="L746" s="292"/>
      <c r="M746" s="292"/>
      <c r="N746" s="292"/>
      <c r="O746" s="292"/>
      <c r="P746" s="292"/>
      <c r="Q746" s="292"/>
      <c r="R746" s="292"/>
    </row>
    <row r="747" spans="1:18" ht="15.75" customHeight="1" x14ac:dyDescent="0.25">
      <c r="A747" s="292"/>
      <c r="B747" s="292"/>
      <c r="C747" s="292"/>
      <c r="D747" s="292"/>
      <c r="E747" s="292"/>
      <c r="F747" s="294"/>
      <c r="G747" s="292"/>
      <c r="H747" s="293"/>
      <c r="I747" s="292"/>
      <c r="J747" s="292"/>
      <c r="K747" s="292"/>
      <c r="L747" s="292"/>
      <c r="M747" s="292"/>
      <c r="N747" s="292"/>
      <c r="O747" s="292"/>
      <c r="P747" s="292"/>
      <c r="Q747" s="292"/>
      <c r="R747" s="292"/>
    </row>
    <row r="748" spans="1:18" ht="15.75" customHeight="1" x14ac:dyDescent="0.25">
      <c r="A748" s="292"/>
      <c r="B748" s="292"/>
      <c r="C748" s="292"/>
      <c r="D748" s="292"/>
      <c r="E748" s="292"/>
      <c r="F748" s="294"/>
      <c r="G748" s="292"/>
      <c r="H748" s="293"/>
      <c r="I748" s="292"/>
      <c r="J748" s="292"/>
      <c r="K748" s="292"/>
      <c r="L748" s="292"/>
      <c r="M748" s="292"/>
      <c r="N748" s="292"/>
      <c r="O748" s="292"/>
      <c r="P748" s="292"/>
      <c r="Q748" s="292"/>
      <c r="R748" s="292"/>
    </row>
    <row r="749" spans="1:18" ht="15.75" customHeight="1" x14ac:dyDescent="0.25">
      <c r="A749" s="292"/>
      <c r="B749" s="292"/>
      <c r="C749" s="292"/>
      <c r="D749" s="292"/>
      <c r="E749" s="292"/>
      <c r="F749" s="294"/>
      <c r="G749" s="292"/>
      <c r="H749" s="293"/>
      <c r="I749" s="292"/>
      <c r="J749" s="292"/>
      <c r="K749" s="292"/>
      <c r="L749" s="292"/>
      <c r="M749" s="292"/>
      <c r="N749" s="292"/>
      <c r="O749" s="292"/>
      <c r="P749" s="292"/>
      <c r="Q749" s="292"/>
      <c r="R749" s="292"/>
    </row>
    <row r="750" spans="1:18" ht="15.75" customHeight="1" x14ac:dyDescent="0.25">
      <c r="A750" s="292"/>
      <c r="B750" s="292"/>
      <c r="C750" s="292"/>
      <c r="D750" s="292"/>
      <c r="E750" s="292"/>
      <c r="F750" s="294"/>
      <c r="G750" s="292"/>
      <c r="H750" s="293"/>
      <c r="I750" s="292"/>
      <c r="J750" s="292"/>
      <c r="K750" s="292"/>
      <c r="L750" s="292"/>
      <c r="M750" s="292"/>
      <c r="N750" s="292"/>
      <c r="O750" s="292"/>
      <c r="P750" s="292"/>
      <c r="Q750" s="292"/>
      <c r="R750" s="292"/>
    </row>
    <row r="751" spans="1:18" ht="15.75" customHeight="1" x14ac:dyDescent="0.25">
      <c r="A751" s="292"/>
      <c r="B751" s="292"/>
      <c r="C751" s="292"/>
      <c r="D751" s="292"/>
      <c r="E751" s="292"/>
      <c r="F751" s="294"/>
      <c r="G751" s="292"/>
      <c r="H751" s="293"/>
      <c r="I751" s="292"/>
      <c r="J751" s="292"/>
      <c r="K751" s="292"/>
      <c r="L751" s="292"/>
      <c r="M751" s="292"/>
      <c r="N751" s="292"/>
      <c r="O751" s="292"/>
      <c r="P751" s="292"/>
      <c r="Q751" s="292"/>
      <c r="R751" s="292"/>
    </row>
    <row r="752" spans="1:18" ht="15.75" customHeight="1" x14ac:dyDescent="0.25">
      <c r="A752" s="292"/>
      <c r="B752" s="292"/>
      <c r="C752" s="292"/>
      <c r="D752" s="292"/>
      <c r="E752" s="292"/>
      <c r="F752" s="294"/>
      <c r="G752" s="292"/>
      <c r="H752" s="293"/>
      <c r="I752" s="292"/>
      <c r="J752" s="292"/>
      <c r="K752" s="292"/>
      <c r="L752" s="292"/>
      <c r="M752" s="292"/>
      <c r="N752" s="292"/>
      <c r="O752" s="292"/>
      <c r="P752" s="292"/>
      <c r="Q752" s="292"/>
      <c r="R752" s="292"/>
    </row>
    <row r="753" spans="1:18" ht="15.75" customHeight="1" x14ac:dyDescent="0.25">
      <c r="A753" s="292"/>
      <c r="B753" s="292"/>
      <c r="C753" s="292"/>
      <c r="D753" s="292"/>
      <c r="E753" s="292"/>
      <c r="F753" s="294"/>
      <c r="G753" s="292"/>
      <c r="H753" s="293"/>
      <c r="I753" s="292"/>
      <c r="J753" s="292"/>
      <c r="K753" s="292"/>
      <c r="L753" s="292"/>
      <c r="M753" s="292"/>
      <c r="N753" s="292"/>
      <c r="O753" s="292"/>
      <c r="P753" s="292"/>
      <c r="Q753" s="292"/>
      <c r="R753" s="292"/>
    </row>
    <row r="754" spans="1:18" ht="15.75" customHeight="1" x14ac:dyDescent="0.25">
      <c r="A754" s="292"/>
      <c r="B754" s="292"/>
      <c r="C754" s="292"/>
      <c r="D754" s="292"/>
      <c r="E754" s="292"/>
      <c r="F754" s="294"/>
      <c r="G754" s="292"/>
      <c r="H754" s="293"/>
      <c r="I754" s="292"/>
      <c r="J754" s="292"/>
      <c r="K754" s="292"/>
      <c r="L754" s="292"/>
      <c r="M754" s="292"/>
      <c r="N754" s="292"/>
      <c r="O754" s="292"/>
      <c r="P754" s="292"/>
      <c r="Q754" s="292"/>
      <c r="R754" s="292"/>
    </row>
    <row r="755" spans="1:18" ht="15.75" customHeight="1" x14ac:dyDescent="0.25">
      <c r="A755" s="292"/>
      <c r="B755" s="292"/>
      <c r="C755" s="292"/>
      <c r="D755" s="292"/>
      <c r="E755" s="292"/>
      <c r="F755" s="294"/>
      <c r="G755" s="292"/>
      <c r="H755" s="293"/>
      <c r="I755" s="292"/>
      <c r="J755" s="292"/>
      <c r="K755" s="292"/>
      <c r="L755" s="292"/>
      <c r="M755" s="292"/>
      <c r="N755" s="292"/>
      <c r="O755" s="292"/>
      <c r="P755" s="292"/>
      <c r="Q755" s="292"/>
      <c r="R755" s="292"/>
    </row>
    <row r="756" spans="1:18" ht="15.75" customHeight="1" x14ac:dyDescent="0.25">
      <c r="A756" s="292"/>
      <c r="B756" s="292"/>
      <c r="C756" s="292"/>
      <c r="D756" s="292"/>
      <c r="E756" s="292"/>
      <c r="F756" s="294"/>
      <c r="G756" s="292"/>
      <c r="H756" s="293"/>
      <c r="I756" s="292"/>
      <c r="J756" s="292"/>
      <c r="K756" s="292"/>
      <c r="L756" s="292"/>
      <c r="M756" s="292"/>
      <c r="N756" s="292"/>
      <c r="O756" s="292"/>
      <c r="P756" s="292"/>
      <c r="Q756" s="292"/>
      <c r="R756" s="292"/>
    </row>
    <row r="757" spans="1:18" ht="15.75" customHeight="1" x14ac:dyDescent="0.25">
      <c r="A757" s="292"/>
      <c r="B757" s="292"/>
      <c r="C757" s="292"/>
      <c r="D757" s="292"/>
      <c r="E757" s="292"/>
      <c r="F757" s="294"/>
      <c r="G757" s="292"/>
      <c r="H757" s="293"/>
      <c r="I757" s="292"/>
      <c r="J757" s="292"/>
      <c r="K757" s="292"/>
      <c r="L757" s="292"/>
      <c r="M757" s="292"/>
      <c r="N757" s="292"/>
      <c r="O757" s="292"/>
      <c r="P757" s="292"/>
      <c r="Q757" s="292"/>
      <c r="R757" s="292"/>
    </row>
    <row r="758" spans="1:18" ht="15.75" customHeight="1" x14ac:dyDescent="0.25">
      <c r="A758" s="292"/>
      <c r="B758" s="292"/>
      <c r="C758" s="292"/>
      <c r="D758" s="292"/>
      <c r="E758" s="292"/>
      <c r="F758" s="294"/>
      <c r="G758" s="292"/>
      <c r="H758" s="293"/>
      <c r="I758" s="292"/>
      <c r="J758" s="292"/>
      <c r="K758" s="292"/>
      <c r="L758" s="292"/>
      <c r="M758" s="292"/>
      <c r="N758" s="292"/>
      <c r="O758" s="292"/>
      <c r="P758" s="292"/>
      <c r="Q758" s="292"/>
      <c r="R758" s="292"/>
    </row>
    <row r="759" spans="1:18" ht="15.75" customHeight="1" x14ac:dyDescent="0.25">
      <c r="A759" s="292"/>
      <c r="B759" s="292"/>
      <c r="C759" s="292"/>
      <c r="D759" s="292"/>
      <c r="E759" s="292"/>
      <c r="F759" s="294"/>
      <c r="G759" s="292"/>
      <c r="H759" s="293"/>
      <c r="I759" s="292"/>
      <c r="J759" s="292"/>
      <c r="K759" s="292"/>
      <c r="L759" s="292"/>
      <c r="M759" s="292"/>
      <c r="N759" s="292"/>
      <c r="O759" s="292"/>
      <c r="P759" s="292"/>
      <c r="Q759" s="292"/>
      <c r="R759" s="292"/>
    </row>
    <row r="760" spans="1:18" ht="15.75" customHeight="1" x14ac:dyDescent="0.25">
      <c r="A760" s="292"/>
      <c r="B760" s="292"/>
      <c r="C760" s="292"/>
      <c r="D760" s="292"/>
      <c r="E760" s="292"/>
      <c r="F760" s="294"/>
      <c r="G760" s="292"/>
      <c r="H760" s="293"/>
      <c r="I760" s="292"/>
      <c r="J760" s="292"/>
      <c r="K760" s="292"/>
      <c r="L760" s="292"/>
      <c r="M760" s="292"/>
      <c r="N760" s="292"/>
      <c r="O760" s="292"/>
      <c r="P760" s="292"/>
      <c r="Q760" s="292"/>
      <c r="R760" s="292"/>
    </row>
    <row r="761" spans="1:18" ht="15.75" customHeight="1" x14ac:dyDescent="0.25">
      <c r="A761" s="292"/>
      <c r="B761" s="292"/>
      <c r="C761" s="292"/>
      <c r="D761" s="292"/>
      <c r="E761" s="292"/>
      <c r="F761" s="294"/>
      <c r="G761" s="292"/>
      <c r="H761" s="293"/>
      <c r="I761" s="292"/>
      <c r="J761" s="292"/>
      <c r="K761" s="292"/>
      <c r="L761" s="292"/>
      <c r="M761" s="292"/>
      <c r="N761" s="292"/>
      <c r="O761" s="292"/>
      <c r="P761" s="292"/>
      <c r="Q761" s="292"/>
      <c r="R761" s="292"/>
    </row>
    <row r="762" spans="1:18" ht="15.75" customHeight="1" x14ac:dyDescent="0.25">
      <c r="A762" s="292"/>
      <c r="B762" s="292"/>
      <c r="C762" s="292"/>
      <c r="D762" s="292"/>
      <c r="E762" s="292"/>
      <c r="F762" s="294"/>
      <c r="G762" s="292"/>
      <c r="H762" s="293"/>
      <c r="I762" s="292"/>
      <c r="J762" s="292"/>
      <c r="K762" s="292"/>
      <c r="L762" s="292"/>
      <c r="M762" s="292"/>
      <c r="N762" s="292"/>
      <c r="O762" s="292"/>
      <c r="P762" s="292"/>
      <c r="Q762" s="292"/>
      <c r="R762" s="292"/>
    </row>
    <row r="763" spans="1:18" ht="15.75" customHeight="1" x14ac:dyDescent="0.25">
      <c r="A763" s="292"/>
      <c r="B763" s="292"/>
      <c r="C763" s="292"/>
      <c r="D763" s="292"/>
      <c r="E763" s="292"/>
      <c r="F763" s="294"/>
      <c r="G763" s="292"/>
      <c r="H763" s="293"/>
      <c r="I763" s="292"/>
      <c r="J763" s="292"/>
      <c r="K763" s="292"/>
      <c r="L763" s="292"/>
      <c r="M763" s="292"/>
      <c r="N763" s="292"/>
      <c r="O763" s="292"/>
      <c r="P763" s="292"/>
      <c r="Q763" s="292"/>
      <c r="R763" s="292"/>
    </row>
    <row r="764" spans="1:18" ht="15.75" customHeight="1" x14ac:dyDescent="0.25">
      <c r="A764" s="292"/>
      <c r="B764" s="292"/>
      <c r="C764" s="292"/>
      <c r="D764" s="292"/>
      <c r="E764" s="292"/>
      <c r="F764" s="294"/>
      <c r="G764" s="292"/>
      <c r="H764" s="293"/>
      <c r="I764" s="292"/>
      <c r="J764" s="292"/>
      <c r="K764" s="292"/>
      <c r="L764" s="292"/>
      <c r="M764" s="292"/>
      <c r="N764" s="292"/>
      <c r="O764" s="292"/>
      <c r="P764" s="292"/>
      <c r="Q764" s="292"/>
      <c r="R764" s="292"/>
    </row>
    <row r="765" spans="1:18" ht="15.75" customHeight="1" x14ac:dyDescent="0.25">
      <c r="A765" s="292"/>
      <c r="B765" s="292"/>
      <c r="C765" s="292"/>
      <c r="D765" s="292"/>
      <c r="E765" s="292"/>
      <c r="F765" s="294"/>
      <c r="G765" s="292"/>
      <c r="H765" s="293"/>
      <c r="I765" s="292"/>
      <c r="J765" s="292"/>
      <c r="K765" s="292"/>
      <c r="L765" s="292"/>
      <c r="M765" s="292"/>
      <c r="N765" s="292"/>
      <c r="O765" s="292"/>
      <c r="P765" s="292"/>
      <c r="Q765" s="292"/>
      <c r="R765" s="292"/>
    </row>
    <row r="766" spans="1:18" ht="15.75" customHeight="1" x14ac:dyDescent="0.25">
      <c r="A766" s="292"/>
      <c r="B766" s="292"/>
      <c r="C766" s="292"/>
      <c r="D766" s="292"/>
      <c r="E766" s="292"/>
      <c r="F766" s="294"/>
      <c r="G766" s="292"/>
      <c r="H766" s="293"/>
      <c r="I766" s="292"/>
      <c r="J766" s="292"/>
      <c r="K766" s="292"/>
      <c r="L766" s="292"/>
      <c r="M766" s="292"/>
      <c r="N766" s="292"/>
      <c r="O766" s="292"/>
      <c r="P766" s="292"/>
      <c r="Q766" s="292"/>
      <c r="R766" s="292"/>
    </row>
    <row r="767" spans="1:18" ht="15.75" customHeight="1" x14ac:dyDescent="0.25">
      <c r="A767" s="292"/>
      <c r="B767" s="292"/>
      <c r="C767" s="292"/>
      <c r="D767" s="292"/>
      <c r="E767" s="292"/>
      <c r="F767" s="294"/>
      <c r="G767" s="292"/>
      <c r="H767" s="293"/>
      <c r="I767" s="292"/>
      <c r="J767" s="292"/>
      <c r="K767" s="292"/>
      <c r="L767" s="292"/>
      <c r="M767" s="292"/>
      <c r="N767" s="292"/>
      <c r="O767" s="292"/>
      <c r="P767" s="292"/>
      <c r="Q767" s="292"/>
      <c r="R767" s="292"/>
    </row>
    <row r="768" spans="1:18" ht="15.75" customHeight="1" x14ac:dyDescent="0.25">
      <c r="A768" s="292"/>
      <c r="B768" s="292"/>
      <c r="C768" s="292"/>
      <c r="D768" s="292"/>
      <c r="E768" s="292"/>
      <c r="F768" s="294"/>
      <c r="G768" s="292"/>
      <c r="H768" s="293"/>
      <c r="I768" s="292"/>
      <c r="J768" s="292"/>
      <c r="K768" s="292"/>
      <c r="L768" s="292"/>
      <c r="M768" s="292"/>
      <c r="N768" s="292"/>
      <c r="O768" s="292"/>
      <c r="P768" s="292"/>
      <c r="Q768" s="292"/>
      <c r="R768" s="292"/>
    </row>
    <row r="769" spans="1:18" ht="15.75" customHeight="1" x14ac:dyDescent="0.25">
      <c r="A769" s="292"/>
      <c r="B769" s="292"/>
      <c r="C769" s="292"/>
      <c r="D769" s="292"/>
      <c r="E769" s="292"/>
      <c r="F769" s="294"/>
      <c r="G769" s="292"/>
      <c r="H769" s="293"/>
      <c r="I769" s="292"/>
      <c r="J769" s="292"/>
      <c r="K769" s="292"/>
      <c r="L769" s="292"/>
      <c r="M769" s="292"/>
      <c r="N769" s="292"/>
      <c r="O769" s="292"/>
      <c r="P769" s="292"/>
      <c r="Q769" s="292"/>
      <c r="R769" s="292"/>
    </row>
    <row r="770" spans="1:18" ht="15.75" customHeight="1" x14ac:dyDescent="0.25">
      <c r="A770" s="292"/>
      <c r="B770" s="292"/>
      <c r="C770" s="292"/>
      <c r="D770" s="292"/>
      <c r="E770" s="292"/>
      <c r="F770" s="294"/>
      <c r="G770" s="292"/>
      <c r="H770" s="293"/>
      <c r="I770" s="292"/>
      <c r="J770" s="292"/>
      <c r="K770" s="292"/>
      <c r="L770" s="292"/>
      <c r="M770" s="292"/>
      <c r="N770" s="292"/>
      <c r="O770" s="292"/>
      <c r="P770" s="292"/>
      <c r="Q770" s="292"/>
      <c r="R770" s="292"/>
    </row>
    <row r="771" spans="1:18" ht="15.75" customHeight="1" x14ac:dyDescent="0.25">
      <c r="A771" s="292"/>
      <c r="B771" s="292"/>
      <c r="C771" s="292"/>
      <c r="D771" s="292"/>
      <c r="E771" s="292"/>
      <c r="F771" s="294"/>
      <c r="G771" s="292"/>
      <c r="H771" s="293"/>
      <c r="I771" s="292"/>
      <c r="J771" s="292"/>
      <c r="K771" s="292"/>
      <c r="L771" s="292"/>
      <c r="M771" s="292"/>
      <c r="N771" s="292"/>
      <c r="O771" s="292"/>
      <c r="P771" s="292"/>
      <c r="Q771" s="292"/>
      <c r="R771" s="292"/>
    </row>
    <row r="772" spans="1:18" ht="15.75" customHeight="1" x14ac:dyDescent="0.25">
      <c r="A772" s="292"/>
      <c r="B772" s="292"/>
      <c r="C772" s="292"/>
      <c r="D772" s="292"/>
      <c r="E772" s="292"/>
      <c r="F772" s="294"/>
      <c r="G772" s="292"/>
      <c r="H772" s="293"/>
      <c r="I772" s="292"/>
      <c r="J772" s="292"/>
      <c r="K772" s="292"/>
      <c r="L772" s="292"/>
      <c r="M772" s="292"/>
      <c r="N772" s="292"/>
      <c r="O772" s="292"/>
      <c r="P772" s="292"/>
      <c r="Q772" s="292"/>
      <c r="R772" s="292"/>
    </row>
    <row r="773" spans="1:18" ht="15.75" customHeight="1" x14ac:dyDescent="0.25">
      <c r="A773" s="292"/>
      <c r="B773" s="292"/>
      <c r="C773" s="292"/>
      <c r="D773" s="292"/>
      <c r="E773" s="292"/>
      <c r="F773" s="294"/>
      <c r="G773" s="292"/>
      <c r="H773" s="293"/>
      <c r="I773" s="292"/>
      <c r="J773" s="292"/>
      <c r="K773" s="292"/>
      <c r="L773" s="292"/>
      <c r="M773" s="292"/>
      <c r="N773" s="292"/>
      <c r="O773" s="292"/>
      <c r="P773" s="292"/>
      <c r="Q773" s="292"/>
      <c r="R773" s="292"/>
    </row>
    <row r="774" spans="1:18" ht="15.75" customHeight="1" x14ac:dyDescent="0.25">
      <c r="A774" s="292"/>
      <c r="B774" s="292"/>
      <c r="C774" s="292"/>
      <c r="D774" s="292"/>
      <c r="E774" s="292"/>
      <c r="F774" s="294"/>
      <c r="G774" s="292"/>
      <c r="H774" s="293"/>
      <c r="I774" s="292"/>
      <c r="J774" s="292"/>
      <c r="K774" s="292"/>
      <c r="L774" s="292"/>
      <c r="M774" s="292"/>
      <c r="N774" s="292"/>
      <c r="O774" s="292"/>
      <c r="P774" s="292"/>
      <c r="Q774" s="292"/>
      <c r="R774" s="292"/>
    </row>
    <row r="775" spans="1:18" ht="15.75" customHeight="1" x14ac:dyDescent="0.25">
      <c r="A775" s="292"/>
      <c r="B775" s="292"/>
      <c r="C775" s="292"/>
      <c r="D775" s="292"/>
      <c r="E775" s="292"/>
      <c r="F775" s="294"/>
      <c r="G775" s="292"/>
      <c r="H775" s="293"/>
      <c r="I775" s="292"/>
      <c r="J775" s="292"/>
      <c r="K775" s="292"/>
      <c r="L775" s="292"/>
      <c r="M775" s="292"/>
      <c r="N775" s="292"/>
      <c r="O775" s="292"/>
      <c r="P775" s="292"/>
      <c r="Q775" s="292"/>
      <c r="R775" s="292"/>
    </row>
    <row r="776" spans="1:18" ht="15.75" customHeight="1" x14ac:dyDescent="0.25">
      <c r="A776" s="292"/>
      <c r="B776" s="292"/>
      <c r="C776" s="292"/>
      <c r="D776" s="292"/>
      <c r="E776" s="292"/>
      <c r="F776" s="294"/>
      <c r="G776" s="292"/>
      <c r="H776" s="293"/>
      <c r="I776" s="292"/>
      <c r="J776" s="292"/>
      <c r="K776" s="292"/>
      <c r="L776" s="292"/>
      <c r="M776" s="292"/>
      <c r="N776" s="292"/>
      <c r="O776" s="292"/>
      <c r="P776" s="292"/>
      <c r="Q776" s="292"/>
      <c r="R776" s="292"/>
    </row>
    <row r="777" spans="1:18" ht="15.75" customHeight="1" x14ac:dyDescent="0.25">
      <c r="A777" s="292"/>
      <c r="B777" s="292"/>
      <c r="C777" s="292"/>
      <c r="D777" s="292"/>
      <c r="E777" s="292"/>
      <c r="F777" s="294"/>
      <c r="G777" s="292"/>
      <c r="H777" s="293"/>
      <c r="I777" s="292"/>
      <c r="J777" s="292"/>
      <c r="K777" s="292"/>
      <c r="L777" s="292"/>
      <c r="M777" s="292"/>
      <c r="N777" s="292"/>
      <c r="O777" s="292"/>
      <c r="P777" s="292"/>
      <c r="Q777" s="292"/>
      <c r="R777" s="292"/>
    </row>
    <row r="778" spans="1:18" ht="15.75" customHeight="1" x14ac:dyDescent="0.25">
      <c r="A778" s="292"/>
      <c r="B778" s="292"/>
      <c r="C778" s="292"/>
      <c r="D778" s="292"/>
      <c r="E778" s="292"/>
      <c r="F778" s="294"/>
      <c r="G778" s="292"/>
      <c r="H778" s="293"/>
      <c r="I778" s="292"/>
      <c r="J778" s="292"/>
      <c r="K778" s="292"/>
      <c r="L778" s="292"/>
      <c r="M778" s="292"/>
      <c r="N778" s="292"/>
      <c r="O778" s="292"/>
      <c r="P778" s="292"/>
      <c r="Q778" s="292"/>
      <c r="R778" s="292"/>
    </row>
    <row r="779" spans="1:18" ht="15.75" customHeight="1" x14ac:dyDescent="0.25">
      <c r="A779" s="292"/>
      <c r="B779" s="292"/>
      <c r="C779" s="292"/>
      <c r="D779" s="292"/>
      <c r="E779" s="292"/>
      <c r="F779" s="294"/>
      <c r="G779" s="292"/>
      <c r="H779" s="293"/>
      <c r="I779" s="292"/>
      <c r="J779" s="292"/>
      <c r="K779" s="292"/>
      <c r="L779" s="292"/>
      <c r="M779" s="292"/>
      <c r="N779" s="292"/>
      <c r="O779" s="292"/>
      <c r="P779" s="292"/>
      <c r="Q779" s="292"/>
      <c r="R779" s="292"/>
    </row>
    <row r="780" spans="1:18" ht="15.75" customHeight="1" x14ac:dyDescent="0.25">
      <c r="A780" s="292"/>
      <c r="B780" s="292"/>
      <c r="C780" s="292"/>
      <c r="D780" s="292"/>
      <c r="E780" s="292"/>
      <c r="F780" s="294"/>
      <c r="G780" s="292"/>
      <c r="H780" s="293"/>
      <c r="I780" s="292"/>
      <c r="J780" s="292"/>
      <c r="K780" s="292"/>
      <c r="L780" s="292"/>
      <c r="M780" s="292"/>
      <c r="N780" s="292"/>
      <c r="O780" s="292"/>
      <c r="P780" s="292"/>
      <c r="Q780" s="292"/>
      <c r="R780" s="292"/>
    </row>
    <row r="781" spans="1:18" ht="15.75" customHeight="1" x14ac:dyDescent="0.25">
      <c r="A781" s="292"/>
      <c r="B781" s="292"/>
      <c r="C781" s="292"/>
      <c r="D781" s="292"/>
      <c r="E781" s="292"/>
      <c r="F781" s="294"/>
      <c r="G781" s="292"/>
      <c r="H781" s="293"/>
      <c r="I781" s="292"/>
      <c r="J781" s="292"/>
      <c r="K781" s="292"/>
      <c r="L781" s="292"/>
      <c r="M781" s="292"/>
      <c r="N781" s="292"/>
      <c r="O781" s="292"/>
      <c r="P781" s="292"/>
      <c r="Q781" s="292"/>
      <c r="R781" s="292"/>
    </row>
    <row r="782" spans="1:18" ht="15.75" customHeight="1" x14ac:dyDescent="0.25">
      <c r="A782" s="292"/>
      <c r="B782" s="292"/>
      <c r="C782" s="292"/>
      <c r="D782" s="292"/>
      <c r="E782" s="292"/>
      <c r="F782" s="294"/>
      <c r="G782" s="292"/>
      <c r="H782" s="293"/>
      <c r="I782" s="292"/>
      <c r="J782" s="292"/>
      <c r="K782" s="292"/>
      <c r="L782" s="292"/>
      <c r="M782" s="292"/>
      <c r="N782" s="292"/>
      <c r="O782" s="292"/>
      <c r="P782" s="292"/>
      <c r="Q782" s="292"/>
      <c r="R782" s="292"/>
    </row>
    <row r="783" spans="1:18" ht="15.75" customHeight="1" x14ac:dyDescent="0.25">
      <c r="A783" s="292"/>
      <c r="B783" s="292"/>
      <c r="C783" s="292"/>
      <c r="D783" s="292"/>
      <c r="E783" s="292"/>
      <c r="F783" s="294"/>
      <c r="G783" s="292"/>
      <c r="H783" s="293"/>
      <c r="I783" s="292"/>
      <c r="J783" s="292"/>
      <c r="K783" s="292"/>
      <c r="L783" s="292"/>
      <c r="M783" s="292"/>
      <c r="N783" s="292"/>
      <c r="O783" s="292"/>
      <c r="P783" s="292"/>
      <c r="Q783" s="292"/>
      <c r="R783" s="292"/>
    </row>
    <row r="784" spans="1:18" ht="15.75" customHeight="1" x14ac:dyDescent="0.25">
      <c r="A784" s="292"/>
      <c r="B784" s="292"/>
      <c r="C784" s="292"/>
      <c r="D784" s="292"/>
      <c r="E784" s="292"/>
      <c r="F784" s="294"/>
      <c r="G784" s="292"/>
      <c r="H784" s="293"/>
      <c r="I784" s="292"/>
      <c r="J784" s="292"/>
      <c r="K784" s="292"/>
      <c r="L784" s="292"/>
      <c r="M784" s="292"/>
      <c r="N784" s="292"/>
      <c r="O784" s="292"/>
      <c r="P784" s="292"/>
      <c r="Q784" s="292"/>
      <c r="R784" s="292"/>
    </row>
    <row r="785" spans="1:18" ht="15.75" customHeight="1" x14ac:dyDescent="0.25">
      <c r="A785" s="292"/>
      <c r="B785" s="292"/>
      <c r="C785" s="292"/>
      <c r="D785" s="292"/>
      <c r="E785" s="292"/>
      <c r="F785" s="294"/>
      <c r="G785" s="292"/>
      <c r="H785" s="293"/>
      <c r="I785" s="292"/>
      <c r="J785" s="292"/>
      <c r="K785" s="292"/>
      <c r="L785" s="292"/>
      <c r="M785" s="292"/>
      <c r="N785" s="292"/>
      <c r="O785" s="292"/>
      <c r="P785" s="292"/>
      <c r="Q785" s="292"/>
      <c r="R785" s="292"/>
    </row>
    <row r="786" spans="1:18" ht="15.75" customHeight="1" x14ac:dyDescent="0.25">
      <c r="A786" s="292"/>
      <c r="B786" s="292"/>
      <c r="C786" s="292"/>
      <c r="D786" s="292"/>
      <c r="E786" s="292"/>
      <c r="F786" s="294"/>
      <c r="G786" s="292"/>
      <c r="H786" s="293"/>
      <c r="I786" s="292"/>
      <c r="J786" s="292"/>
      <c r="K786" s="292"/>
      <c r="L786" s="292"/>
      <c r="M786" s="292"/>
      <c r="N786" s="292"/>
      <c r="O786" s="292"/>
      <c r="P786" s="292"/>
      <c r="Q786" s="292"/>
      <c r="R786" s="292"/>
    </row>
    <row r="787" spans="1:18" ht="15.75" customHeight="1" x14ac:dyDescent="0.25">
      <c r="A787" s="292"/>
      <c r="B787" s="292"/>
      <c r="C787" s="292"/>
      <c r="D787" s="292"/>
      <c r="E787" s="292"/>
      <c r="F787" s="294"/>
      <c r="G787" s="292"/>
      <c r="H787" s="293"/>
      <c r="I787" s="292"/>
      <c r="J787" s="292"/>
      <c r="K787" s="292"/>
      <c r="L787" s="292"/>
      <c r="M787" s="292"/>
      <c r="N787" s="292"/>
      <c r="O787" s="292"/>
      <c r="P787" s="292"/>
      <c r="Q787" s="292"/>
      <c r="R787" s="292"/>
    </row>
    <row r="788" spans="1:18" ht="15.75" customHeight="1" x14ac:dyDescent="0.25">
      <c r="A788" s="292"/>
      <c r="B788" s="292"/>
      <c r="C788" s="292"/>
      <c r="D788" s="292"/>
      <c r="E788" s="292"/>
      <c r="F788" s="294"/>
      <c r="G788" s="292"/>
      <c r="H788" s="293"/>
      <c r="I788" s="292"/>
      <c r="J788" s="292"/>
      <c r="K788" s="292"/>
      <c r="L788" s="292"/>
      <c r="M788" s="292"/>
      <c r="N788" s="292"/>
      <c r="O788" s="292"/>
      <c r="P788" s="292"/>
      <c r="Q788" s="292"/>
      <c r="R788" s="292"/>
    </row>
    <row r="789" spans="1:18" ht="15.75" customHeight="1" x14ac:dyDescent="0.25">
      <c r="A789" s="292"/>
      <c r="B789" s="292"/>
      <c r="C789" s="292"/>
      <c r="D789" s="292"/>
      <c r="E789" s="292"/>
      <c r="F789" s="294"/>
      <c r="G789" s="292"/>
      <c r="H789" s="293"/>
      <c r="I789" s="292"/>
      <c r="J789" s="292"/>
      <c r="K789" s="292"/>
      <c r="L789" s="292"/>
      <c r="M789" s="292"/>
      <c r="N789" s="292"/>
      <c r="O789" s="292"/>
      <c r="P789" s="292"/>
      <c r="Q789" s="292"/>
      <c r="R789" s="292"/>
    </row>
    <row r="790" spans="1:18" ht="15.75" customHeight="1" x14ac:dyDescent="0.25">
      <c r="A790" s="292"/>
      <c r="B790" s="292"/>
      <c r="C790" s="292"/>
      <c r="D790" s="292"/>
      <c r="E790" s="292"/>
      <c r="F790" s="294"/>
      <c r="G790" s="292"/>
      <c r="H790" s="293"/>
      <c r="I790" s="292"/>
      <c r="J790" s="292"/>
      <c r="K790" s="292"/>
      <c r="L790" s="292"/>
      <c r="M790" s="292"/>
      <c r="N790" s="292"/>
      <c r="O790" s="292"/>
      <c r="P790" s="292"/>
      <c r="Q790" s="292"/>
      <c r="R790" s="292"/>
    </row>
    <row r="791" spans="1:18" ht="15.75" customHeight="1" x14ac:dyDescent="0.25">
      <c r="A791" s="292"/>
      <c r="B791" s="292"/>
      <c r="C791" s="292"/>
      <c r="D791" s="292"/>
      <c r="E791" s="292"/>
      <c r="F791" s="294"/>
      <c r="G791" s="292"/>
      <c r="H791" s="293"/>
      <c r="I791" s="292"/>
      <c r="J791" s="292"/>
      <c r="K791" s="292"/>
      <c r="L791" s="292"/>
      <c r="M791" s="292"/>
      <c r="N791" s="292"/>
      <c r="O791" s="292"/>
      <c r="P791" s="292"/>
      <c r="Q791" s="292"/>
      <c r="R791" s="292"/>
    </row>
    <row r="792" spans="1:18" ht="15.75" customHeight="1" x14ac:dyDescent="0.25">
      <c r="A792" s="292"/>
      <c r="B792" s="292"/>
      <c r="C792" s="292"/>
      <c r="D792" s="292"/>
      <c r="E792" s="292"/>
      <c r="F792" s="294"/>
      <c r="G792" s="292"/>
      <c r="H792" s="293"/>
      <c r="I792" s="292"/>
      <c r="J792" s="292"/>
      <c r="K792" s="292"/>
      <c r="L792" s="292"/>
      <c r="M792" s="292"/>
      <c r="N792" s="292"/>
      <c r="O792" s="292"/>
      <c r="P792" s="292"/>
      <c r="Q792" s="292"/>
      <c r="R792" s="292"/>
    </row>
    <row r="793" spans="1:18" ht="15.75" customHeight="1" x14ac:dyDescent="0.25">
      <c r="A793" s="292"/>
      <c r="B793" s="292"/>
      <c r="C793" s="292"/>
      <c r="D793" s="292"/>
      <c r="E793" s="292"/>
      <c r="F793" s="294"/>
      <c r="G793" s="292"/>
      <c r="H793" s="293"/>
      <c r="I793" s="292"/>
      <c r="J793" s="292"/>
      <c r="K793" s="292"/>
      <c r="L793" s="292"/>
      <c r="M793" s="292"/>
      <c r="N793" s="292"/>
      <c r="O793" s="292"/>
      <c r="P793" s="292"/>
      <c r="Q793" s="292"/>
      <c r="R793" s="292"/>
    </row>
    <row r="794" spans="1:18" ht="15.75" customHeight="1" x14ac:dyDescent="0.25">
      <c r="A794" s="292"/>
      <c r="B794" s="292"/>
      <c r="C794" s="292"/>
      <c r="D794" s="292"/>
      <c r="E794" s="292"/>
      <c r="F794" s="294"/>
      <c r="G794" s="292"/>
      <c r="H794" s="293"/>
      <c r="I794" s="292"/>
      <c r="J794" s="292"/>
      <c r="K794" s="292"/>
      <c r="L794" s="292"/>
      <c r="M794" s="292"/>
      <c r="N794" s="292"/>
      <c r="O794" s="292"/>
      <c r="P794" s="292"/>
      <c r="Q794" s="292"/>
      <c r="R794" s="292"/>
    </row>
    <row r="795" spans="1:18" ht="15.75" customHeight="1" x14ac:dyDescent="0.25">
      <c r="A795" s="292"/>
      <c r="B795" s="292"/>
      <c r="C795" s="292"/>
      <c r="D795" s="292"/>
      <c r="E795" s="292"/>
      <c r="F795" s="294"/>
      <c r="G795" s="292"/>
      <c r="H795" s="293"/>
      <c r="I795" s="292"/>
      <c r="J795" s="292"/>
      <c r="K795" s="292"/>
      <c r="L795" s="292"/>
      <c r="M795" s="292"/>
      <c r="N795" s="292"/>
      <c r="O795" s="292"/>
      <c r="P795" s="292"/>
      <c r="Q795" s="292"/>
      <c r="R795" s="292"/>
    </row>
    <row r="796" spans="1:18" ht="15.75" customHeight="1" x14ac:dyDescent="0.25">
      <c r="A796" s="292"/>
      <c r="B796" s="292"/>
      <c r="C796" s="292"/>
      <c r="D796" s="292"/>
      <c r="E796" s="292"/>
      <c r="F796" s="294"/>
      <c r="G796" s="292"/>
      <c r="H796" s="293"/>
      <c r="I796" s="292"/>
      <c r="J796" s="292"/>
      <c r="K796" s="292"/>
      <c r="L796" s="292"/>
      <c r="M796" s="292"/>
      <c r="N796" s="292"/>
      <c r="O796" s="292"/>
      <c r="P796" s="292"/>
      <c r="Q796" s="292"/>
      <c r="R796" s="292"/>
    </row>
    <row r="797" spans="1:18" ht="15.75" customHeight="1" x14ac:dyDescent="0.25">
      <c r="A797" s="292"/>
      <c r="B797" s="292"/>
      <c r="C797" s="292"/>
      <c r="D797" s="292"/>
      <c r="E797" s="292"/>
      <c r="F797" s="294"/>
      <c r="G797" s="292"/>
      <c r="H797" s="293"/>
      <c r="I797" s="292"/>
      <c r="J797" s="292"/>
      <c r="K797" s="292"/>
      <c r="L797" s="292"/>
      <c r="M797" s="292"/>
      <c r="N797" s="292"/>
      <c r="O797" s="292"/>
      <c r="P797" s="292"/>
      <c r="Q797" s="292"/>
      <c r="R797" s="292"/>
    </row>
    <row r="798" spans="1:18" ht="15.75" customHeight="1" x14ac:dyDescent="0.25">
      <c r="A798" s="292"/>
      <c r="B798" s="292"/>
      <c r="C798" s="292"/>
      <c r="D798" s="292"/>
      <c r="E798" s="292"/>
      <c r="F798" s="294"/>
      <c r="G798" s="292"/>
      <c r="H798" s="293"/>
      <c r="I798" s="292"/>
      <c r="J798" s="292"/>
      <c r="K798" s="292"/>
      <c r="L798" s="292"/>
      <c r="M798" s="292"/>
      <c r="N798" s="292"/>
      <c r="O798" s="292"/>
      <c r="P798" s="292"/>
      <c r="Q798" s="292"/>
      <c r="R798" s="292"/>
    </row>
    <row r="799" spans="1:18" ht="15.75" customHeight="1" x14ac:dyDescent="0.25">
      <c r="A799" s="292"/>
      <c r="B799" s="292"/>
      <c r="C799" s="292"/>
      <c r="D799" s="292"/>
      <c r="E799" s="292"/>
      <c r="F799" s="294"/>
      <c r="G799" s="292"/>
      <c r="H799" s="293"/>
      <c r="I799" s="292"/>
      <c r="J799" s="292"/>
      <c r="K799" s="292"/>
      <c r="L799" s="292"/>
      <c r="M799" s="292"/>
      <c r="N799" s="292"/>
      <c r="O799" s="292"/>
      <c r="P799" s="292"/>
      <c r="Q799" s="292"/>
      <c r="R799" s="292"/>
    </row>
    <row r="800" spans="1:18" ht="15.75" customHeight="1" x14ac:dyDescent="0.25">
      <c r="A800" s="292"/>
      <c r="B800" s="292"/>
      <c r="C800" s="292"/>
      <c r="D800" s="292"/>
      <c r="E800" s="292"/>
      <c r="F800" s="294"/>
      <c r="G800" s="292"/>
      <c r="H800" s="293"/>
      <c r="I800" s="292"/>
      <c r="J800" s="292"/>
      <c r="K800" s="292"/>
      <c r="L800" s="292"/>
      <c r="M800" s="292"/>
      <c r="N800" s="292"/>
      <c r="O800" s="292"/>
      <c r="P800" s="292"/>
      <c r="Q800" s="292"/>
      <c r="R800" s="292"/>
    </row>
    <row r="801" spans="1:18" ht="15.75" customHeight="1" x14ac:dyDescent="0.25">
      <c r="A801" s="292"/>
      <c r="B801" s="292"/>
      <c r="C801" s="292"/>
      <c r="D801" s="292"/>
      <c r="E801" s="292"/>
      <c r="F801" s="294"/>
      <c r="G801" s="292"/>
      <c r="H801" s="293"/>
      <c r="I801" s="292"/>
      <c r="J801" s="292"/>
      <c r="K801" s="292"/>
      <c r="L801" s="292"/>
      <c r="M801" s="292"/>
      <c r="N801" s="292"/>
      <c r="O801" s="292"/>
      <c r="P801" s="292"/>
      <c r="Q801" s="292"/>
      <c r="R801" s="292"/>
    </row>
    <row r="802" spans="1:18" ht="15.75" customHeight="1" x14ac:dyDescent="0.25">
      <c r="A802" s="292"/>
      <c r="B802" s="292"/>
      <c r="C802" s="292"/>
      <c r="D802" s="292"/>
      <c r="E802" s="292"/>
      <c r="F802" s="294"/>
      <c r="G802" s="292"/>
      <c r="H802" s="293"/>
      <c r="I802" s="292"/>
      <c r="J802" s="292"/>
      <c r="K802" s="292"/>
      <c r="L802" s="292"/>
      <c r="M802" s="292"/>
      <c r="N802" s="292"/>
      <c r="O802" s="292"/>
      <c r="P802" s="292"/>
      <c r="Q802" s="292"/>
      <c r="R802" s="292"/>
    </row>
    <row r="803" spans="1:18" ht="15.75" customHeight="1" x14ac:dyDescent="0.25">
      <c r="A803" s="292"/>
      <c r="B803" s="292"/>
      <c r="C803" s="292"/>
      <c r="D803" s="292"/>
      <c r="E803" s="292"/>
      <c r="F803" s="294"/>
      <c r="G803" s="292"/>
      <c r="H803" s="293"/>
      <c r="I803" s="292"/>
      <c r="J803" s="292"/>
      <c r="K803" s="292"/>
      <c r="L803" s="292"/>
      <c r="M803" s="292"/>
      <c r="N803" s="292"/>
      <c r="O803" s="292"/>
      <c r="P803" s="292"/>
      <c r="Q803" s="292"/>
      <c r="R803" s="292"/>
    </row>
    <row r="804" spans="1:18" ht="15.75" customHeight="1" x14ac:dyDescent="0.25">
      <c r="A804" s="292"/>
      <c r="B804" s="292"/>
      <c r="C804" s="292"/>
      <c r="D804" s="292"/>
      <c r="E804" s="292"/>
      <c r="F804" s="294"/>
      <c r="G804" s="292"/>
      <c r="H804" s="293"/>
      <c r="I804" s="292"/>
      <c r="J804" s="292"/>
      <c r="K804" s="292"/>
      <c r="L804" s="292"/>
      <c r="M804" s="292"/>
      <c r="N804" s="292"/>
      <c r="O804" s="292"/>
      <c r="P804" s="292"/>
      <c r="Q804" s="292"/>
      <c r="R804" s="292"/>
    </row>
    <row r="805" spans="1:18" ht="15.75" customHeight="1" x14ac:dyDescent="0.25">
      <c r="A805" s="292"/>
      <c r="B805" s="292"/>
      <c r="C805" s="292"/>
      <c r="D805" s="292"/>
      <c r="E805" s="292"/>
      <c r="F805" s="294"/>
      <c r="G805" s="292"/>
      <c r="H805" s="293"/>
      <c r="I805" s="292"/>
      <c r="J805" s="292"/>
      <c r="K805" s="292"/>
      <c r="L805" s="292"/>
      <c r="M805" s="292"/>
      <c r="N805" s="292"/>
      <c r="O805" s="292"/>
      <c r="P805" s="292"/>
      <c r="Q805" s="292"/>
      <c r="R805" s="292"/>
    </row>
    <row r="806" spans="1:18" ht="15.75" customHeight="1" x14ac:dyDescent="0.25">
      <c r="A806" s="292"/>
      <c r="B806" s="292"/>
      <c r="C806" s="292"/>
      <c r="D806" s="292"/>
      <c r="E806" s="292"/>
      <c r="F806" s="294"/>
      <c r="G806" s="292"/>
      <c r="H806" s="293"/>
      <c r="I806" s="292"/>
      <c r="J806" s="292"/>
      <c r="K806" s="292"/>
      <c r="L806" s="292"/>
      <c r="M806" s="292"/>
      <c r="N806" s="292"/>
      <c r="O806" s="292"/>
      <c r="P806" s="292"/>
      <c r="Q806" s="292"/>
      <c r="R806" s="292"/>
    </row>
    <row r="807" spans="1:18" ht="15.75" customHeight="1" x14ac:dyDescent="0.25">
      <c r="A807" s="292"/>
      <c r="B807" s="292"/>
      <c r="C807" s="292"/>
      <c r="D807" s="292"/>
      <c r="E807" s="292"/>
      <c r="F807" s="294"/>
      <c r="G807" s="292"/>
      <c r="H807" s="293"/>
      <c r="I807" s="292"/>
      <c r="J807" s="292"/>
      <c r="K807" s="292"/>
      <c r="L807" s="292"/>
      <c r="M807" s="292"/>
      <c r="N807" s="292"/>
      <c r="O807" s="292"/>
      <c r="P807" s="292"/>
      <c r="Q807" s="292"/>
      <c r="R807" s="292"/>
    </row>
    <row r="808" spans="1:18" ht="15.75" customHeight="1" x14ac:dyDescent="0.25">
      <c r="A808" s="292"/>
      <c r="B808" s="292"/>
      <c r="C808" s="292"/>
      <c r="D808" s="292"/>
      <c r="E808" s="292"/>
      <c r="F808" s="294"/>
      <c r="G808" s="292"/>
      <c r="H808" s="293"/>
      <c r="I808" s="292"/>
      <c r="J808" s="292"/>
      <c r="K808" s="292"/>
      <c r="L808" s="292"/>
      <c r="M808" s="292"/>
      <c r="N808" s="292"/>
      <c r="O808" s="292"/>
      <c r="P808" s="292"/>
      <c r="Q808" s="292"/>
      <c r="R808" s="292"/>
    </row>
    <row r="809" spans="1:18" ht="15.75" customHeight="1" x14ac:dyDescent="0.25">
      <c r="A809" s="292"/>
      <c r="B809" s="292"/>
      <c r="C809" s="292"/>
      <c r="D809" s="292"/>
      <c r="E809" s="292"/>
      <c r="F809" s="294"/>
      <c r="G809" s="292"/>
      <c r="H809" s="293"/>
      <c r="I809" s="292"/>
      <c r="J809" s="292"/>
      <c r="K809" s="292"/>
      <c r="L809" s="292"/>
      <c r="M809" s="292"/>
      <c r="N809" s="292"/>
      <c r="O809" s="292"/>
      <c r="P809" s="292"/>
      <c r="Q809" s="292"/>
      <c r="R809" s="292"/>
    </row>
    <row r="810" spans="1:18" ht="15.75" customHeight="1" x14ac:dyDescent="0.25">
      <c r="A810" s="292"/>
      <c r="B810" s="292"/>
      <c r="C810" s="292"/>
      <c r="D810" s="292"/>
      <c r="E810" s="292"/>
      <c r="F810" s="294"/>
      <c r="G810" s="292"/>
      <c r="H810" s="293"/>
      <c r="I810" s="292"/>
      <c r="J810" s="292"/>
      <c r="K810" s="292"/>
      <c r="L810" s="292"/>
      <c r="M810" s="292"/>
      <c r="N810" s="292"/>
      <c r="O810" s="292"/>
      <c r="P810" s="292"/>
      <c r="Q810" s="292"/>
      <c r="R810" s="292"/>
    </row>
    <row r="811" spans="1:18" ht="15.75" customHeight="1" x14ac:dyDescent="0.25">
      <c r="A811" s="292"/>
      <c r="B811" s="292"/>
      <c r="C811" s="292"/>
      <c r="D811" s="292"/>
      <c r="E811" s="292"/>
      <c r="F811" s="294"/>
      <c r="G811" s="292"/>
      <c r="H811" s="293"/>
      <c r="I811" s="292"/>
      <c r="J811" s="292"/>
      <c r="K811" s="292"/>
      <c r="L811" s="292"/>
      <c r="M811" s="292"/>
      <c r="N811" s="292"/>
      <c r="O811" s="292"/>
      <c r="P811" s="292"/>
      <c r="Q811" s="292"/>
      <c r="R811" s="292"/>
    </row>
    <row r="812" spans="1:18" ht="15.75" customHeight="1" x14ac:dyDescent="0.25">
      <c r="A812" s="292"/>
      <c r="B812" s="292"/>
      <c r="C812" s="292"/>
      <c r="D812" s="292"/>
      <c r="E812" s="292"/>
      <c r="F812" s="294"/>
      <c r="G812" s="292"/>
      <c r="H812" s="293"/>
      <c r="I812" s="292"/>
      <c r="J812" s="292"/>
      <c r="K812" s="292"/>
      <c r="L812" s="292"/>
      <c r="M812" s="292"/>
      <c r="N812" s="292"/>
      <c r="O812" s="292"/>
      <c r="P812" s="292"/>
      <c r="Q812" s="292"/>
      <c r="R812" s="292"/>
    </row>
    <row r="813" spans="1:18" ht="15.75" customHeight="1" x14ac:dyDescent="0.25">
      <c r="A813" s="292"/>
      <c r="B813" s="292"/>
      <c r="C813" s="292"/>
      <c r="D813" s="292"/>
      <c r="E813" s="292"/>
      <c r="F813" s="294"/>
      <c r="G813" s="292"/>
      <c r="H813" s="293"/>
      <c r="I813" s="292"/>
      <c r="J813" s="292"/>
      <c r="K813" s="292"/>
      <c r="L813" s="292"/>
      <c r="M813" s="292"/>
      <c r="N813" s="292"/>
      <c r="O813" s="292"/>
      <c r="P813" s="292"/>
      <c r="Q813" s="292"/>
      <c r="R813" s="292"/>
    </row>
    <row r="814" spans="1:18" ht="15.75" customHeight="1" x14ac:dyDescent="0.25">
      <c r="A814" s="292"/>
      <c r="B814" s="292"/>
      <c r="C814" s="292"/>
      <c r="D814" s="292"/>
      <c r="E814" s="292"/>
      <c r="F814" s="294"/>
      <c r="G814" s="292"/>
      <c r="H814" s="293"/>
      <c r="I814" s="292"/>
      <c r="J814" s="292"/>
      <c r="K814" s="292"/>
      <c r="L814" s="292"/>
      <c r="M814" s="292"/>
      <c r="N814" s="292"/>
      <c r="O814" s="292"/>
      <c r="P814" s="292"/>
      <c r="Q814" s="292"/>
      <c r="R814" s="292"/>
    </row>
    <row r="815" spans="1:18" ht="15.75" customHeight="1" x14ac:dyDescent="0.25">
      <c r="A815" s="292"/>
      <c r="B815" s="292"/>
      <c r="C815" s="292"/>
      <c r="D815" s="292"/>
      <c r="E815" s="292"/>
      <c r="F815" s="294"/>
      <c r="G815" s="292"/>
      <c r="H815" s="293"/>
      <c r="I815" s="292"/>
      <c r="J815" s="292"/>
      <c r="K815" s="292"/>
      <c r="L815" s="292"/>
      <c r="M815" s="292"/>
      <c r="N815" s="292"/>
      <c r="O815" s="292"/>
      <c r="P815" s="292"/>
      <c r="Q815" s="292"/>
      <c r="R815" s="292"/>
    </row>
    <row r="816" spans="1:18" ht="15.75" customHeight="1" x14ac:dyDescent="0.25">
      <c r="A816" s="292"/>
      <c r="B816" s="292"/>
      <c r="C816" s="292"/>
      <c r="D816" s="292"/>
      <c r="E816" s="292"/>
      <c r="F816" s="294"/>
      <c r="G816" s="292"/>
      <c r="H816" s="293"/>
      <c r="I816" s="292"/>
      <c r="J816" s="292"/>
      <c r="K816" s="292"/>
      <c r="L816" s="292"/>
      <c r="M816" s="292"/>
      <c r="N816" s="292"/>
      <c r="O816" s="292"/>
      <c r="P816" s="292"/>
      <c r="Q816" s="292"/>
      <c r="R816" s="292"/>
    </row>
    <row r="817" spans="1:18" ht="15.75" customHeight="1" x14ac:dyDescent="0.25">
      <c r="A817" s="292"/>
      <c r="B817" s="292"/>
      <c r="C817" s="292"/>
      <c r="D817" s="292"/>
      <c r="E817" s="292"/>
      <c r="F817" s="294"/>
      <c r="G817" s="292"/>
      <c r="H817" s="293"/>
      <c r="I817" s="292"/>
      <c r="J817" s="292"/>
      <c r="K817" s="292"/>
      <c r="L817" s="292"/>
      <c r="M817" s="292"/>
      <c r="N817" s="292"/>
      <c r="O817" s="292"/>
      <c r="P817" s="292"/>
      <c r="Q817" s="292"/>
      <c r="R817" s="292"/>
    </row>
    <row r="818" spans="1:18" ht="15.75" customHeight="1" x14ac:dyDescent="0.25">
      <c r="A818" s="292"/>
      <c r="B818" s="292"/>
      <c r="C818" s="292"/>
      <c r="D818" s="292"/>
      <c r="E818" s="292"/>
      <c r="F818" s="294"/>
      <c r="G818" s="292"/>
      <c r="H818" s="293"/>
      <c r="I818" s="292"/>
      <c r="J818" s="292"/>
      <c r="K818" s="292"/>
      <c r="L818" s="292"/>
      <c r="M818" s="292"/>
      <c r="N818" s="292"/>
      <c r="O818" s="292"/>
      <c r="P818" s="292"/>
      <c r="Q818" s="292"/>
      <c r="R818" s="292"/>
    </row>
    <row r="819" spans="1:18" ht="15.75" customHeight="1" x14ac:dyDescent="0.25">
      <c r="A819" s="292"/>
      <c r="B819" s="292"/>
      <c r="C819" s="292"/>
      <c r="D819" s="292"/>
      <c r="E819" s="292"/>
      <c r="F819" s="294"/>
      <c r="G819" s="292"/>
      <c r="H819" s="293"/>
      <c r="I819" s="292"/>
      <c r="J819" s="292"/>
      <c r="K819" s="292"/>
      <c r="L819" s="292"/>
      <c r="M819" s="292"/>
      <c r="N819" s="292"/>
      <c r="O819" s="292"/>
      <c r="P819" s="292"/>
      <c r="Q819" s="292"/>
      <c r="R819" s="292"/>
    </row>
    <row r="820" spans="1:18" ht="15.75" customHeight="1" x14ac:dyDescent="0.25">
      <c r="A820" s="292"/>
      <c r="B820" s="292"/>
      <c r="C820" s="292"/>
      <c r="D820" s="292"/>
      <c r="E820" s="292"/>
      <c r="F820" s="294"/>
      <c r="G820" s="292"/>
      <c r="H820" s="293"/>
      <c r="I820" s="292"/>
      <c r="J820" s="292"/>
      <c r="K820" s="292"/>
      <c r="L820" s="292"/>
      <c r="M820" s="292"/>
      <c r="N820" s="292"/>
      <c r="O820" s="292"/>
      <c r="P820" s="292"/>
      <c r="Q820" s="292"/>
      <c r="R820" s="292"/>
    </row>
    <row r="821" spans="1:18" ht="15.75" customHeight="1" x14ac:dyDescent="0.25">
      <c r="A821" s="292"/>
      <c r="B821" s="292"/>
      <c r="C821" s="292"/>
      <c r="D821" s="292"/>
      <c r="E821" s="292"/>
      <c r="F821" s="294"/>
      <c r="G821" s="292"/>
      <c r="H821" s="293"/>
      <c r="I821" s="292"/>
      <c r="J821" s="292"/>
      <c r="K821" s="292"/>
      <c r="L821" s="292"/>
      <c r="M821" s="292"/>
      <c r="N821" s="292"/>
      <c r="O821" s="292"/>
      <c r="P821" s="292"/>
      <c r="Q821" s="292"/>
      <c r="R821" s="292"/>
    </row>
    <row r="822" spans="1:18" ht="15.75" customHeight="1" x14ac:dyDescent="0.25">
      <c r="A822" s="292"/>
      <c r="B822" s="292"/>
      <c r="C822" s="292"/>
      <c r="D822" s="292"/>
      <c r="E822" s="292"/>
      <c r="F822" s="294"/>
      <c r="G822" s="292"/>
      <c r="H822" s="293"/>
      <c r="I822" s="292"/>
      <c r="J822" s="292"/>
      <c r="K822" s="292"/>
      <c r="L822" s="292"/>
      <c r="M822" s="292"/>
      <c r="N822" s="292"/>
      <c r="O822" s="292"/>
      <c r="P822" s="292"/>
      <c r="Q822" s="292"/>
      <c r="R822" s="292"/>
    </row>
    <row r="823" spans="1:18" ht="15.75" customHeight="1" x14ac:dyDescent="0.25">
      <c r="A823" s="292"/>
      <c r="B823" s="292"/>
      <c r="C823" s="292"/>
      <c r="D823" s="292"/>
      <c r="E823" s="292"/>
      <c r="F823" s="294"/>
      <c r="G823" s="292"/>
      <c r="H823" s="293"/>
      <c r="I823" s="292"/>
      <c r="J823" s="292"/>
      <c r="K823" s="292"/>
      <c r="L823" s="292"/>
      <c r="M823" s="292"/>
      <c r="N823" s="292"/>
      <c r="O823" s="292"/>
      <c r="P823" s="292"/>
      <c r="Q823" s="292"/>
      <c r="R823" s="292"/>
    </row>
    <row r="824" spans="1:18" ht="15.75" customHeight="1" x14ac:dyDescent="0.25">
      <c r="A824" s="292"/>
      <c r="B824" s="292"/>
      <c r="C824" s="292"/>
      <c r="D824" s="292"/>
      <c r="E824" s="292"/>
      <c r="F824" s="294"/>
      <c r="G824" s="292"/>
      <c r="H824" s="293"/>
      <c r="I824" s="292"/>
      <c r="J824" s="292"/>
      <c r="K824" s="292"/>
      <c r="L824" s="292"/>
      <c r="M824" s="292"/>
      <c r="N824" s="292"/>
      <c r="O824" s="292"/>
      <c r="P824" s="292"/>
      <c r="Q824" s="292"/>
      <c r="R824" s="292"/>
    </row>
    <row r="825" spans="1:18" ht="15.75" customHeight="1" x14ac:dyDescent="0.25">
      <c r="A825" s="292"/>
      <c r="B825" s="292"/>
      <c r="C825" s="292"/>
      <c r="D825" s="292"/>
      <c r="E825" s="292"/>
      <c r="F825" s="294"/>
      <c r="G825" s="292"/>
      <c r="H825" s="293"/>
      <c r="I825" s="292"/>
      <c r="J825" s="292"/>
      <c r="K825" s="292"/>
      <c r="L825" s="292"/>
      <c r="M825" s="292"/>
      <c r="N825" s="292"/>
      <c r="O825" s="292"/>
      <c r="P825" s="292"/>
      <c r="Q825" s="292"/>
      <c r="R825" s="292"/>
    </row>
    <row r="826" spans="1:18" ht="15.75" customHeight="1" x14ac:dyDescent="0.25">
      <c r="A826" s="292"/>
      <c r="B826" s="292"/>
      <c r="C826" s="292"/>
      <c r="D826" s="292"/>
      <c r="E826" s="292"/>
      <c r="F826" s="294"/>
      <c r="G826" s="292"/>
      <c r="H826" s="293"/>
      <c r="I826" s="292"/>
      <c r="J826" s="292"/>
      <c r="K826" s="292"/>
      <c r="L826" s="292"/>
      <c r="M826" s="292"/>
      <c r="N826" s="292"/>
      <c r="O826" s="292"/>
      <c r="P826" s="292"/>
      <c r="Q826" s="292"/>
      <c r="R826" s="292"/>
    </row>
    <row r="827" spans="1:18" ht="15.75" customHeight="1" x14ac:dyDescent="0.25">
      <c r="A827" s="292"/>
      <c r="B827" s="292"/>
      <c r="C827" s="292"/>
      <c r="D827" s="292"/>
      <c r="E827" s="292"/>
      <c r="F827" s="294"/>
      <c r="G827" s="292"/>
      <c r="H827" s="293"/>
      <c r="I827" s="292"/>
      <c r="J827" s="292"/>
      <c r="K827" s="292"/>
      <c r="L827" s="292"/>
      <c r="M827" s="292"/>
      <c r="N827" s="292"/>
      <c r="O827" s="292"/>
      <c r="P827" s="292"/>
      <c r="Q827" s="292"/>
      <c r="R827" s="292"/>
    </row>
    <row r="828" spans="1:18" ht="15.75" customHeight="1" x14ac:dyDescent="0.25">
      <c r="A828" s="292"/>
      <c r="B828" s="292"/>
      <c r="C828" s="292"/>
      <c r="D828" s="292"/>
      <c r="E828" s="292"/>
      <c r="F828" s="294"/>
      <c r="G828" s="292"/>
      <c r="H828" s="293"/>
      <c r="I828" s="292"/>
      <c r="J828" s="292"/>
      <c r="K828" s="292"/>
      <c r="L828" s="292"/>
      <c r="M828" s="292"/>
      <c r="N828" s="292"/>
      <c r="O828" s="292"/>
      <c r="P828" s="292"/>
      <c r="Q828" s="292"/>
      <c r="R828" s="292"/>
    </row>
    <row r="829" spans="1:18" ht="15.75" customHeight="1" x14ac:dyDescent="0.25">
      <c r="A829" s="292"/>
      <c r="B829" s="292"/>
      <c r="C829" s="292"/>
      <c r="D829" s="292"/>
      <c r="E829" s="292"/>
      <c r="F829" s="294"/>
      <c r="G829" s="292"/>
      <c r="H829" s="293"/>
      <c r="I829" s="292"/>
      <c r="J829" s="292"/>
      <c r="K829" s="292"/>
      <c r="L829" s="292"/>
      <c r="M829" s="292"/>
      <c r="N829" s="292"/>
      <c r="O829" s="292"/>
      <c r="P829" s="292"/>
      <c r="Q829" s="292"/>
      <c r="R829" s="292"/>
    </row>
    <row r="830" spans="1:18" ht="15.75" customHeight="1" x14ac:dyDescent="0.25">
      <c r="A830" s="292"/>
      <c r="B830" s="292"/>
      <c r="C830" s="292"/>
      <c r="D830" s="292"/>
      <c r="E830" s="292"/>
      <c r="F830" s="294"/>
      <c r="G830" s="292"/>
      <c r="H830" s="293"/>
      <c r="I830" s="292"/>
      <c r="J830" s="292"/>
      <c r="K830" s="292"/>
      <c r="L830" s="292"/>
      <c r="M830" s="292"/>
      <c r="N830" s="292"/>
      <c r="O830" s="292"/>
      <c r="P830" s="292"/>
      <c r="Q830" s="292"/>
      <c r="R830" s="292"/>
    </row>
    <row r="831" spans="1:18" ht="15.75" customHeight="1" x14ac:dyDescent="0.25">
      <c r="A831" s="292"/>
      <c r="B831" s="292"/>
      <c r="C831" s="292"/>
      <c r="D831" s="292"/>
      <c r="E831" s="292"/>
      <c r="F831" s="294"/>
      <c r="G831" s="292"/>
      <c r="H831" s="293"/>
      <c r="I831" s="292"/>
      <c r="J831" s="292"/>
      <c r="K831" s="292"/>
      <c r="L831" s="292"/>
      <c r="M831" s="292"/>
      <c r="N831" s="292"/>
      <c r="O831" s="292"/>
      <c r="P831" s="292"/>
      <c r="Q831" s="292"/>
      <c r="R831" s="292"/>
    </row>
    <row r="832" spans="1:18" ht="15.75" customHeight="1" x14ac:dyDescent="0.25">
      <c r="A832" s="292"/>
      <c r="B832" s="292"/>
      <c r="C832" s="292"/>
      <c r="D832" s="292"/>
      <c r="E832" s="292"/>
      <c r="F832" s="294"/>
      <c r="G832" s="292"/>
      <c r="H832" s="293"/>
      <c r="I832" s="292"/>
      <c r="J832" s="292"/>
      <c r="K832" s="292"/>
      <c r="L832" s="292"/>
      <c r="M832" s="292"/>
      <c r="N832" s="292"/>
      <c r="O832" s="292"/>
      <c r="P832" s="292"/>
      <c r="Q832" s="292"/>
      <c r="R832" s="292"/>
    </row>
    <row r="833" spans="1:18" ht="15.75" customHeight="1" x14ac:dyDescent="0.25">
      <c r="A833" s="292"/>
      <c r="B833" s="292"/>
      <c r="C833" s="292"/>
      <c r="D833" s="292"/>
      <c r="E833" s="292"/>
      <c r="F833" s="294"/>
      <c r="G833" s="292"/>
      <c r="H833" s="293"/>
      <c r="I833" s="292"/>
      <c r="J833" s="292"/>
      <c r="K833" s="292"/>
      <c r="L833" s="292"/>
      <c r="M833" s="292"/>
      <c r="N833" s="292"/>
      <c r="O833" s="292"/>
      <c r="P833" s="292"/>
      <c r="Q833" s="292"/>
      <c r="R833" s="292"/>
    </row>
    <row r="834" spans="1:18" ht="15.75" customHeight="1" x14ac:dyDescent="0.25">
      <c r="A834" s="292"/>
      <c r="B834" s="292"/>
      <c r="C834" s="292"/>
      <c r="D834" s="292"/>
      <c r="E834" s="292"/>
      <c r="F834" s="294"/>
      <c r="G834" s="292"/>
      <c r="H834" s="293"/>
      <c r="I834" s="292"/>
      <c r="J834" s="292"/>
      <c r="K834" s="292"/>
      <c r="L834" s="292"/>
      <c r="M834" s="292"/>
      <c r="N834" s="292"/>
      <c r="O834" s="292"/>
      <c r="P834" s="292"/>
      <c r="Q834" s="292"/>
      <c r="R834" s="292"/>
    </row>
    <row r="835" spans="1:18" ht="15.75" customHeight="1" x14ac:dyDescent="0.25">
      <c r="A835" s="292"/>
      <c r="B835" s="292"/>
      <c r="C835" s="292"/>
      <c r="D835" s="292"/>
      <c r="E835" s="292"/>
      <c r="F835" s="294"/>
      <c r="G835" s="292"/>
      <c r="H835" s="293"/>
      <c r="I835" s="292"/>
      <c r="J835" s="292"/>
      <c r="K835" s="292"/>
      <c r="L835" s="292"/>
      <c r="M835" s="292"/>
      <c r="N835" s="292"/>
      <c r="O835" s="292"/>
      <c r="P835" s="292"/>
      <c r="Q835" s="292"/>
      <c r="R835" s="292"/>
    </row>
    <row r="836" spans="1:18" ht="15.75" customHeight="1" x14ac:dyDescent="0.25">
      <c r="A836" s="292"/>
      <c r="B836" s="292"/>
      <c r="C836" s="292"/>
      <c r="D836" s="292"/>
      <c r="E836" s="292"/>
      <c r="F836" s="294"/>
      <c r="G836" s="292"/>
      <c r="H836" s="293"/>
      <c r="I836" s="292"/>
      <c r="J836" s="292"/>
      <c r="K836" s="292"/>
      <c r="L836" s="292"/>
      <c r="M836" s="292"/>
      <c r="N836" s="292"/>
      <c r="O836" s="292"/>
      <c r="P836" s="292"/>
      <c r="Q836" s="292"/>
      <c r="R836" s="292"/>
    </row>
    <row r="837" spans="1:18" ht="15.75" customHeight="1" x14ac:dyDescent="0.25">
      <c r="A837" s="292"/>
      <c r="B837" s="292"/>
      <c r="C837" s="292"/>
      <c r="D837" s="292"/>
      <c r="E837" s="292"/>
      <c r="F837" s="294"/>
      <c r="G837" s="292"/>
      <c r="H837" s="293"/>
      <c r="I837" s="292"/>
      <c r="J837" s="292"/>
      <c r="K837" s="292"/>
      <c r="L837" s="292"/>
      <c r="M837" s="292"/>
      <c r="N837" s="292"/>
      <c r="O837" s="292"/>
      <c r="P837" s="292"/>
      <c r="Q837" s="292"/>
      <c r="R837" s="292"/>
    </row>
    <row r="838" spans="1:18" ht="15.75" customHeight="1" x14ac:dyDescent="0.25">
      <c r="A838" s="292"/>
      <c r="B838" s="292"/>
      <c r="C838" s="292"/>
      <c r="D838" s="292"/>
      <c r="E838" s="292"/>
      <c r="F838" s="294"/>
      <c r="G838" s="292"/>
      <c r="H838" s="293"/>
      <c r="I838" s="292"/>
      <c r="J838" s="292"/>
      <c r="K838" s="292"/>
      <c r="L838" s="292"/>
      <c r="M838" s="292"/>
      <c r="N838" s="292"/>
      <c r="O838" s="292"/>
      <c r="P838" s="292"/>
      <c r="Q838" s="292"/>
      <c r="R838" s="292"/>
    </row>
    <row r="839" spans="1:18" ht="15.75" customHeight="1" x14ac:dyDescent="0.25">
      <c r="A839" s="292"/>
      <c r="B839" s="292"/>
      <c r="C839" s="292"/>
      <c r="D839" s="292"/>
      <c r="E839" s="292"/>
      <c r="F839" s="294"/>
      <c r="G839" s="292"/>
      <c r="H839" s="293"/>
      <c r="I839" s="292"/>
      <c r="J839" s="292"/>
      <c r="K839" s="292"/>
      <c r="L839" s="292"/>
      <c r="M839" s="292"/>
      <c r="N839" s="292"/>
      <c r="O839" s="292"/>
      <c r="P839" s="292"/>
      <c r="Q839" s="292"/>
      <c r="R839" s="292"/>
    </row>
    <row r="840" spans="1:18" ht="15.75" customHeight="1" x14ac:dyDescent="0.25">
      <c r="A840" s="292"/>
      <c r="B840" s="292"/>
      <c r="C840" s="292"/>
      <c r="D840" s="292"/>
      <c r="E840" s="292"/>
      <c r="F840" s="294"/>
      <c r="G840" s="292"/>
      <c r="H840" s="293"/>
      <c r="I840" s="292"/>
      <c r="J840" s="292"/>
      <c r="K840" s="292"/>
      <c r="L840" s="292"/>
      <c r="M840" s="292"/>
      <c r="N840" s="292"/>
      <c r="O840" s="292"/>
      <c r="P840" s="292"/>
      <c r="Q840" s="292"/>
      <c r="R840" s="292"/>
    </row>
    <row r="841" spans="1:18" ht="15.75" customHeight="1" x14ac:dyDescent="0.25">
      <c r="A841" s="292"/>
      <c r="B841" s="292"/>
      <c r="C841" s="292"/>
      <c r="D841" s="292"/>
      <c r="E841" s="292"/>
      <c r="F841" s="294"/>
      <c r="G841" s="292"/>
      <c r="H841" s="293"/>
      <c r="I841" s="292"/>
      <c r="J841" s="292"/>
      <c r="K841" s="292"/>
      <c r="L841" s="292"/>
      <c r="M841" s="292"/>
      <c r="N841" s="292"/>
      <c r="O841" s="292"/>
      <c r="P841" s="292"/>
      <c r="Q841" s="292"/>
      <c r="R841" s="292"/>
    </row>
    <row r="842" spans="1:18" ht="15.75" customHeight="1" x14ac:dyDescent="0.25">
      <c r="A842" s="292"/>
      <c r="B842" s="292"/>
      <c r="C842" s="292"/>
      <c r="D842" s="292"/>
      <c r="E842" s="292"/>
      <c r="F842" s="294"/>
      <c r="G842" s="292"/>
      <c r="H842" s="293"/>
      <c r="I842" s="292"/>
      <c r="J842" s="292"/>
      <c r="K842" s="292"/>
      <c r="L842" s="292"/>
      <c r="M842" s="292"/>
      <c r="N842" s="292"/>
      <c r="O842" s="292"/>
      <c r="P842" s="292"/>
      <c r="Q842" s="292"/>
      <c r="R842" s="292"/>
    </row>
    <row r="843" spans="1:18" ht="15.75" customHeight="1" x14ac:dyDescent="0.25">
      <c r="A843" s="292"/>
      <c r="B843" s="292"/>
      <c r="C843" s="292"/>
      <c r="D843" s="292"/>
      <c r="E843" s="292"/>
      <c r="F843" s="294"/>
      <c r="G843" s="292"/>
      <c r="H843" s="293"/>
      <c r="I843" s="292"/>
      <c r="J843" s="292"/>
      <c r="K843" s="292"/>
      <c r="L843" s="292"/>
      <c r="M843" s="292"/>
      <c r="N843" s="292"/>
      <c r="O843" s="292"/>
      <c r="P843" s="292"/>
      <c r="Q843" s="292"/>
      <c r="R843" s="292"/>
    </row>
    <row r="844" spans="1:18" ht="15.75" customHeight="1" x14ac:dyDescent="0.25">
      <c r="A844" s="292"/>
      <c r="B844" s="292"/>
      <c r="C844" s="292"/>
      <c r="D844" s="292"/>
      <c r="E844" s="292"/>
      <c r="F844" s="294"/>
      <c r="G844" s="292"/>
      <c r="H844" s="293"/>
      <c r="I844" s="292"/>
      <c r="J844" s="292"/>
      <c r="K844" s="292"/>
      <c r="L844" s="292"/>
      <c r="M844" s="292"/>
      <c r="N844" s="292"/>
      <c r="O844" s="292"/>
      <c r="P844" s="292"/>
      <c r="Q844" s="292"/>
      <c r="R844" s="292"/>
    </row>
    <row r="845" spans="1:18" ht="15.75" customHeight="1" x14ac:dyDescent="0.25">
      <c r="A845" s="292"/>
      <c r="B845" s="292"/>
      <c r="C845" s="292"/>
      <c r="D845" s="292"/>
      <c r="E845" s="292"/>
      <c r="F845" s="294"/>
      <c r="G845" s="292"/>
      <c r="H845" s="293"/>
      <c r="I845" s="292"/>
      <c r="J845" s="292"/>
      <c r="K845" s="292"/>
      <c r="L845" s="292"/>
      <c r="M845" s="292"/>
      <c r="N845" s="292"/>
      <c r="O845" s="292"/>
      <c r="P845" s="292"/>
      <c r="Q845" s="292"/>
      <c r="R845" s="292"/>
    </row>
    <row r="846" spans="1:18" ht="15.75" customHeight="1" x14ac:dyDescent="0.25">
      <c r="A846" s="292"/>
      <c r="B846" s="292"/>
      <c r="C846" s="292"/>
      <c r="D846" s="292"/>
      <c r="E846" s="292"/>
      <c r="F846" s="294"/>
      <c r="G846" s="292"/>
      <c r="H846" s="293"/>
      <c r="I846" s="292"/>
      <c r="J846" s="292"/>
      <c r="K846" s="292"/>
      <c r="L846" s="292"/>
      <c r="M846" s="292"/>
      <c r="N846" s="292"/>
      <c r="O846" s="292"/>
      <c r="P846" s="292"/>
      <c r="Q846" s="292"/>
      <c r="R846" s="292"/>
    </row>
    <row r="847" spans="1:18" ht="15.75" customHeight="1" x14ac:dyDescent="0.25">
      <c r="A847" s="292"/>
      <c r="B847" s="292"/>
      <c r="C847" s="292"/>
      <c r="D847" s="292"/>
      <c r="E847" s="292"/>
      <c r="F847" s="294"/>
      <c r="G847" s="292"/>
      <c r="H847" s="293"/>
      <c r="I847" s="292"/>
      <c r="J847" s="292"/>
      <c r="K847" s="292"/>
      <c r="L847" s="292"/>
      <c r="M847" s="292"/>
      <c r="N847" s="292"/>
      <c r="O847" s="292"/>
      <c r="P847" s="292"/>
      <c r="Q847" s="292"/>
      <c r="R847" s="292"/>
    </row>
    <row r="848" spans="1:18" ht="15.75" customHeight="1" x14ac:dyDescent="0.25">
      <c r="A848" s="292"/>
      <c r="B848" s="292"/>
      <c r="C848" s="292"/>
      <c r="D848" s="292"/>
      <c r="E848" s="292"/>
      <c r="F848" s="294"/>
      <c r="G848" s="292"/>
      <c r="H848" s="293"/>
      <c r="I848" s="292"/>
      <c r="J848" s="292"/>
      <c r="K848" s="292"/>
      <c r="L848" s="292"/>
      <c r="M848" s="292"/>
      <c r="N848" s="292"/>
      <c r="O848" s="292"/>
      <c r="P848" s="292"/>
      <c r="Q848" s="292"/>
      <c r="R848" s="292"/>
    </row>
    <row r="849" spans="1:18" ht="15.75" customHeight="1" x14ac:dyDescent="0.25">
      <c r="A849" s="292"/>
      <c r="B849" s="292"/>
      <c r="C849" s="292"/>
      <c r="D849" s="292"/>
      <c r="E849" s="292"/>
      <c r="F849" s="294"/>
      <c r="G849" s="292"/>
      <c r="H849" s="293"/>
      <c r="I849" s="292"/>
      <c r="J849" s="292"/>
      <c r="K849" s="292"/>
      <c r="L849" s="292"/>
      <c r="M849" s="292"/>
      <c r="N849" s="292"/>
      <c r="O849" s="292"/>
      <c r="P849" s="292"/>
      <c r="Q849" s="292"/>
      <c r="R849" s="292"/>
    </row>
    <row r="850" spans="1:18" ht="15.75" customHeight="1" x14ac:dyDescent="0.25">
      <c r="A850" s="292"/>
      <c r="B850" s="292"/>
      <c r="C850" s="292"/>
      <c r="D850" s="292"/>
      <c r="E850" s="292"/>
      <c r="F850" s="294"/>
      <c r="G850" s="292"/>
      <c r="H850" s="293"/>
      <c r="I850" s="292"/>
      <c r="J850" s="292"/>
      <c r="K850" s="292"/>
      <c r="L850" s="292"/>
      <c r="M850" s="292"/>
      <c r="N850" s="292"/>
      <c r="O850" s="292"/>
      <c r="P850" s="292"/>
      <c r="Q850" s="292"/>
      <c r="R850" s="292"/>
    </row>
    <row r="851" spans="1:18" ht="15.75" customHeight="1" x14ac:dyDescent="0.25">
      <c r="A851" s="292"/>
      <c r="B851" s="292"/>
      <c r="C851" s="292"/>
      <c r="D851" s="292"/>
      <c r="E851" s="292"/>
      <c r="F851" s="294"/>
      <c r="G851" s="292"/>
      <c r="H851" s="293"/>
      <c r="I851" s="292"/>
      <c r="J851" s="292"/>
      <c r="K851" s="292"/>
      <c r="L851" s="292"/>
      <c r="M851" s="292"/>
      <c r="N851" s="292"/>
      <c r="O851" s="292"/>
      <c r="P851" s="292"/>
      <c r="Q851" s="292"/>
      <c r="R851" s="292"/>
    </row>
    <row r="852" spans="1:18" ht="15.75" customHeight="1" x14ac:dyDescent="0.25">
      <c r="A852" s="292"/>
      <c r="B852" s="292"/>
      <c r="C852" s="292"/>
      <c r="D852" s="292"/>
      <c r="E852" s="292"/>
      <c r="F852" s="294"/>
      <c r="G852" s="292"/>
      <c r="H852" s="293"/>
      <c r="I852" s="292"/>
      <c r="J852" s="292"/>
      <c r="K852" s="292"/>
      <c r="L852" s="292"/>
      <c r="M852" s="292"/>
      <c r="N852" s="292"/>
      <c r="O852" s="292"/>
      <c r="P852" s="292"/>
      <c r="Q852" s="292"/>
      <c r="R852" s="292"/>
    </row>
    <row r="853" spans="1:18" ht="15.75" customHeight="1" x14ac:dyDescent="0.25">
      <c r="A853" s="292"/>
      <c r="B853" s="292"/>
      <c r="C853" s="292"/>
      <c r="D853" s="292"/>
      <c r="E853" s="292"/>
      <c r="F853" s="294"/>
      <c r="G853" s="292"/>
      <c r="H853" s="293"/>
      <c r="I853" s="292"/>
      <c r="J853" s="292"/>
      <c r="K853" s="292"/>
      <c r="L853" s="292"/>
      <c r="M853" s="292"/>
      <c r="N853" s="292"/>
      <c r="O853" s="292"/>
      <c r="P853" s="292"/>
      <c r="Q853" s="292"/>
      <c r="R853" s="292"/>
    </row>
    <row r="854" spans="1:18" ht="15.75" customHeight="1" x14ac:dyDescent="0.25">
      <c r="A854" s="292"/>
      <c r="B854" s="292"/>
      <c r="C854" s="292"/>
      <c r="D854" s="292"/>
      <c r="E854" s="292"/>
      <c r="F854" s="294"/>
      <c r="G854" s="292"/>
      <c r="H854" s="293"/>
      <c r="I854" s="292"/>
      <c r="J854" s="292"/>
      <c r="K854" s="292"/>
      <c r="L854" s="292"/>
      <c r="M854" s="292"/>
      <c r="N854" s="292"/>
      <c r="O854" s="292"/>
      <c r="P854" s="292"/>
      <c r="Q854" s="292"/>
      <c r="R854" s="292"/>
    </row>
    <row r="855" spans="1:18" ht="15.75" customHeight="1" x14ac:dyDescent="0.25">
      <c r="A855" s="292"/>
      <c r="B855" s="292"/>
      <c r="C855" s="292"/>
      <c r="D855" s="292"/>
      <c r="E855" s="292"/>
      <c r="F855" s="294"/>
      <c r="G855" s="292"/>
      <c r="H855" s="293"/>
      <c r="I855" s="292"/>
      <c r="J855" s="292"/>
      <c r="K855" s="292"/>
      <c r="L855" s="292"/>
      <c r="M855" s="292"/>
      <c r="N855" s="292"/>
      <c r="O855" s="292"/>
      <c r="P855" s="292"/>
      <c r="Q855" s="292"/>
      <c r="R855" s="292"/>
    </row>
    <row r="856" spans="1:18" ht="15.75" customHeight="1" x14ac:dyDescent="0.25">
      <c r="A856" s="292"/>
      <c r="B856" s="292"/>
      <c r="C856" s="292"/>
      <c r="D856" s="292"/>
      <c r="E856" s="292"/>
      <c r="F856" s="294"/>
      <c r="G856" s="292"/>
      <c r="H856" s="293"/>
      <c r="I856" s="292"/>
      <c r="J856" s="292"/>
      <c r="K856" s="292"/>
      <c r="L856" s="292"/>
      <c r="M856" s="292"/>
      <c r="N856" s="292"/>
      <c r="O856" s="292"/>
      <c r="P856" s="292"/>
      <c r="Q856" s="292"/>
      <c r="R856" s="292"/>
    </row>
    <row r="857" spans="1:18" ht="15.75" customHeight="1" x14ac:dyDescent="0.25">
      <c r="A857" s="292"/>
      <c r="B857" s="292"/>
      <c r="C857" s="292"/>
      <c r="D857" s="292"/>
      <c r="E857" s="292"/>
      <c r="F857" s="294"/>
      <c r="G857" s="292"/>
      <c r="H857" s="293"/>
      <c r="I857" s="292"/>
      <c r="J857" s="292"/>
      <c r="K857" s="292"/>
      <c r="L857" s="292"/>
      <c r="M857" s="292"/>
      <c r="N857" s="292"/>
      <c r="O857" s="292"/>
      <c r="P857" s="292"/>
      <c r="Q857" s="292"/>
      <c r="R857" s="292"/>
    </row>
    <row r="858" spans="1:18" ht="15.75" customHeight="1" x14ac:dyDescent="0.25">
      <c r="A858" s="292"/>
      <c r="B858" s="292"/>
      <c r="C858" s="292"/>
      <c r="D858" s="292"/>
      <c r="E858" s="292"/>
      <c r="F858" s="294"/>
      <c r="G858" s="292"/>
      <c r="H858" s="293"/>
      <c r="I858" s="292"/>
      <c r="J858" s="292"/>
      <c r="K858" s="292"/>
      <c r="L858" s="292"/>
      <c r="M858" s="292"/>
      <c r="N858" s="292"/>
      <c r="O858" s="292"/>
      <c r="P858" s="292"/>
      <c r="Q858" s="292"/>
      <c r="R858" s="292"/>
    </row>
    <row r="859" spans="1:18" ht="15.75" customHeight="1" x14ac:dyDescent="0.25">
      <c r="A859" s="292"/>
      <c r="B859" s="292"/>
      <c r="C859" s="292"/>
      <c r="D859" s="292"/>
      <c r="E859" s="292"/>
      <c r="F859" s="294"/>
      <c r="G859" s="292"/>
      <c r="H859" s="293"/>
      <c r="I859" s="292"/>
      <c r="J859" s="292"/>
      <c r="K859" s="292"/>
      <c r="L859" s="292"/>
      <c r="M859" s="292"/>
      <c r="N859" s="292"/>
      <c r="O859" s="292"/>
      <c r="P859" s="292"/>
      <c r="Q859" s="292"/>
      <c r="R859" s="292"/>
    </row>
    <row r="860" spans="1:18" ht="15.75" customHeight="1" x14ac:dyDescent="0.25">
      <c r="A860" s="292"/>
      <c r="B860" s="292"/>
      <c r="C860" s="292"/>
      <c r="D860" s="292"/>
      <c r="E860" s="292"/>
      <c r="F860" s="294"/>
      <c r="G860" s="292"/>
      <c r="H860" s="293"/>
      <c r="I860" s="292"/>
      <c r="J860" s="292"/>
      <c r="K860" s="292"/>
      <c r="L860" s="292"/>
      <c r="M860" s="292"/>
      <c r="N860" s="292"/>
      <c r="O860" s="292"/>
      <c r="P860" s="292"/>
      <c r="Q860" s="292"/>
      <c r="R860" s="292"/>
    </row>
    <row r="861" spans="1:18" ht="15.75" customHeight="1" x14ac:dyDescent="0.25">
      <c r="A861" s="292"/>
      <c r="B861" s="292"/>
      <c r="C861" s="292"/>
      <c r="D861" s="292"/>
      <c r="E861" s="292"/>
      <c r="F861" s="294"/>
      <c r="G861" s="292"/>
      <c r="H861" s="293"/>
      <c r="I861" s="292"/>
      <c r="J861" s="292"/>
      <c r="K861" s="292"/>
      <c r="L861" s="292"/>
      <c r="M861" s="292"/>
      <c r="N861" s="292"/>
      <c r="O861" s="292"/>
      <c r="P861" s="292"/>
      <c r="Q861" s="292"/>
      <c r="R861" s="292"/>
    </row>
    <row r="862" spans="1:18" ht="15.75" customHeight="1" x14ac:dyDescent="0.25">
      <c r="A862" s="292"/>
      <c r="B862" s="292"/>
      <c r="C862" s="292"/>
      <c r="D862" s="292"/>
      <c r="E862" s="292"/>
      <c r="F862" s="294"/>
      <c r="G862" s="292"/>
      <c r="H862" s="293"/>
      <c r="I862" s="292"/>
      <c r="J862" s="292"/>
      <c r="K862" s="292"/>
      <c r="L862" s="292"/>
      <c r="M862" s="292"/>
      <c r="N862" s="292"/>
      <c r="O862" s="292"/>
      <c r="P862" s="292"/>
      <c r="Q862" s="292"/>
      <c r="R862" s="292"/>
    </row>
    <row r="863" spans="1:18" ht="15.75" customHeight="1" x14ac:dyDescent="0.25">
      <c r="A863" s="292"/>
      <c r="B863" s="292"/>
      <c r="C863" s="292"/>
      <c r="D863" s="292"/>
      <c r="E863" s="292"/>
      <c r="F863" s="294"/>
      <c r="G863" s="292"/>
      <c r="H863" s="293"/>
      <c r="I863" s="292"/>
      <c r="J863" s="292"/>
      <c r="K863" s="292"/>
      <c r="L863" s="292"/>
      <c r="M863" s="292"/>
      <c r="N863" s="292"/>
      <c r="O863" s="292"/>
      <c r="P863" s="292"/>
      <c r="Q863" s="292"/>
      <c r="R863" s="292"/>
    </row>
    <row r="864" spans="1:18" ht="15.75" customHeight="1" x14ac:dyDescent="0.25">
      <c r="A864" s="292"/>
      <c r="B864" s="292"/>
      <c r="C864" s="292"/>
      <c r="D864" s="292"/>
      <c r="E864" s="292"/>
      <c r="F864" s="294"/>
      <c r="G864" s="292"/>
      <c r="H864" s="293"/>
      <c r="I864" s="292"/>
      <c r="J864" s="292"/>
      <c r="K864" s="292"/>
      <c r="L864" s="292"/>
      <c r="M864" s="292"/>
      <c r="N864" s="292"/>
      <c r="O864" s="292"/>
      <c r="P864" s="292"/>
      <c r="Q864" s="292"/>
      <c r="R864" s="292"/>
    </row>
    <row r="865" spans="1:18" ht="15.75" customHeight="1" x14ac:dyDescent="0.25">
      <c r="A865" s="292"/>
      <c r="B865" s="292"/>
      <c r="C865" s="292"/>
      <c r="D865" s="292"/>
      <c r="E865" s="292"/>
      <c r="F865" s="294"/>
      <c r="G865" s="292"/>
      <c r="H865" s="293"/>
      <c r="I865" s="292"/>
      <c r="J865" s="292"/>
      <c r="K865" s="292"/>
      <c r="L865" s="292"/>
      <c r="M865" s="292"/>
      <c r="N865" s="292"/>
      <c r="O865" s="292"/>
      <c r="P865" s="292"/>
      <c r="Q865" s="292"/>
      <c r="R865" s="292"/>
    </row>
    <row r="866" spans="1:18" ht="15.75" customHeight="1" x14ac:dyDescent="0.25">
      <c r="A866" s="292"/>
      <c r="B866" s="292"/>
      <c r="C866" s="292"/>
      <c r="D866" s="292"/>
      <c r="E866" s="292"/>
      <c r="F866" s="294"/>
      <c r="G866" s="292"/>
      <c r="H866" s="293"/>
      <c r="I866" s="292"/>
      <c r="J866" s="292"/>
      <c r="K866" s="292"/>
      <c r="L866" s="292"/>
      <c r="M866" s="292"/>
      <c r="N866" s="292"/>
      <c r="O866" s="292"/>
      <c r="P866" s="292"/>
      <c r="Q866" s="292"/>
      <c r="R866" s="292"/>
    </row>
    <row r="867" spans="1:18" ht="15.75" customHeight="1" x14ac:dyDescent="0.25">
      <c r="A867" s="292"/>
      <c r="B867" s="292"/>
      <c r="C867" s="292"/>
      <c r="D867" s="292"/>
      <c r="E867" s="292"/>
      <c r="F867" s="294"/>
      <c r="G867" s="292"/>
      <c r="H867" s="293"/>
      <c r="I867" s="292"/>
      <c r="J867" s="292"/>
      <c r="K867" s="292"/>
      <c r="L867" s="292"/>
      <c r="M867" s="292"/>
      <c r="N867" s="292"/>
      <c r="O867" s="292"/>
      <c r="P867" s="292"/>
      <c r="Q867" s="292"/>
      <c r="R867" s="292"/>
    </row>
    <row r="868" spans="1:18" ht="15.75" customHeight="1" x14ac:dyDescent="0.25">
      <c r="A868" s="292"/>
      <c r="B868" s="292"/>
      <c r="C868" s="292"/>
      <c r="D868" s="292"/>
      <c r="E868" s="292"/>
      <c r="F868" s="294"/>
      <c r="G868" s="292"/>
      <c r="H868" s="293"/>
      <c r="I868" s="292"/>
      <c r="J868" s="292"/>
      <c r="K868" s="292"/>
      <c r="L868" s="292"/>
      <c r="M868" s="292"/>
      <c r="N868" s="292"/>
      <c r="O868" s="292"/>
      <c r="P868" s="292"/>
      <c r="Q868" s="292"/>
      <c r="R868" s="292"/>
    </row>
    <row r="869" spans="1:18" ht="15.75" customHeight="1" x14ac:dyDescent="0.25">
      <c r="A869" s="292"/>
      <c r="B869" s="292"/>
      <c r="C869" s="292"/>
      <c r="D869" s="292"/>
      <c r="E869" s="292"/>
      <c r="F869" s="294"/>
      <c r="G869" s="292"/>
      <c r="H869" s="293"/>
      <c r="I869" s="292"/>
      <c r="J869" s="292"/>
      <c r="K869" s="292"/>
      <c r="L869" s="292"/>
      <c r="M869" s="292"/>
      <c r="N869" s="292"/>
      <c r="O869" s="292"/>
      <c r="P869" s="292"/>
      <c r="Q869" s="292"/>
      <c r="R869" s="292"/>
    </row>
    <row r="870" spans="1:18" ht="15.75" customHeight="1" x14ac:dyDescent="0.25">
      <c r="A870" s="292"/>
      <c r="B870" s="292"/>
      <c r="C870" s="292"/>
      <c r="D870" s="292"/>
      <c r="E870" s="292"/>
      <c r="F870" s="294"/>
      <c r="G870" s="292"/>
      <c r="H870" s="293"/>
      <c r="I870" s="292"/>
      <c r="J870" s="292"/>
      <c r="K870" s="292"/>
      <c r="L870" s="292"/>
      <c r="M870" s="292"/>
      <c r="N870" s="292"/>
      <c r="O870" s="292"/>
      <c r="P870" s="292"/>
      <c r="Q870" s="292"/>
      <c r="R870" s="292"/>
    </row>
    <row r="871" spans="1:18" ht="15.75" customHeight="1" x14ac:dyDescent="0.25">
      <c r="A871" s="292"/>
      <c r="B871" s="292"/>
      <c r="C871" s="292"/>
      <c r="D871" s="292"/>
      <c r="E871" s="292"/>
      <c r="F871" s="294"/>
      <c r="G871" s="292"/>
      <c r="H871" s="293"/>
      <c r="I871" s="292"/>
      <c r="J871" s="292"/>
      <c r="K871" s="292"/>
      <c r="L871" s="292"/>
      <c r="M871" s="292"/>
      <c r="N871" s="292"/>
      <c r="O871" s="292"/>
      <c r="P871" s="292"/>
      <c r="Q871" s="292"/>
      <c r="R871" s="292"/>
    </row>
    <row r="872" spans="1:18" ht="15.75" customHeight="1" x14ac:dyDescent="0.25">
      <c r="A872" s="292"/>
      <c r="B872" s="292"/>
      <c r="C872" s="292"/>
      <c r="D872" s="292"/>
      <c r="E872" s="292"/>
      <c r="F872" s="294"/>
      <c r="G872" s="292"/>
      <c r="H872" s="293"/>
      <c r="I872" s="292"/>
      <c r="J872" s="292"/>
      <c r="K872" s="292"/>
      <c r="L872" s="292"/>
      <c r="M872" s="292"/>
      <c r="N872" s="292"/>
      <c r="O872" s="292"/>
      <c r="P872" s="292"/>
      <c r="Q872" s="292"/>
      <c r="R872" s="292"/>
    </row>
    <row r="873" spans="1:18" ht="15.75" customHeight="1" x14ac:dyDescent="0.25">
      <c r="A873" s="292"/>
      <c r="B873" s="292"/>
      <c r="C873" s="292"/>
      <c r="D873" s="292"/>
      <c r="E873" s="292"/>
      <c r="F873" s="294"/>
      <c r="G873" s="292"/>
      <c r="H873" s="293"/>
      <c r="I873" s="292"/>
      <c r="J873" s="292"/>
      <c r="K873" s="292"/>
      <c r="L873" s="292"/>
      <c r="M873" s="292"/>
      <c r="N873" s="292"/>
      <c r="O873" s="292"/>
      <c r="P873" s="292"/>
      <c r="Q873" s="292"/>
      <c r="R873" s="292"/>
    </row>
    <row r="874" spans="1:18" ht="15.75" customHeight="1" x14ac:dyDescent="0.25">
      <c r="A874" s="292"/>
      <c r="B874" s="292"/>
      <c r="C874" s="292"/>
      <c r="D874" s="292"/>
      <c r="E874" s="292"/>
      <c r="F874" s="294"/>
      <c r="G874" s="292"/>
      <c r="H874" s="293"/>
      <c r="I874" s="292"/>
      <c r="J874" s="292"/>
      <c r="K874" s="292"/>
      <c r="L874" s="292"/>
      <c r="M874" s="292"/>
      <c r="N874" s="292"/>
      <c r="O874" s="292"/>
      <c r="P874" s="292"/>
      <c r="Q874" s="292"/>
      <c r="R874" s="292"/>
    </row>
    <row r="875" spans="1:18" ht="15.75" customHeight="1" x14ac:dyDescent="0.25">
      <c r="A875" s="292"/>
      <c r="B875" s="292"/>
      <c r="C875" s="292"/>
      <c r="D875" s="292"/>
      <c r="E875" s="292"/>
      <c r="F875" s="294"/>
      <c r="G875" s="292"/>
      <c r="H875" s="293"/>
      <c r="I875" s="292"/>
      <c r="J875" s="292"/>
      <c r="K875" s="292"/>
      <c r="L875" s="292"/>
      <c r="M875" s="292"/>
      <c r="N875" s="292"/>
      <c r="O875" s="292"/>
      <c r="P875" s="292"/>
      <c r="Q875" s="292"/>
      <c r="R875" s="292"/>
    </row>
    <row r="876" spans="1:18" ht="15.75" customHeight="1" x14ac:dyDescent="0.25">
      <c r="A876" s="292"/>
      <c r="B876" s="292"/>
      <c r="C876" s="292"/>
      <c r="D876" s="292"/>
      <c r="E876" s="292"/>
      <c r="F876" s="294"/>
      <c r="G876" s="292"/>
      <c r="H876" s="293"/>
      <c r="I876" s="292"/>
      <c r="J876" s="292"/>
      <c r="K876" s="292"/>
      <c r="L876" s="292"/>
      <c r="M876" s="292"/>
      <c r="N876" s="292"/>
      <c r="O876" s="292"/>
      <c r="P876" s="292"/>
      <c r="Q876" s="292"/>
      <c r="R876" s="292"/>
    </row>
    <row r="877" spans="1:18" ht="15.75" customHeight="1" x14ac:dyDescent="0.25">
      <c r="A877" s="292"/>
      <c r="B877" s="292"/>
      <c r="C877" s="292"/>
      <c r="D877" s="292"/>
      <c r="E877" s="292"/>
      <c r="F877" s="294"/>
      <c r="G877" s="292"/>
      <c r="H877" s="293"/>
      <c r="I877" s="292"/>
      <c r="J877" s="292"/>
      <c r="K877" s="292"/>
      <c r="L877" s="292"/>
      <c r="M877" s="292"/>
      <c r="N877" s="292"/>
      <c r="O877" s="292"/>
      <c r="P877" s="292"/>
      <c r="Q877" s="292"/>
      <c r="R877" s="292"/>
    </row>
    <row r="878" spans="1:18" ht="15.75" customHeight="1" x14ac:dyDescent="0.25">
      <c r="A878" s="292"/>
      <c r="B878" s="292"/>
      <c r="C878" s="292"/>
      <c r="D878" s="292"/>
      <c r="E878" s="292"/>
      <c r="F878" s="294"/>
      <c r="G878" s="292"/>
      <c r="H878" s="293"/>
      <c r="I878" s="292"/>
      <c r="J878" s="292"/>
      <c r="K878" s="292"/>
      <c r="L878" s="292"/>
      <c r="M878" s="292"/>
      <c r="N878" s="292"/>
      <c r="O878" s="292"/>
      <c r="P878" s="292"/>
      <c r="Q878" s="292"/>
      <c r="R878" s="292"/>
    </row>
    <row r="879" spans="1:18" ht="15.75" customHeight="1" x14ac:dyDescent="0.25">
      <c r="A879" s="292"/>
      <c r="B879" s="292"/>
      <c r="C879" s="292"/>
      <c r="D879" s="292"/>
      <c r="E879" s="292"/>
      <c r="F879" s="294"/>
      <c r="G879" s="292"/>
      <c r="H879" s="293"/>
      <c r="I879" s="292"/>
      <c r="J879" s="292"/>
      <c r="K879" s="292"/>
      <c r="L879" s="292"/>
      <c r="M879" s="292"/>
      <c r="N879" s="292"/>
      <c r="O879" s="292"/>
      <c r="P879" s="292"/>
      <c r="Q879" s="292"/>
      <c r="R879" s="292"/>
    </row>
    <row r="880" spans="1:18" ht="15.75" customHeight="1" x14ac:dyDescent="0.25">
      <c r="A880" s="292"/>
      <c r="B880" s="292"/>
      <c r="C880" s="292"/>
      <c r="D880" s="292"/>
      <c r="E880" s="292"/>
      <c r="F880" s="294"/>
      <c r="G880" s="292"/>
      <c r="H880" s="293"/>
      <c r="I880" s="292"/>
      <c r="J880" s="292"/>
      <c r="K880" s="292"/>
      <c r="L880" s="292"/>
      <c r="M880" s="292"/>
      <c r="N880" s="292"/>
      <c r="O880" s="292"/>
      <c r="P880" s="292"/>
      <c r="Q880" s="292"/>
      <c r="R880" s="292"/>
    </row>
    <row r="881" spans="1:18" ht="15.75" customHeight="1" x14ac:dyDescent="0.25">
      <c r="A881" s="292"/>
      <c r="B881" s="292"/>
      <c r="C881" s="292"/>
      <c r="D881" s="292"/>
      <c r="E881" s="292"/>
      <c r="F881" s="294"/>
      <c r="G881" s="292"/>
      <c r="H881" s="293"/>
      <c r="I881" s="292"/>
      <c r="J881" s="292"/>
      <c r="K881" s="292"/>
      <c r="L881" s="292"/>
      <c r="M881" s="292"/>
      <c r="N881" s="292"/>
      <c r="O881" s="292"/>
      <c r="P881" s="292"/>
      <c r="Q881" s="292"/>
      <c r="R881" s="292"/>
    </row>
    <row r="882" spans="1:18" ht="15.75" customHeight="1" x14ac:dyDescent="0.25">
      <c r="A882" s="292"/>
      <c r="B882" s="292"/>
      <c r="C882" s="292"/>
      <c r="D882" s="292"/>
      <c r="E882" s="292"/>
      <c r="F882" s="294"/>
      <c r="G882" s="292"/>
      <c r="H882" s="293"/>
      <c r="I882" s="292"/>
      <c r="J882" s="292"/>
      <c r="K882" s="292"/>
      <c r="L882" s="292"/>
      <c r="M882" s="292"/>
      <c r="N882" s="292"/>
      <c r="O882" s="292"/>
      <c r="P882" s="292"/>
      <c r="Q882" s="292"/>
      <c r="R882" s="292"/>
    </row>
    <row r="883" spans="1:18" ht="15.75" customHeight="1" x14ac:dyDescent="0.25">
      <c r="A883" s="292"/>
      <c r="B883" s="292"/>
      <c r="C883" s="292"/>
      <c r="D883" s="292"/>
      <c r="E883" s="292"/>
      <c r="F883" s="294"/>
      <c r="G883" s="292"/>
      <c r="H883" s="293"/>
      <c r="I883" s="292"/>
      <c r="J883" s="292"/>
      <c r="K883" s="292"/>
      <c r="L883" s="292"/>
      <c r="M883" s="292"/>
      <c r="N883" s="292"/>
      <c r="O883" s="292"/>
      <c r="P883" s="292"/>
      <c r="Q883" s="292"/>
      <c r="R883" s="292"/>
    </row>
    <row r="884" spans="1:18" ht="15.75" customHeight="1" x14ac:dyDescent="0.25">
      <c r="A884" s="292"/>
      <c r="B884" s="292"/>
      <c r="C884" s="292"/>
      <c r="D884" s="292"/>
      <c r="E884" s="292"/>
      <c r="F884" s="294"/>
      <c r="G884" s="292"/>
      <c r="H884" s="293"/>
      <c r="I884" s="292"/>
      <c r="J884" s="292"/>
      <c r="K884" s="292"/>
      <c r="L884" s="292"/>
      <c r="M884" s="292"/>
      <c r="N884" s="292"/>
      <c r="O884" s="292"/>
      <c r="P884" s="292"/>
      <c r="Q884" s="292"/>
      <c r="R884" s="292"/>
    </row>
    <row r="885" spans="1:18" ht="15.75" customHeight="1" x14ac:dyDescent="0.25">
      <c r="A885" s="292"/>
      <c r="B885" s="292"/>
      <c r="C885" s="292"/>
      <c r="D885" s="292"/>
      <c r="E885" s="292"/>
      <c r="F885" s="294"/>
      <c r="G885" s="292"/>
      <c r="H885" s="293"/>
      <c r="I885" s="292"/>
      <c r="J885" s="292"/>
      <c r="K885" s="292"/>
      <c r="L885" s="292"/>
      <c r="M885" s="292"/>
      <c r="N885" s="292"/>
      <c r="O885" s="292"/>
      <c r="P885" s="292"/>
      <c r="Q885" s="292"/>
      <c r="R885" s="292"/>
    </row>
    <row r="886" spans="1:18" ht="15.75" customHeight="1" x14ac:dyDescent="0.25">
      <c r="A886" s="292"/>
      <c r="B886" s="292"/>
      <c r="C886" s="292"/>
      <c r="D886" s="292"/>
      <c r="E886" s="292"/>
      <c r="F886" s="294"/>
      <c r="G886" s="292"/>
      <c r="H886" s="293"/>
      <c r="I886" s="292"/>
      <c r="J886" s="292"/>
      <c r="K886" s="292"/>
      <c r="L886" s="292"/>
      <c r="M886" s="292"/>
      <c r="N886" s="292"/>
      <c r="O886" s="292"/>
      <c r="P886" s="292"/>
      <c r="Q886" s="292"/>
      <c r="R886" s="292"/>
    </row>
    <row r="887" spans="1:18" ht="15.75" customHeight="1" x14ac:dyDescent="0.25">
      <c r="A887" s="292"/>
      <c r="B887" s="292"/>
      <c r="C887" s="292"/>
      <c r="D887" s="292"/>
      <c r="E887" s="292"/>
      <c r="F887" s="294"/>
      <c r="G887" s="292"/>
      <c r="H887" s="293"/>
      <c r="I887" s="292"/>
      <c r="J887" s="292"/>
      <c r="K887" s="292"/>
      <c r="L887" s="292"/>
      <c r="M887" s="292"/>
      <c r="N887" s="292"/>
      <c r="O887" s="292"/>
      <c r="P887" s="292"/>
      <c r="Q887" s="292"/>
      <c r="R887" s="292"/>
    </row>
    <row r="888" spans="1:18" ht="15.75" customHeight="1" x14ac:dyDescent="0.25">
      <c r="A888" s="292"/>
      <c r="B888" s="292"/>
      <c r="C888" s="292"/>
      <c r="D888" s="292"/>
      <c r="E888" s="292"/>
      <c r="F888" s="294"/>
      <c r="G888" s="292"/>
      <c r="H888" s="293"/>
      <c r="I888" s="292"/>
      <c r="J888" s="292"/>
      <c r="K888" s="292"/>
      <c r="L888" s="292"/>
      <c r="M888" s="292"/>
      <c r="N888" s="292"/>
      <c r="O888" s="292"/>
      <c r="P888" s="292"/>
      <c r="Q888" s="292"/>
      <c r="R888" s="292"/>
    </row>
    <row r="889" spans="1:18" ht="15.75" customHeight="1" x14ac:dyDescent="0.25">
      <c r="A889" s="292"/>
      <c r="B889" s="292"/>
      <c r="C889" s="292"/>
      <c r="D889" s="292"/>
      <c r="E889" s="292"/>
      <c r="F889" s="294"/>
      <c r="G889" s="292"/>
      <c r="H889" s="293"/>
      <c r="I889" s="292"/>
      <c r="J889" s="292"/>
      <c r="K889" s="292"/>
      <c r="L889" s="292"/>
      <c r="M889" s="292"/>
      <c r="N889" s="292"/>
      <c r="O889" s="292"/>
      <c r="P889" s="292"/>
      <c r="Q889" s="292"/>
      <c r="R889" s="292"/>
    </row>
    <row r="890" spans="1:18" ht="15.75" customHeight="1" x14ac:dyDescent="0.25">
      <c r="A890" s="292"/>
      <c r="B890" s="292"/>
      <c r="C890" s="292"/>
      <c r="D890" s="292"/>
      <c r="E890" s="292"/>
      <c r="F890" s="294"/>
      <c r="G890" s="292"/>
      <c r="H890" s="293"/>
      <c r="I890" s="292"/>
      <c r="J890" s="292"/>
      <c r="K890" s="292"/>
      <c r="L890" s="292"/>
      <c r="M890" s="292"/>
      <c r="N890" s="292"/>
      <c r="O890" s="292"/>
      <c r="P890" s="292"/>
      <c r="Q890" s="292"/>
      <c r="R890" s="292"/>
    </row>
    <row r="891" spans="1:18" ht="15.75" customHeight="1" x14ac:dyDescent="0.25">
      <c r="A891" s="292"/>
      <c r="B891" s="292"/>
      <c r="C891" s="292"/>
      <c r="D891" s="292"/>
      <c r="E891" s="292"/>
      <c r="F891" s="294"/>
      <c r="G891" s="292"/>
      <c r="H891" s="293"/>
      <c r="I891" s="292"/>
      <c r="J891" s="292"/>
      <c r="K891" s="292"/>
      <c r="L891" s="292"/>
      <c r="M891" s="292"/>
      <c r="N891" s="292"/>
      <c r="O891" s="292"/>
      <c r="P891" s="292"/>
      <c r="Q891" s="292"/>
      <c r="R891" s="292"/>
    </row>
    <row r="892" spans="1:18" ht="15.75" customHeight="1" x14ac:dyDescent="0.25">
      <c r="A892" s="292"/>
      <c r="B892" s="292"/>
      <c r="C892" s="292"/>
      <c r="D892" s="292"/>
      <c r="E892" s="292"/>
      <c r="F892" s="294"/>
      <c r="G892" s="292"/>
      <c r="H892" s="293"/>
      <c r="I892" s="292"/>
      <c r="J892" s="292"/>
      <c r="K892" s="292"/>
      <c r="L892" s="292"/>
      <c r="M892" s="292"/>
      <c r="N892" s="292"/>
      <c r="O892" s="292"/>
      <c r="P892" s="292"/>
      <c r="Q892" s="292"/>
      <c r="R892" s="292"/>
    </row>
    <row r="893" spans="1:18" ht="15.75" customHeight="1" x14ac:dyDescent="0.25">
      <c r="A893" s="292"/>
      <c r="B893" s="292"/>
      <c r="C893" s="292"/>
      <c r="D893" s="292"/>
      <c r="E893" s="292"/>
      <c r="F893" s="294"/>
      <c r="G893" s="292"/>
      <c r="H893" s="293"/>
      <c r="I893" s="292"/>
      <c r="J893" s="292"/>
      <c r="K893" s="292"/>
      <c r="L893" s="292"/>
      <c r="M893" s="292"/>
      <c r="N893" s="292"/>
      <c r="O893" s="292"/>
      <c r="P893" s="292"/>
      <c r="Q893" s="292"/>
      <c r="R893" s="292"/>
    </row>
    <row r="894" spans="1:18" ht="15.75" customHeight="1" x14ac:dyDescent="0.25">
      <c r="A894" s="292"/>
      <c r="B894" s="292"/>
      <c r="C894" s="292"/>
      <c r="D894" s="292"/>
      <c r="E894" s="292"/>
      <c r="F894" s="294"/>
      <c r="G894" s="292"/>
      <c r="H894" s="293"/>
      <c r="I894" s="292"/>
      <c r="J894" s="292"/>
      <c r="K894" s="292"/>
      <c r="L894" s="292"/>
      <c r="M894" s="292"/>
      <c r="N894" s="292"/>
      <c r="O894" s="292"/>
      <c r="P894" s="292"/>
      <c r="Q894" s="292"/>
      <c r="R894" s="292"/>
    </row>
    <row r="895" spans="1:18" ht="15.75" customHeight="1" x14ac:dyDescent="0.25">
      <c r="A895" s="292"/>
      <c r="B895" s="292"/>
      <c r="C895" s="292"/>
      <c r="D895" s="292"/>
      <c r="E895" s="292"/>
      <c r="F895" s="294"/>
      <c r="G895" s="292"/>
      <c r="H895" s="293"/>
      <c r="I895" s="292"/>
      <c r="J895" s="292"/>
      <c r="K895" s="292"/>
      <c r="L895" s="292"/>
      <c r="M895" s="292"/>
      <c r="N895" s="292"/>
      <c r="O895" s="292"/>
      <c r="P895" s="292"/>
      <c r="Q895" s="292"/>
      <c r="R895" s="292"/>
    </row>
    <row r="896" spans="1:18" ht="15.75" customHeight="1" x14ac:dyDescent="0.25">
      <c r="A896" s="292"/>
      <c r="B896" s="292"/>
      <c r="C896" s="292"/>
      <c r="D896" s="292"/>
      <c r="E896" s="292"/>
      <c r="F896" s="294"/>
      <c r="G896" s="292"/>
      <c r="H896" s="293"/>
      <c r="I896" s="292"/>
      <c r="J896" s="292"/>
      <c r="K896" s="292"/>
      <c r="L896" s="292"/>
      <c r="M896" s="292"/>
      <c r="N896" s="292"/>
      <c r="O896" s="292"/>
      <c r="P896" s="292"/>
      <c r="Q896" s="292"/>
      <c r="R896" s="292"/>
    </row>
    <row r="897" spans="1:18" ht="15.75" customHeight="1" x14ac:dyDescent="0.25">
      <c r="A897" s="292"/>
      <c r="B897" s="292"/>
      <c r="C897" s="292"/>
      <c r="D897" s="292"/>
      <c r="E897" s="292"/>
      <c r="F897" s="294"/>
      <c r="G897" s="292"/>
      <c r="H897" s="293"/>
      <c r="I897" s="292"/>
      <c r="J897" s="292"/>
      <c r="K897" s="292"/>
      <c r="L897" s="292"/>
      <c r="M897" s="292"/>
      <c r="N897" s="292"/>
      <c r="O897" s="292"/>
      <c r="P897" s="292"/>
      <c r="Q897" s="292"/>
      <c r="R897" s="292"/>
    </row>
    <row r="898" spans="1:18" ht="15.75" customHeight="1" x14ac:dyDescent="0.25">
      <c r="A898" s="292"/>
      <c r="B898" s="292"/>
      <c r="C898" s="292"/>
      <c r="D898" s="292"/>
      <c r="E898" s="292"/>
      <c r="F898" s="294"/>
      <c r="G898" s="292"/>
      <c r="H898" s="293"/>
      <c r="I898" s="292"/>
      <c r="J898" s="292"/>
      <c r="K898" s="292"/>
      <c r="L898" s="292"/>
      <c r="M898" s="292"/>
      <c r="N898" s="292"/>
      <c r="O898" s="292"/>
      <c r="P898" s="292"/>
      <c r="Q898" s="292"/>
      <c r="R898" s="292"/>
    </row>
    <row r="899" spans="1:18" ht="15.75" customHeight="1" x14ac:dyDescent="0.25">
      <c r="A899" s="292"/>
      <c r="B899" s="292"/>
      <c r="C899" s="292"/>
      <c r="D899" s="292"/>
      <c r="E899" s="292"/>
      <c r="F899" s="294"/>
      <c r="G899" s="292"/>
      <c r="H899" s="293"/>
      <c r="I899" s="292"/>
      <c r="J899" s="292"/>
      <c r="K899" s="292"/>
      <c r="L899" s="292"/>
      <c r="M899" s="292"/>
      <c r="N899" s="292"/>
      <c r="O899" s="292"/>
      <c r="P899" s="292"/>
      <c r="Q899" s="292"/>
      <c r="R899" s="292"/>
    </row>
    <row r="900" spans="1:18" ht="15.75" customHeight="1" x14ac:dyDescent="0.25">
      <c r="A900" s="292"/>
      <c r="B900" s="292"/>
      <c r="C900" s="292"/>
      <c r="D900" s="292"/>
      <c r="E900" s="292"/>
      <c r="F900" s="294"/>
      <c r="G900" s="292"/>
      <c r="H900" s="293"/>
      <c r="I900" s="292"/>
      <c r="J900" s="292"/>
      <c r="K900" s="292"/>
      <c r="L900" s="292"/>
      <c r="M900" s="292"/>
      <c r="N900" s="292"/>
      <c r="O900" s="292"/>
      <c r="P900" s="292"/>
      <c r="Q900" s="292"/>
      <c r="R900" s="292"/>
    </row>
    <row r="901" spans="1:18" ht="15.75" customHeight="1" x14ac:dyDescent="0.25">
      <c r="A901" s="292"/>
      <c r="B901" s="292"/>
      <c r="C901" s="292"/>
      <c r="D901" s="292"/>
      <c r="E901" s="292"/>
      <c r="F901" s="294"/>
      <c r="G901" s="292"/>
      <c r="H901" s="293"/>
      <c r="I901" s="292"/>
      <c r="J901" s="292"/>
      <c r="K901" s="292"/>
      <c r="L901" s="292"/>
      <c r="M901" s="292"/>
      <c r="N901" s="292"/>
      <c r="O901" s="292"/>
      <c r="P901" s="292"/>
      <c r="Q901" s="292"/>
      <c r="R901" s="292"/>
    </row>
    <row r="902" spans="1:18" ht="15.75" customHeight="1" x14ac:dyDescent="0.25">
      <c r="A902" s="292"/>
      <c r="B902" s="292"/>
      <c r="C902" s="292"/>
      <c r="D902" s="292"/>
      <c r="E902" s="292"/>
      <c r="F902" s="294"/>
      <c r="G902" s="292"/>
      <c r="H902" s="293"/>
      <c r="I902" s="292"/>
      <c r="J902" s="292"/>
      <c r="K902" s="292"/>
      <c r="L902" s="292"/>
      <c r="M902" s="292"/>
      <c r="N902" s="292"/>
      <c r="O902" s="292"/>
      <c r="P902" s="292"/>
      <c r="Q902" s="292"/>
      <c r="R902" s="292"/>
    </row>
    <row r="903" spans="1:18" ht="15.75" customHeight="1" x14ac:dyDescent="0.25">
      <c r="A903" s="292"/>
      <c r="B903" s="292"/>
      <c r="C903" s="292"/>
      <c r="D903" s="292"/>
      <c r="E903" s="292"/>
      <c r="F903" s="294"/>
      <c r="G903" s="292"/>
      <c r="H903" s="293"/>
      <c r="I903" s="292"/>
      <c r="J903" s="292"/>
      <c r="K903" s="292"/>
      <c r="L903" s="292"/>
      <c r="M903" s="292"/>
      <c r="N903" s="292"/>
      <c r="O903" s="292"/>
      <c r="P903" s="292"/>
      <c r="Q903" s="292"/>
      <c r="R903" s="292"/>
    </row>
    <row r="904" spans="1:18" ht="15.75" customHeight="1" x14ac:dyDescent="0.25">
      <c r="A904" s="292"/>
      <c r="B904" s="292"/>
      <c r="C904" s="292"/>
      <c r="D904" s="292"/>
      <c r="E904" s="292"/>
      <c r="F904" s="294"/>
      <c r="G904" s="292"/>
      <c r="H904" s="293"/>
      <c r="I904" s="292"/>
      <c r="J904" s="292"/>
      <c r="K904" s="292"/>
      <c r="L904" s="292"/>
      <c r="M904" s="292"/>
      <c r="N904" s="292"/>
      <c r="O904" s="292"/>
      <c r="P904" s="292"/>
      <c r="Q904" s="292"/>
      <c r="R904" s="292"/>
    </row>
    <row r="905" spans="1:18" ht="15.75" customHeight="1" x14ac:dyDescent="0.25">
      <c r="A905" s="292"/>
      <c r="B905" s="292"/>
      <c r="C905" s="292"/>
      <c r="D905" s="292"/>
      <c r="E905" s="292"/>
      <c r="F905" s="294"/>
      <c r="G905" s="292"/>
      <c r="H905" s="293"/>
      <c r="I905" s="292"/>
      <c r="J905" s="292"/>
      <c r="K905" s="292"/>
      <c r="L905" s="292"/>
      <c r="M905" s="292"/>
      <c r="N905" s="292"/>
      <c r="O905" s="292"/>
      <c r="P905" s="292"/>
      <c r="Q905" s="292"/>
      <c r="R905" s="292"/>
    </row>
    <row r="906" spans="1:18" ht="15.75" customHeight="1" x14ac:dyDescent="0.25">
      <c r="A906" s="292"/>
      <c r="B906" s="292"/>
      <c r="C906" s="292"/>
      <c r="D906" s="292"/>
      <c r="E906" s="292"/>
      <c r="F906" s="294"/>
      <c r="G906" s="292"/>
      <c r="H906" s="293"/>
      <c r="I906" s="292"/>
      <c r="J906" s="292"/>
      <c r="K906" s="292"/>
      <c r="L906" s="292"/>
      <c r="M906" s="292"/>
      <c r="N906" s="292"/>
      <c r="O906" s="292"/>
      <c r="P906" s="292"/>
      <c r="Q906" s="292"/>
      <c r="R906" s="292"/>
    </row>
    <row r="907" spans="1:18" ht="15.75" customHeight="1" x14ac:dyDescent="0.25">
      <c r="A907" s="292"/>
      <c r="B907" s="292"/>
      <c r="C907" s="292"/>
      <c r="D907" s="292"/>
      <c r="E907" s="292"/>
      <c r="F907" s="294"/>
      <c r="G907" s="292"/>
      <c r="H907" s="293"/>
      <c r="I907" s="292"/>
      <c r="J907" s="292"/>
      <c r="K907" s="292"/>
      <c r="L907" s="292"/>
      <c r="M907" s="292"/>
      <c r="N907" s="292"/>
      <c r="O907" s="292"/>
      <c r="P907" s="292"/>
      <c r="Q907" s="292"/>
      <c r="R907" s="292"/>
    </row>
    <row r="908" spans="1:18" ht="15.75" customHeight="1" x14ac:dyDescent="0.25">
      <c r="A908" s="292"/>
      <c r="B908" s="292"/>
      <c r="C908" s="292"/>
      <c r="D908" s="292"/>
      <c r="E908" s="292"/>
      <c r="F908" s="294"/>
      <c r="G908" s="292"/>
      <c r="H908" s="293"/>
      <c r="I908" s="292"/>
      <c r="J908" s="292"/>
      <c r="K908" s="292"/>
      <c r="L908" s="292"/>
      <c r="M908" s="292"/>
      <c r="N908" s="292"/>
      <c r="O908" s="292"/>
      <c r="P908" s="292"/>
      <c r="Q908" s="292"/>
      <c r="R908" s="292"/>
    </row>
    <row r="909" spans="1:18" ht="15.75" customHeight="1" x14ac:dyDescent="0.25">
      <c r="A909" s="292"/>
      <c r="B909" s="292"/>
      <c r="C909" s="292"/>
      <c r="D909" s="292"/>
      <c r="E909" s="292"/>
      <c r="F909" s="294"/>
      <c r="G909" s="292"/>
      <c r="H909" s="293"/>
      <c r="I909" s="292"/>
      <c r="J909" s="292"/>
      <c r="K909" s="292"/>
      <c r="L909" s="292"/>
      <c r="M909" s="292"/>
      <c r="N909" s="292"/>
      <c r="O909" s="292"/>
      <c r="P909" s="292"/>
      <c r="Q909" s="292"/>
      <c r="R909" s="292"/>
    </row>
    <row r="910" spans="1:18" ht="15.75" customHeight="1" x14ac:dyDescent="0.25">
      <c r="A910" s="292"/>
      <c r="B910" s="292"/>
      <c r="C910" s="292"/>
      <c r="D910" s="292"/>
      <c r="E910" s="292"/>
      <c r="F910" s="294"/>
      <c r="G910" s="292"/>
      <c r="H910" s="293"/>
      <c r="I910" s="292"/>
      <c r="J910" s="292"/>
      <c r="K910" s="292"/>
      <c r="L910" s="292"/>
      <c r="M910" s="292"/>
      <c r="N910" s="292"/>
      <c r="O910" s="292"/>
      <c r="P910" s="292"/>
      <c r="Q910" s="292"/>
      <c r="R910" s="292"/>
    </row>
    <row r="911" spans="1:18" ht="15.75" customHeight="1" x14ac:dyDescent="0.25">
      <c r="A911" s="292"/>
      <c r="B911" s="292"/>
      <c r="C911" s="292"/>
      <c r="D911" s="292"/>
      <c r="E911" s="292"/>
      <c r="F911" s="294"/>
      <c r="G911" s="292"/>
      <c r="H911" s="293"/>
      <c r="I911" s="292"/>
      <c r="J911" s="292"/>
      <c r="K911" s="292"/>
      <c r="L911" s="292"/>
      <c r="M911" s="292"/>
      <c r="N911" s="292"/>
      <c r="O911" s="292"/>
      <c r="P911" s="292"/>
      <c r="Q911" s="292"/>
      <c r="R911" s="292"/>
    </row>
    <row r="912" spans="1:18" ht="15.75" customHeight="1" x14ac:dyDescent="0.25">
      <c r="A912" s="292"/>
      <c r="B912" s="292"/>
      <c r="C912" s="292"/>
      <c r="D912" s="292"/>
      <c r="E912" s="292"/>
      <c r="F912" s="294"/>
      <c r="G912" s="292"/>
      <c r="H912" s="293"/>
      <c r="I912" s="292"/>
      <c r="J912" s="292"/>
      <c r="K912" s="292"/>
      <c r="L912" s="292"/>
      <c r="M912" s="292"/>
      <c r="N912" s="292"/>
      <c r="O912" s="292"/>
      <c r="P912" s="292"/>
      <c r="Q912" s="292"/>
      <c r="R912" s="292"/>
    </row>
    <row r="913" spans="1:18" ht="15.75" customHeight="1" x14ac:dyDescent="0.25">
      <c r="A913" s="292"/>
      <c r="B913" s="292"/>
      <c r="C913" s="292"/>
      <c r="D913" s="292"/>
      <c r="E913" s="292"/>
      <c r="F913" s="294"/>
      <c r="G913" s="292"/>
      <c r="H913" s="293"/>
      <c r="I913" s="292"/>
      <c r="J913" s="292"/>
      <c r="K913" s="292"/>
      <c r="L913" s="292"/>
      <c r="M913" s="292"/>
      <c r="N913" s="292"/>
      <c r="O913" s="292"/>
      <c r="P913" s="292"/>
      <c r="Q913" s="292"/>
      <c r="R913" s="292"/>
    </row>
    <row r="914" spans="1:18" ht="15.75" customHeight="1" x14ac:dyDescent="0.25">
      <c r="A914" s="292"/>
      <c r="B914" s="292"/>
      <c r="C914" s="292"/>
      <c r="D914" s="292"/>
      <c r="E914" s="292"/>
      <c r="F914" s="294"/>
      <c r="G914" s="292"/>
      <c r="H914" s="293"/>
      <c r="I914" s="292"/>
      <c r="J914" s="292"/>
      <c r="K914" s="292"/>
      <c r="L914" s="292"/>
      <c r="M914" s="292"/>
      <c r="N914" s="292"/>
      <c r="O914" s="292"/>
      <c r="P914" s="292"/>
      <c r="Q914" s="292"/>
      <c r="R914" s="292"/>
    </row>
    <row r="915" spans="1:18" ht="15.75" customHeight="1" x14ac:dyDescent="0.25">
      <c r="A915" s="292"/>
      <c r="B915" s="292"/>
      <c r="C915" s="292"/>
      <c r="D915" s="292"/>
      <c r="E915" s="292"/>
      <c r="F915" s="294"/>
      <c r="G915" s="292"/>
      <c r="H915" s="293"/>
      <c r="I915" s="292"/>
      <c r="J915" s="292"/>
      <c r="K915" s="292"/>
      <c r="L915" s="292"/>
      <c r="M915" s="292"/>
      <c r="N915" s="292"/>
      <c r="O915" s="292"/>
      <c r="P915" s="292"/>
      <c r="Q915" s="292"/>
      <c r="R915" s="292"/>
    </row>
    <row r="916" spans="1:18" ht="15.75" customHeight="1" x14ac:dyDescent="0.25">
      <c r="A916" s="292"/>
      <c r="B916" s="292"/>
      <c r="C916" s="292"/>
      <c r="D916" s="292"/>
      <c r="E916" s="292"/>
      <c r="F916" s="294"/>
      <c r="G916" s="292"/>
      <c r="H916" s="293"/>
      <c r="I916" s="292"/>
      <c r="J916" s="292"/>
      <c r="K916" s="292"/>
      <c r="L916" s="292"/>
      <c r="M916" s="292"/>
      <c r="N916" s="292"/>
      <c r="O916" s="292"/>
      <c r="P916" s="292"/>
      <c r="Q916" s="292"/>
      <c r="R916" s="292"/>
    </row>
    <row r="917" spans="1:18" ht="15.75" customHeight="1" x14ac:dyDescent="0.25">
      <c r="A917" s="292"/>
      <c r="B917" s="292"/>
      <c r="C917" s="292"/>
      <c r="D917" s="292"/>
      <c r="E917" s="292"/>
      <c r="F917" s="294"/>
      <c r="G917" s="292"/>
      <c r="H917" s="293"/>
      <c r="I917" s="292"/>
      <c r="J917" s="292"/>
      <c r="K917" s="292"/>
      <c r="L917" s="292"/>
      <c r="M917" s="292"/>
      <c r="N917" s="292"/>
      <c r="O917" s="292"/>
      <c r="P917" s="292"/>
      <c r="Q917" s="292"/>
      <c r="R917" s="292"/>
    </row>
    <row r="918" spans="1:18" ht="15.75" customHeight="1" x14ac:dyDescent="0.25">
      <c r="A918" s="292"/>
      <c r="B918" s="292"/>
      <c r="C918" s="292"/>
      <c r="D918" s="292"/>
      <c r="E918" s="292"/>
      <c r="F918" s="294"/>
      <c r="G918" s="292"/>
      <c r="H918" s="293"/>
      <c r="I918" s="292"/>
      <c r="J918" s="292"/>
      <c r="K918" s="292"/>
      <c r="L918" s="292"/>
      <c r="M918" s="292"/>
      <c r="N918" s="292"/>
      <c r="O918" s="292"/>
      <c r="P918" s="292"/>
      <c r="Q918" s="292"/>
      <c r="R918" s="292"/>
    </row>
    <row r="919" spans="1:18" ht="15.75" customHeight="1" x14ac:dyDescent="0.25">
      <c r="A919" s="292"/>
      <c r="B919" s="292"/>
      <c r="C919" s="292"/>
      <c r="D919" s="292"/>
      <c r="E919" s="292"/>
      <c r="F919" s="294"/>
      <c r="G919" s="292"/>
      <c r="H919" s="293"/>
      <c r="I919" s="292"/>
      <c r="J919" s="292"/>
      <c r="K919" s="292"/>
      <c r="L919" s="292"/>
      <c r="M919" s="292"/>
      <c r="N919" s="292"/>
      <c r="O919" s="292"/>
      <c r="P919" s="292"/>
      <c r="Q919" s="292"/>
      <c r="R919" s="292"/>
    </row>
    <row r="920" spans="1:18" ht="15.75" customHeight="1" x14ac:dyDescent="0.25">
      <c r="A920" s="292"/>
      <c r="B920" s="292"/>
      <c r="C920" s="292"/>
      <c r="D920" s="292"/>
      <c r="E920" s="292"/>
      <c r="F920" s="294"/>
      <c r="G920" s="292"/>
      <c r="H920" s="293"/>
      <c r="I920" s="292"/>
      <c r="J920" s="292"/>
      <c r="K920" s="292"/>
      <c r="L920" s="292"/>
      <c r="M920" s="292"/>
      <c r="N920" s="292"/>
      <c r="O920" s="292"/>
      <c r="P920" s="292"/>
      <c r="Q920" s="292"/>
      <c r="R920" s="292"/>
    </row>
    <row r="921" spans="1:18" ht="15.75" customHeight="1" x14ac:dyDescent="0.25">
      <c r="A921" s="292"/>
      <c r="B921" s="292"/>
      <c r="C921" s="292"/>
      <c r="D921" s="292"/>
      <c r="E921" s="292"/>
      <c r="F921" s="294"/>
      <c r="G921" s="292"/>
      <c r="H921" s="293"/>
      <c r="I921" s="292"/>
      <c r="J921" s="292"/>
      <c r="K921" s="292"/>
      <c r="L921" s="292"/>
      <c r="M921" s="292"/>
      <c r="N921" s="292"/>
      <c r="O921" s="292"/>
      <c r="P921" s="292"/>
      <c r="Q921" s="292"/>
      <c r="R921" s="292"/>
    </row>
    <row r="922" spans="1:18" ht="15.75" customHeight="1" x14ac:dyDescent="0.25">
      <c r="A922" s="292"/>
      <c r="B922" s="292"/>
      <c r="C922" s="292"/>
      <c r="D922" s="292"/>
      <c r="E922" s="292"/>
      <c r="F922" s="294"/>
      <c r="G922" s="292"/>
      <c r="H922" s="293"/>
      <c r="I922" s="292"/>
      <c r="J922" s="292"/>
      <c r="K922" s="292"/>
      <c r="L922" s="292"/>
      <c r="M922" s="292"/>
      <c r="N922" s="292"/>
      <c r="O922" s="292"/>
      <c r="P922" s="292"/>
      <c r="Q922" s="292"/>
      <c r="R922" s="292"/>
    </row>
    <row r="923" spans="1:18" ht="15.75" customHeight="1" x14ac:dyDescent="0.25">
      <c r="A923" s="292"/>
      <c r="B923" s="292"/>
      <c r="C923" s="292"/>
      <c r="D923" s="292"/>
      <c r="E923" s="292"/>
      <c r="F923" s="294"/>
      <c r="G923" s="292"/>
      <c r="H923" s="293"/>
      <c r="I923" s="292"/>
      <c r="J923" s="292"/>
      <c r="K923" s="292"/>
      <c r="L923" s="292"/>
      <c r="M923" s="292"/>
      <c r="N923" s="292"/>
      <c r="O923" s="292"/>
      <c r="P923" s="292"/>
      <c r="Q923" s="292"/>
      <c r="R923" s="292"/>
    </row>
    <row r="924" spans="1:18" ht="15.75" customHeight="1" x14ac:dyDescent="0.25">
      <c r="A924" s="292"/>
      <c r="B924" s="292"/>
      <c r="C924" s="292"/>
      <c r="D924" s="292"/>
      <c r="E924" s="292"/>
      <c r="F924" s="294"/>
      <c r="G924" s="292"/>
      <c r="H924" s="293"/>
      <c r="I924" s="292"/>
      <c r="J924" s="292"/>
      <c r="K924" s="292"/>
      <c r="L924" s="292"/>
      <c r="M924" s="292"/>
      <c r="N924" s="292"/>
      <c r="O924" s="292"/>
      <c r="P924" s="292"/>
      <c r="Q924" s="292"/>
      <c r="R924" s="292"/>
    </row>
    <row r="925" spans="1:18" ht="15.75" customHeight="1" x14ac:dyDescent="0.25">
      <c r="A925" s="292"/>
      <c r="B925" s="292"/>
      <c r="C925" s="292"/>
      <c r="D925" s="292"/>
      <c r="E925" s="292"/>
      <c r="F925" s="294"/>
      <c r="G925" s="292"/>
      <c r="H925" s="293"/>
      <c r="I925" s="292"/>
      <c r="J925" s="292"/>
      <c r="K925" s="292"/>
      <c r="L925" s="292"/>
      <c r="M925" s="292"/>
      <c r="N925" s="292"/>
      <c r="O925" s="292"/>
      <c r="P925" s="292"/>
      <c r="Q925" s="292"/>
      <c r="R925" s="292"/>
    </row>
    <row r="926" spans="1:18" ht="15.75" customHeight="1" x14ac:dyDescent="0.25">
      <c r="A926" s="292"/>
      <c r="B926" s="292"/>
      <c r="C926" s="292"/>
      <c r="D926" s="292"/>
      <c r="E926" s="292"/>
      <c r="F926" s="294"/>
      <c r="G926" s="292"/>
      <c r="H926" s="293"/>
      <c r="I926" s="292"/>
      <c r="J926" s="292"/>
      <c r="K926" s="292"/>
      <c r="L926" s="292"/>
      <c r="M926" s="292"/>
      <c r="N926" s="292"/>
      <c r="O926" s="292"/>
      <c r="P926" s="292"/>
      <c r="Q926" s="292"/>
      <c r="R926" s="292"/>
    </row>
    <row r="927" spans="1:18" ht="15.75" customHeight="1" x14ac:dyDescent="0.25">
      <c r="A927" s="292"/>
      <c r="B927" s="292"/>
      <c r="C927" s="292"/>
      <c r="D927" s="292"/>
      <c r="E927" s="292"/>
      <c r="F927" s="294"/>
      <c r="G927" s="292"/>
      <c r="H927" s="293"/>
      <c r="I927" s="292"/>
      <c r="J927" s="292"/>
      <c r="K927" s="292"/>
      <c r="L927" s="292"/>
      <c r="M927" s="292"/>
      <c r="N927" s="292"/>
      <c r="O927" s="292"/>
      <c r="P927" s="292"/>
      <c r="Q927" s="292"/>
      <c r="R927" s="292"/>
    </row>
    <row r="928" spans="1:18" ht="15.75" customHeight="1" x14ac:dyDescent="0.25">
      <c r="A928" s="292"/>
      <c r="B928" s="292"/>
      <c r="C928" s="292"/>
      <c r="D928" s="292"/>
      <c r="E928" s="292"/>
      <c r="F928" s="294"/>
      <c r="G928" s="292"/>
      <c r="H928" s="293"/>
      <c r="I928" s="292"/>
      <c r="J928" s="292"/>
      <c r="K928" s="292"/>
      <c r="L928" s="292"/>
      <c r="M928" s="292"/>
      <c r="N928" s="292"/>
      <c r="O928" s="292"/>
      <c r="P928" s="292"/>
      <c r="Q928" s="292"/>
      <c r="R928" s="292"/>
    </row>
    <row r="929" spans="1:18" ht="15.75" customHeight="1" x14ac:dyDescent="0.25">
      <c r="A929" s="292"/>
      <c r="B929" s="292"/>
      <c r="C929" s="292"/>
      <c r="D929" s="292"/>
      <c r="E929" s="292"/>
      <c r="F929" s="294"/>
      <c r="G929" s="292"/>
      <c r="H929" s="293"/>
      <c r="I929" s="292"/>
      <c r="J929" s="292"/>
      <c r="K929" s="292"/>
      <c r="L929" s="292"/>
      <c r="M929" s="292"/>
      <c r="N929" s="292"/>
      <c r="O929" s="292"/>
      <c r="P929" s="292"/>
      <c r="Q929" s="292"/>
      <c r="R929" s="292"/>
    </row>
    <row r="930" spans="1:18" ht="15.75" customHeight="1" x14ac:dyDescent="0.25">
      <c r="A930" s="292"/>
      <c r="B930" s="292"/>
      <c r="C930" s="292"/>
      <c r="D930" s="292"/>
      <c r="E930" s="292"/>
      <c r="F930" s="294"/>
      <c r="G930" s="292"/>
      <c r="H930" s="293"/>
      <c r="I930" s="292"/>
      <c r="J930" s="292"/>
      <c r="K930" s="292"/>
      <c r="L930" s="292"/>
      <c r="M930" s="292"/>
      <c r="N930" s="292"/>
      <c r="O930" s="292"/>
      <c r="P930" s="292"/>
      <c r="Q930" s="292"/>
      <c r="R930" s="292"/>
    </row>
    <row r="931" spans="1:18" ht="15.75" customHeight="1" x14ac:dyDescent="0.25">
      <c r="A931" s="292"/>
      <c r="B931" s="292"/>
      <c r="C931" s="292"/>
      <c r="D931" s="292"/>
      <c r="E931" s="292"/>
      <c r="F931" s="294"/>
      <c r="G931" s="292"/>
      <c r="H931" s="293"/>
      <c r="I931" s="292"/>
      <c r="J931" s="292"/>
      <c r="K931" s="292"/>
      <c r="L931" s="292"/>
      <c r="M931" s="292"/>
      <c r="N931" s="292"/>
      <c r="O931" s="292"/>
      <c r="P931" s="292"/>
      <c r="Q931" s="292"/>
      <c r="R931" s="292"/>
    </row>
    <row r="932" spans="1:18" ht="15.75" customHeight="1" x14ac:dyDescent="0.25">
      <c r="A932" s="292"/>
      <c r="B932" s="292"/>
      <c r="C932" s="292"/>
      <c r="D932" s="292"/>
      <c r="E932" s="292"/>
      <c r="F932" s="294"/>
      <c r="G932" s="292"/>
      <c r="H932" s="293"/>
      <c r="I932" s="292"/>
      <c r="J932" s="292"/>
      <c r="K932" s="292"/>
      <c r="L932" s="292"/>
      <c r="M932" s="292"/>
      <c r="N932" s="292"/>
      <c r="O932" s="292"/>
      <c r="P932" s="292"/>
      <c r="Q932" s="292"/>
      <c r="R932" s="292"/>
    </row>
    <row r="933" spans="1:18" ht="15.75" customHeight="1" x14ac:dyDescent="0.25">
      <c r="A933" s="292"/>
      <c r="B933" s="292"/>
      <c r="C933" s="292"/>
      <c r="D933" s="292"/>
      <c r="E933" s="292"/>
      <c r="F933" s="294"/>
      <c r="G933" s="292"/>
      <c r="H933" s="293"/>
      <c r="I933" s="292"/>
      <c r="J933" s="292"/>
      <c r="K933" s="292"/>
      <c r="L933" s="292"/>
      <c r="M933" s="292"/>
      <c r="N933" s="292"/>
      <c r="O933" s="292"/>
      <c r="P933" s="292"/>
      <c r="Q933" s="292"/>
      <c r="R933" s="292"/>
    </row>
    <row r="934" spans="1:18" ht="15.75" customHeight="1" x14ac:dyDescent="0.25">
      <c r="A934" s="292"/>
      <c r="B934" s="292"/>
      <c r="C934" s="292"/>
      <c r="D934" s="292"/>
      <c r="E934" s="292"/>
      <c r="F934" s="294"/>
      <c r="G934" s="292"/>
      <c r="H934" s="293"/>
      <c r="I934" s="292"/>
      <c r="J934" s="292"/>
      <c r="K934" s="292"/>
      <c r="L934" s="292"/>
      <c r="M934" s="292"/>
      <c r="N934" s="292"/>
      <c r="O934" s="292"/>
      <c r="P934" s="292"/>
      <c r="Q934" s="292"/>
      <c r="R934" s="292"/>
    </row>
    <row r="935" spans="1:18" ht="15.75" customHeight="1" x14ac:dyDescent="0.25">
      <c r="A935" s="292"/>
      <c r="B935" s="292"/>
      <c r="C935" s="292"/>
      <c r="D935" s="292"/>
      <c r="E935" s="292"/>
      <c r="F935" s="294"/>
      <c r="G935" s="292"/>
      <c r="H935" s="293"/>
      <c r="I935" s="292"/>
      <c r="J935" s="292"/>
      <c r="K935" s="292"/>
      <c r="L935" s="292"/>
      <c r="M935" s="292"/>
      <c r="N935" s="292"/>
      <c r="O935" s="292"/>
      <c r="P935" s="292"/>
      <c r="Q935" s="292"/>
      <c r="R935" s="292"/>
    </row>
    <row r="936" spans="1:18" ht="15.75" customHeight="1" x14ac:dyDescent="0.25">
      <c r="A936" s="292"/>
      <c r="B936" s="292"/>
      <c r="C936" s="292"/>
      <c r="D936" s="292"/>
      <c r="E936" s="292"/>
      <c r="F936" s="294"/>
      <c r="G936" s="292"/>
      <c r="H936" s="293"/>
      <c r="I936" s="292"/>
      <c r="J936" s="292"/>
      <c r="K936" s="292"/>
      <c r="L936" s="292"/>
      <c r="M936" s="292"/>
      <c r="N936" s="292"/>
      <c r="O936" s="292"/>
      <c r="P936" s="292"/>
      <c r="Q936" s="292"/>
      <c r="R936" s="292"/>
    </row>
    <row r="937" spans="1:18" ht="15.75" customHeight="1" x14ac:dyDescent="0.25">
      <c r="A937" s="292"/>
      <c r="B937" s="292"/>
      <c r="C937" s="292"/>
      <c r="D937" s="292"/>
      <c r="E937" s="292"/>
      <c r="F937" s="294"/>
      <c r="G937" s="292"/>
      <c r="H937" s="293"/>
      <c r="I937" s="292"/>
      <c r="J937" s="292"/>
      <c r="K937" s="292"/>
      <c r="L937" s="292"/>
      <c r="M937" s="292"/>
      <c r="N937" s="292"/>
      <c r="O937" s="292"/>
      <c r="P937" s="292"/>
      <c r="Q937" s="292"/>
      <c r="R937" s="292"/>
    </row>
    <row r="938" spans="1:18" ht="15.75" customHeight="1" x14ac:dyDescent="0.25">
      <c r="A938" s="292"/>
      <c r="B938" s="292"/>
      <c r="C938" s="292"/>
      <c r="D938" s="292"/>
      <c r="E938" s="292"/>
      <c r="F938" s="294"/>
      <c r="G938" s="292"/>
      <c r="H938" s="293"/>
      <c r="I938" s="292"/>
      <c r="J938" s="292"/>
      <c r="K938" s="292"/>
      <c r="L938" s="292"/>
      <c r="M938" s="292"/>
      <c r="N938" s="292"/>
      <c r="O938" s="292"/>
      <c r="P938" s="292"/>
      <c r="Q938" s="292"/>
      <c r="R938" s="292"/>
    </row>
    <row r="939" spans="1:18" ht="15.75" customHeight="1" x14ac:dyDescent="0.25">
      <c r="A939" s="292"/>
      <c r="B939" s="292"/>
      <c r="C939" s="292"/>
      <c r="D939" s="292"/>
      <c r="E939" s="292"/>
      <c r="F939" s="294"/>
      <c r="G939" s="292"/>
      <c r="H939" s="293"/>
      <c r="I939" s="292"/>
      <c r="J939" s="292"/>
      <c r="K939" s="292"/>
      <c r="L939" s="292"/>
      <c r="M939" s="292"/>
      <c r="N939" s="292"/>
      <c r="O939" s="292"/>
      <c r="P939" s="292"/>
      <c r="Q939" s="292"/>
      <c r="R939" s="292"/>
    </row>
    <row r="940" spans="1:18" ht="15.75" customHeight="1" x14ac:dyDescent="0.25">
      <c r="A940" s="292"/>
      <c r="B940" s="292"/>
      <c r="C940" s="292"/>
      <c r="D940" s="292"/>
      <c r="E940" s="292"/>
      <c r="F940" s="294"/>
      <c r="G940" s="292"/>
      <c r="H940" s="293"/>
      <c r="I940" s="292"/>
      <c r="J940" s="292"/>
      <c r="K940" s="292"/>
      <c r="L940" s="292"/>
      <c r="M940" s="292"/>
      <c r="N940" s="292"/>
      <c r="O940" s="292"/>
      <c r="P940" s="292"/>
      <c r="Q940" s="292"/>
      <c r="R940" s="292"/>
    </row>
    <row r="941" spans="1:18" ht="15.75" customHeight="1" x14ac:dyDescent="0.25">
      <c r="A941" s="292"/>
      <c r="B941" s="292"/>
      <c r="C941" s="292"/>
      <c r="D941" s="292"/>
      <c r="E941" s="292"/>
      <c r="F941" s="294"/>
      <c r="G941" s="292"/>
      <c r="H941" s="293"/>
      <c r="I941" s="292"/>
      <c r="J941" s="292"/>
      <c r="K941" s="292"/>
      <c r="L941" s="292"/>
      <c r="M941" s="292"/>
      <c r="N941" s="292"/>
      <c r="O941" s="292"/>
      <c r="P941" s="292"/>
      <c r="Q941" s="292"/>
      <c r="R941" s="292"/>
    </row>
    <row r="942" spans="1:18" ht="15.75" customHeight="1" x14ac:dyDescent="0.25">
      <c r="A942" s="292"/>
      <c r="B942" s="292"/>
      <c r="C942" s="292"/>
      <c r="D942" s="292"/>
      <c r="E942" s="292"/>
      <c r="F942" s="294"/>
      <c r="G942" s="292"/>
      <c r="H942" s="293"/>
      <c r="I942" s="292"/>
      <c r="J942" s="292"/>
      <c r="K942" s="292"/>
      <c r="L942" s="292"/>
      <c r="M942" s="292"/>
      <c r="N942" s="292"/>
      <c r="O942" s="292"/>
      <c r="P942" s="292"/>
      <c r="Q942" s="292"/>
      <c r="R942" s="292"/>
    </row>
    <row r="943" spans="1:18" ht="15.75" customHeight="1" x14ac:dyDescent="0.25">
      <c r="A943" s="292"/>
      <c r="B943" s="292"/>
      <c r="C943" s="292"/>
      <c r="D943" s="292"/>
      <c r="E943" s="292"/>
      <c r="F943" s="294"/>
      <c r="G943" s="292"/>
      <c r="H943" s="293"/>
      <c r="I943" s="292"/>
      <c r="J943" s="292"/>
      <c r="K943" s="292"/>
      <c r="L943" s="292"/>
      <c r="M943" s="292"/>
      <c r="N943" s="292"/>
      <c r="O943" s="292"/>
      <c r="P943" s="292"/>
      <c r="Q943" s="292"/>
      <c r="R943" s="292"/>
    </row>
    <row r="944" spans="1:18" ht="15.75" customHeight="1" x14ac:dyDescent="0.25">
      <c r="A944" s="292"/>
      <c r="B944" s="292"/>
      <c r="C944" s="292"/>
      <c r="D944" s="292"/>
      <c r="E944" s="292"/>
      <c r="F944" s="294"/>
      <c r="G944" s="292"/>
      <c r="H944" s="293"/>
      <c r="I944" s="292"/>
      <c r="J944" s="292"/>
      <c r="K944" s="292"/>
      <c r="L944" s="292"/>
      <c r="M944" s="292"/>
      <c r="N944" s="292"/>
      <c r="O944" s="292"/>
      <c r="P944" s="292"/>
      <c r="Q944" s="292"/>
      <c r="R944" s="292"/>
    </row>
    <row r="945" spans="1:18" ht="15.75" customHeight="1" x14ac:dyDescent="0.25">
      <c r="A945" s="292"/>
      <c r="B945" s="292"/>
      <c r="C945" s="292"/>
      <c r="D945" s="292"/>
      <c r="E945" s="292"/>
      <c r="F945" s="294"/>
      <c r="G945" s="292"/>
      <c r="H945" s="293"/>
      <c r="I945" s="292"/>
      <c r="J945" s="292"/>
      <c r="K945" s="292"/>
      <c r="L945" s="292"/>
      <c r="M945" s="292"/>
      <c r="N945" s="292"/>
      <c r="O945" s="292"/>
      <c r="P945" s="292"/>
      <c r="Q945" s="292"/>
      <c r="R945" s="292"/>
    </row>
    <row r="946" spans="1:18" ht="15.75" customHeight="1" x14ac:dyDescent="0.25">
      <c r="A946" s="292"/>
      <c r="B946" s="292"/>
      <c r="C946" s="292"/>
      <c r="D946" s="292"/>
      <c r="E946" s="292"/>
      <c r="F946" s="294"/>
      <c r="G946" s="292"/>
      <c r="H946" s="293"/>
      <c r="I946" s="292"/>
      <c r="J946" s="292"/>
      <c r="K946" s="292"/>
      <c r="L946" s="292"/>
      <c r="M946" s="292"/>
      <c r="N946" s="292"/>
      <c r="O946" s="292"/>
      <c r="P946" s="292"/>
      <c r="Q946" s="292"/>
      <c r="R946" s="292"/>
    </row>
    <row r="947" spans="1:18" ht="15.75" customHeight="1" x14ac:dyDescent="0.25">
      <c r="A947" s="292"/>
      <c r="B947" s="292"/>
      <c r="C947" s="292"/>
      <c r="D947" s="292"/>
      <c r="E947" s="292"/>
      <c r="F947" s="294"/>
      <c r="G947" s="292"/>
      <c r="H947" s="293"/>
      <c r="I947" s="292"/>
      <c r="J947" s="292"/>
      <c r="K947" s="292"/>
      <c r="L947" s="292"/>
      <c r="M947" s="292"/>
      <c r="N947" s="292"/>
      <c r="O947" s="292"/>
      <c r="P947" s="292"/>
      <c r="Q947" s="292"/>
      <c r="R947" s="292"/>
    </row>
    <row r="948" spans="1:18" ht="15.75" customHeight="1" x14ac:dyDescent="0.25">
      <c r="A948" s="292"/>
      <c r="B948" s="292"/>
      <c r="C948" s="292"/>
      <c r="D948" s="292"/>
      <c r="E948" s="292"/>
      <c r="F948" s="294"/>
      <c r="G948" s="292"/>
      <c r="H948" s="293"/>
      <c r="I948" s="292"/>
      <c r="J948" s="292"/>
      <c r="K948" s="292"/>
      <c r="L948" s="292"/>
      <c r="M948" s="292"/>
      <c r="N948" s="292"/>
      <c r="O948" s="292"/>
      <c r="P948" s="292"/>
      <c r="Q948" s="292"/>
      <c r="R948" s="292"/>
    </row>
    <row r="949" spans="1:18" ht="15.75" customHeight="1" x14ac:dyDescent="0.25">
      <c r="A949" s="292"/>
      <c r="B949" s="292"/>
      <c r="C949" s="292"/>
      <c r="D949" s="292"/>
      <c r="E949" s="292"/>
      <c r="F949" s="294"/>
      <c r="G949" s="292"/>
      <c r="H949" s="293"/>
      <c r="I949" s="292"/>
      <c r="J949" s="292"/>
      <c r="K949" s="292"/>
      <c r="L949" s="292"/>
      <c r="M949" s="292"/>
      <c r="N949" s="292"/>
      <c r="O949" s="292"/>
      <c r="P949" s="292"/>
      <c r="Q949" s="292"/>
      <c r="R949" s="292"/>
    </row>
    <row r="950" spans="1:18" ht="15.75" customHeight="1" x14ac:dyDescent="0.25">
      <c r="A950" s="292"/>
      <c r="B950" s="292"/>
      <c r="C950" s="292"/>
      <c r="D950" s="292"/>
      <c r="E950" s="292"/>
      <c r="F950" s="294"/>
      <c r="G950" s="292"/>
      <c r="H950" s="293"/>
      <c r="I950" s="292"/>
      <c r="J950" s="292"/>
      <c r="K950" s="292"/>
      <c r="L950" s="292"/>
      <c r="M950" s="292"/>
      <c r="N950" s="292"/>
      <c r="O950" s="292"/>
      <c r="P950" s="292"/>
      <c r="Q950" s="292"/>
      <c r="R950" s="292"/>
    </row>
    <row r="951" spans="1:18" ht="15.75" customHeight="1" x14ac:dyDescent="0.25">
      <c r="A951" s="292"/>
      <c r="B951" s="292"/>
      <c r="C951" s="292"/>
      <c r="D951" s="292"/>
      <c r="E951" s="292"/>
      <c r="F951" s="294"/>
      <c r="G951" s="292"/>
      <c r="H951" s="293"/>
      <c r="I951" s="292"/>
      <c r="J951" s="292"/>
      <c r="K951" s="292"/>
      <c r="L951" s="292"/>
      <c r="M951" s="292"/>
      <c r="N951" s="292"/>
      <c r="O951" s="292"/>
      <c r="P951" s="292"/>
      <c r="Q951" s="292"/>
      <c r="R951" s="292"/>
    </row>
    <row r="952" spans="1:18" ht="15.75" customHeight="1" x14ac:dyDescent="0.25">
      <c r="A952" s="292"/>
      <c r="B952" s="292"/>
      <c r="C952" s="292"/>
      <c r="D952" s="292"/>
      <c r="E952" s="292"/>
      <c r="F952" s="294"/>
      <c r="G952" s="292"/>
      <c r="H952" s="293"/>
      <c r="I952" s="292"/>
      <c r="J952" s="292"/>
      <c r="K952" s="292"/>
      <c r="L952" s="292"/>
      <c r="M952" s="292"/>
      <c r="N952" s="292"/>
      <c r="O952" s="292"/>
      <c r="P952" s="292"/>
      <c r="Q952" s="292"/>
      <c r="R952" s="292"/>
    </row>
    <row r="953" spans="1:18" ht="15.75" customHeight="1" x14ac:dyDescent="0.25">
      <c r="A953" s="292"/>
      <c r="B953" s="292"/>
      <c r="C953" s="292"/>
      <c r="D953" s="292"/>
      <c r="E953" s="292"/>
      <c r="F953" s="294"/>
      <c r="G953" s="292"/>
      <c r="H953" s="293"/>
      <c r="I953" s="292"/>
      <c r="J953" s="292"/>
      <c r="K953" s="292"/>
      <c r="L953" s="292"/>
      <c r="M953" s="292"/>
      <c r="N953" s="292"/>
      <c r="O953" s="292"/>
      <c r="P953" s="292"/>
      <c r="Q953" s="292"/>
      <c r="R953" s="292"/>
    </row>
    <row r="954" spans="1:18" ht="15.75" customHeight="1" x14ac:dyDescent="0.25">
      <c r="A954" s="292"/>
      <c r="B954" s="292"/>
      <c r="C954" s="292"/>
      <c r="D954" s="292"/>
      <c r="E954" s="292"/>
      <c r="F954" s="294"/>
      <c r="G954" s="292"/>
      <c r="H954" s="293"/>
      <c r="I954" s="292"/>
      <c r="J954" s="292"/>
      <c r="K954" s="292"/>
      <c r="L954" s="292"/>
      <c r="M954" s="292"/>
      <c r="N954" s="292"/>
      <c r="O954" s="292"/>
      <c r="P954" s="292"/>
      <c r="Q954" s="292"/>
      <c r="R954" s="292"/>
    </row>
    <row r="955" spans="1:18" ht="15.75" customHeight="1" x14ac:dyDescent="0.25">
      <c r="A955" s="292"/>
      <c r="B955" s="292"/>
      <c r="C955" s="292"/>
      <c r="D955" s="292"/>
      <c r="E955" s="292"/>
      <c r="F955" s="294"/>
      <c r="G955" s="292"/>
      <c r="H955" s="293"/>
      <c r="I955" s="292"/>
      <c r="J955" s="292"/>
      <c r="K955" s="292"/>
      <c r="L955" s="292"/>
      <c r="M955" s="292"/>
      <c r="N955" s="292"/>
      <c r="O955" s="292"/>
      <c r="P955" s="292"/>
      <c r="Q955" s="292"/>
      <c r="R955" s="292"/>
    </row>
    <row r="956" spans="1:18" ht="15.75" customHeight="1" x14ac:dyDescent="0.25">
      <c r="A956" s="292"/>
      <c r="B956" s="292"/>
      <c r="C956" s="292"/>
      <c r="D956" s="292"/>
      <c r="E956" s="292"/>
      <c r="F956" s="294"/>
      <c r="G956" s="292"/>
      <c r="H956" s="293"/>
      <c r="I956" s="292"/>
      <c r="J956" s="292"/>
      <c r="K956" s="292"/>
      <c r="L956" s="292"/>
      <c r="M956" s="292"/>
      <c r="N956" s="292"/>
      <c r="O956" s="292"/>
      <c r="P956" s="292"/>
      <c r="Q956" s="292"/>
      <c r="R956" s="292"/>
    </row>
    <row r="957" spans="1:18" ht="15.75" customHeight="1" x14ac:dyDescent="0.25">
      <c r="A957" s="292"/>
      <c r="B957" s="292"/>
      <c r="C957" s="292"/>
      <c r="D957" s="292"/>
      <c r="E957" s="292"/>
      <c r="F957" s="294"/>
      <c r="G957" s="292"/>
      <c r="H957" s="293"/>
      <c r="I957" s="292"/>
      <c r="J957" s="292"/>
      <c r="K957" s="292"/>
      <c r="L957" s="292"/>
      <c r="M957" s="292"/>
      <c r="N957" s="292"/>
      <c r="O957" s="292"/>
      <c r="P957" s="292"/>
      <c r="Q957" s="292"/>
      <c r="R957" s="292"/>
    </row>
    <row r="958" spans="1:18" ht="15.75" customHeight="1" x14ac:dyDescent="0.25">
      <c r="A958" s="292"/>
      <c r="B958" s="292"/>
      <c r="C958" s="292"/>
      <c r="D958" s="292"/>
      <c r="E958" s="292"/>
      <c r="F958" s="294"/>
      <c r="G958" s="292"/>
      <c r="H958" s="293"/>
      <c r="I958" s="292"/>
      <c r="J958" s="292"/>
      <c r="K958" s="292"/>
      <c r="L958" s="292"/>
      <c r="M958" s="292"/>
      <c r="N958" s="292"/>
      <c r="O958" s="292"/>
      <c r="P958" s="292"/>
      <c r="Q958" s="292"/>
      <c r="R958" s="292"/>
    </row>
    <row r="959" spans="1:18" ht="15.75" customHeight="1" x14ac:dyDescent="0.25">
      <c r="A959" s="292"/>
      <c r="B959" s="292"/>
      <c r="C959" s="292"/>
      <c r="D959" s="292"/>
      <c r="E959" s="292"/>
      <c r="F959" s="294"/>
      <c r="G959" s="292"/>
      <c r="H959" s="293"/>
      <c r="I959" s="292"/>
      <c r="J959" s="292"/>
      <c r="K959" s="292"/>
      <c r="L959" s="292"/>
      <c r="M959" s="292"/>
      <c r="N959" s="292"/>
      <c r="O959" s="292"/>
      <c r="P959" s="292"/>
      <c r="Q959" s="292"/>
      <c r="R959" s="292"/>
    </row>
    <row r="960" spans="1:18" ht="15.75" customHeight="1" x14ac:dyDescent="0.25">
      <c r="A960" s="292"/>
      <c r="B960" s="292"/>
      <c r="C960" s="292"/>
      <c r="D960" s="292"/>
      <c r="E960" s="292"/>
      <c r="F960" s="294"/>
      <c r="G960" s="292"/>
      <c r="H960" s="293"/>
      <c r="I960" s="292"/>
      <c r="J960" s="292"/>
      <c r="K960" s="292"/>
      <c r="L960" s="292"/>
      <c r="M960" s="292"/>
      <c r="N960" s="292"/>
      <c r="O960" s="292"/>
      <c r="P960" s="292"/>
      <c r="Q960" s="292"/>
      <c r="R960" s="292"/>
    </row>
  </sheetData>
  <mergeCells count="100">
    <mergeCell ref="K16:K18"/>
    <mergeCell ref="P16:P18"/>
    <mergeCell ref="O7:O12"/>
    <mergeCell ref="P7:P12"/>
    <mergeCell ref="A22:A26"/>
    <mergeCell ref="B22:B26"/>
    <mergeCell ref="C22:C26"/>
    <mergeCell ref="D22:D26"/>
    <mergeCell ref="E22:E26"/>
    <mergeCell ref="F22:F26"/>
    <mergeCell ref="J22:J26"/>
    <mergeCell ref="K22:K26"/>
    <mergeCell ref="L22:L26"/>
    <mergeCell ref="P13:P14"/>
    <mergeCell ref="A16:A18"/>
    <mergeCell ref="B16:B18"/>
    <mergeCell ref="C16:C18"/>
    <mergeCell ref="D16:D18"/>
    <mergeCell ref="E16:E18"/>
    <mergeCell ref="R13:R14"/>
    <mergeCell ref="G11:G12"/>
    <mergeCell ref="R7:R12"/>
    <mergeCell ref="L13:L14"/>
    <mergeCell ref="J13:J14"/>
    <mergeCell ref="K13:K14"/>
    <mergeCell ref="M13:M14"/>
    <mergeCell ref="N13:N14"/>
    <mergeCell ref="Q13:Q14"/>
    <mergeCell ref="J7:J12"/>
    <mergeCell ref="K7:K12"/>
    <mergeCell ref="L7:L12"/>
    <mergeCell ref="M7:M12"/>
    <mergeCell ref="G7:G8"/>
    <mergeCell ref="A7:A12"/>
    <mergeCell ref="B7:B12"/>
    <mergeCell ref="C7:C12"/>
    <mergeCell ref="D7:D12"/>
    <mergeCell ref="E7:E12"/>
    <mergeCell ref="F7:F12"/>
    <mergeCell ref="G9:G10"/>
    <mergeCell ref="A13:A14"/>
    <mergeCell ref="B13:B14"/>
    <mergeCell ref="C13:C14"/>
    <mergeCell ref="D13:D14"/>
    <mergeCell ref="E13:E14"/>
    <mergeCell ref="R4:R5"/>
    <mergeCell ref="A4:A5"/>
    <mergeCell ref="B4:B5"/>
    <mergeCell ref="C4:C5"/>
    <mergeCell ref="D4:D5"/>
    <mergeCell ref="E4:E5"/>
    <mergeCell ref="F4:F5"/>
    <mergeCell ref="G4:G5"/>
    <mergeCell ref="H4:I4"/>
    <mergeCell ref="F19:F21"/>
    <mergeCell ref="P19:P21"/>
    <mergeCell ref="Q19:Q21"/>
    <mergeCell ref="J4:J5"/>
    <mergeCell ref="K4:L4"/>
    <mergeCell ref="M4:N4"/>
    <mergeCell ref="O4:P4"/>
    <mergeCell ref="Q4:Q5"/>
    <mergeCell ref="Q7:Q12"/>
    <mergeCell ref="N7:N12"/>
    <mergeCell ref="F13:F14"/>
    <mergeCell ref="G13:G14"/>
    <mergeCell ref="F16:F18"/>
    <mergeCell ref="G16:G17"/>
    <mergeCell ref="J16:J18"/>
    <mergeCell ref="O13:O14"/>
    <mergeCell ref="A19:A21"/>
    <mergeCell ref="B19:B21"/>
    <mergeCell ref="C19:C21"/>
    <mergeCell ref="D19:D21"/>
    <mergeCell ref="E19:E21"/>
    <mergeCell ref="J19:J21"/>
    <mergeCell ref="K19:K21"/>
    <mergeCell ref="L19:L21"/>
    <mergeCell ref="M19:M21"/>
    <mergeCell ref="N19:N21"/>
    <mergeCell ref="R19:R21"/>
    <mergeCell ref="L16:L18"/>
    <mergeCell ref="M16:M18"/>
    <mergeCell ref="N16:N18"/>
    <mergeCell ref="O16:O18"/>
    <mergeCell ref="O19:O21"/>
    <mergeCell ref="Q16:Q18"/>
    <mergeCell ref="R16:R18"/>
    <mergeCell ref="M30:N30"/>
    <mergeCell ref="O28:Q28"/>
    <mergeCell ref="O22:O26"/>
    <mergeCell ref="P22:P26"/>
    <mergeCell ref="Q22:Q26"/>
    <mergeCell ref="M22:M26"/>
    <mergeCell ref="N22:N26"/>
    <mergeCell ref="R22:R26"/>
    <mergeCell ref="G23:G25"/>
    <mergeCell ref="H24:H25"/>
    <mergeCell ref="I24:I25"/>
    <mergeCell ref="M28:N2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S52"/>
  <sheetViews>
    <sheetView topLeftCell="A40" zoomScale="70" zoomScaleNormal="70" workbookViewId="0">
      <selection activeCell="M48" sqref="M48"/>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289" t="s">
        <v>1958</v>
      </c>
    </row>
    <row r="3" spans="1:19" x14ac:dyDescent="0.25">
      <c r="M3" s="2"/>
      <c r="N3" s="2"/>
      <c r="O3" s="2"/>
      <c r="P3" s="2"/>
    </row>
    <row r="4" spans="1:19" s="4" customFormat="1" ht="5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ht="25.5" customHeigh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s="8" customFormat="1" ht="87.75" customHeight="1" x14ac:dyDescent="0.25">
      <c r="A7" s="544">
        <v>1</v>
      </c>
      <c r="B7" s="582">
        <v>1</v>
      </c>
      <c r="C7" s="582">
        <v>4</v>
      </c>
      <c r="D7" s="582">
        <v>2</v>
      </c>
      <c r="E7" s="514" t="s">
        <v>1206</v>
      </c>
      <c r="F7" s="514" t="s">
        <v>1205</v>
      </c>
      <c r="G7" s="407" t="s">
        <v>418</v>
      </c>
      <c r="H7" s="407" t="s">
        <v>440</v>
      </c>
      <c r="I7" s="426" t="s">
        <v>273</v>
      </c>
      <c r="J7" s="514" t="s">
        <v>1160</v>
      </c>
      <c r="K7" s="650" t="s">
        <v>41</v>
      </c>
      <c r="L7" s="650"/>
      <c r="M7" s="578">
        <v>7336.5</v>
      </c>
      <c r="N7" s="650"/>
      <c r="O7" s="578">
        <v>7336.5</v>
      </c>
      <c r="P7" s="650"/>
      <c r="Q7" s="577" t="s">
        <v>1159</v>
      </c>
      <c r="R7" s="577" t="s">
        <v>1158</v>
      </c>
      <c r="S7" s="13"/>
    </row>
    <row r="8" spans="1:19" s="8" customFormat="1" ht="138.75" customHeight="1" x14ac:dyDescent="0.25">
      <c r="A8" s="545"/>
      <c r="B8" s="582"/>
      <c r="C8" s="582"/>
      <c r="D8" s="582"/>
      <c r="E8" s="516"/>
      <c r="F8" s="516"/>
      <c r="G8" s="407" t="s">
        <v>1182</v>
      </c>
      <c r="H8" s="407" t="s">
        <v>557</v>
      </c>
      <c r="I8" s="426" t="s">
        <v>42</v>
      </c>
      <c r="J8" s="516"/>
      <c r="K8" s="650"/>
      <c r="L8" s="650"/>
      <c r="M8" s="578"/>
      <c r="N8" s="650"/>
      <c r="O8" s="578"/>
      <c r="P8" s="650"/>
      <c r="Q8" s="577"/>
      <c r="R8" s="577"/>
      <c r="S8" s="13"/>
    </row>
    <row r="9" spans="1:19" ht="116.25" customHeight="1" x14ac:dyDescent="0.25">
      <c r="A9" s="514">
        <v>2</v>
      </c>
      <c r="B9" s="577">
        <v>1</v>
      </c>
      <c r="C9" s="577">
        <v>4</v>
      </c>
      <c r="D9" s="577">
        <v>2</v>
      </c>
      <c r="E9" s="577" t="s">
        <v>1203</v>
      </c>
      <c r="F9" s="577" t="s">
        <v>1948</v>
      </c>
      <c r="G9" s="407" t="s">
        <v>1161</v>
      </c>
      <c r="H9" s="407" t="s">
        <v>440</v>
      </c>
      <c r="I9" s="411">
        <v>40</v>
      </c>
      <c r="J9" s="514" t="s">
        <v>1949</v>
      </c>
      <c r="K9" s="514" t="s">
        <v>56</v>
      </c>
      <c r="L9" s="640"/>
      <c r="M9" s="580">
        <v>3500</v>
      </c>
      <c r="N9" s="640"/>
      <c r="O9" s="580">
        <v>3500</v>
      </c>
      <c r="P9" s="640"/>
      <c r="Q9" s="640" t="s">
        <v>1159</v>
      </c>
      <c r="R9" s="640" t="s">
        <v>1158</v>
      </c>
      <c r="S9" s="14"/>
    </row>
    <row r="10" spans="1:19" ht="128.25" customHeight="1" x14ac:dyDescent="0.25">
      <c r="A10" s="515"/>
      <c r="B10" s="577"/>
      <c r="C10" s="577"/>
      <c r="D10" s="577"/>
      <c r="E10" s="577"/>
      <c r="F10" s="577"/>
      <c r="G10" s="407" t="s">
        <v>1182</v>
      </c>
      <c r="H10" s="407" t="s">
        <v>557</v>
      </c>
      <c r="I10" s="411">
        <v>1</v>
      </c>
      <c r="J10" s="516"/>
      <c r="K10" s="516"/>
      <c r="L10" s="642"/>
      <c r="M10" s="651"/>
      <c r="N10" s="642"/>
      <c r="O10" s="651"/>
      <c r="P10" s="642"/>
      <c r="Q10" s="642"/>
      <c r="R10" s="642"/>
      <c r="S10" s="14"/>
    </row>
    <row r="11" spans="1:19" ht="93.75" customHeight="1" x14ac:dyDescent="0.25">
      <c r="A11" s="514">
        <v>3</v>
      </c>
      <c r="B11" s="514">
        <v>1</v>
      </c>
      <c r="C11" s="514">
        <v>4</v>
      </c>
      <c r="D11" s="514">
        <v>5</v>
      </c>
      <c r="E11" s="514" t="s">
        <v>1202</v>
      </c>
      <c r="F11" s="514" t="s">
        <v>1950</v>
      </c>
      <c r="G11" s="407" t="s">
        <v>1161</v>
      </c>
      <c r="H11" s="407" t="s">
        <v>440</v>
      </c>
      <c r="I11" s="411">
        <v>30</v>
      </c>
      <c r="J11" s="514" t="s">
        <v>1949</v>
      </c>
      <c r="K11" s="514" t="s">
        <v>56</v>
      </c>
      <c r="L11" s="514"/>
      <c r="M11" s="580">
        <v>3700</v>
      </c>
      <c r="N11" s="514"/>
      <c r="O11" s="580">
        <v>3700</v>
      </c>
      <c r="P11" s="514"/>
      <c r="Q11" s="577" t="s">
        <v>1159</v>
      </c>
      <c r="R11" s="577" t="s">
        <v>1158</v>
      </c>
      <c r="S11" s="14"/>
    </row>
    <row r="12" spans="1:19" ht="131.25" customHeight="1" x14ac:dyDescent="0.25">
      <c r="A12" s="515"/>
      <c r="B12" s="516"/>
      <c r="C12" s="516"/>
      <c r="D12" s="516"/>
      <c r="E12" s="516"/>
      <c r="F12" s="516"/>
      <c r="G12" s="407" t="s">
        <v>1182</v>
      </c>
      <c r="H12" s="407" t="s">
        <v>557</v>
      </c>
      <c r="I12" s="411">
        <v>1</v>
      </c>
      <c r="J12" s="516"/>
      <c r="K12" s="516"/>
      <c r="L12" s="516"/>
      <c r="M12" s="651"/>
      <c r="N12" s="516"/>
      <c r="O12" s="651"/>
      <c r="P12" s="516"/>
      <c r="Q12" s="577"/>
      <c r="R12" s="577"/>
      <c r="S12" s="14"/>
    </row>
    <row r="13" spans="1:19" ht="86.25" customHeight="1" x14ac:dyDescent="0.25">
      <c r="A13" s="514">
        <v>4</v>
      </c>
      <c r="B13" s="514">
        <v>1</v>
      </c>
      <c r="C13" s="514">
        <v>4</v>
      </c>
      <c r="D13" s="514">
        <v>2</v>
      </c>
      <c r="E13" s="514" t="s">
        <v>1201</v>
      </c>
      <c r="F13" s="514" t="s">
        <v>1951</v>
      </c>
      <c r="G13" s="407" t="s">
        <v>1161</v>
      </c>
      <c r="H13" s="407" t="s">
        <v>440</v>
      </c>
      <c r="I13" s="411">
        <v>40</v>
      </c>
      <c r="J13" s="514" t="s">
        <v>1949</v>
      </c>
      <c r="K13" s="544" t="s">
        <v>56</v>
      </c>
      <c r="L13" s="544"/>
      <c r="M13" s="624">
        <v>4100</v>
      </c>
      <c r="N13" s="544"/>
      <c r="O13" s="624">
        <v>4100</v>
      </c>
      <c r="P13" s="544"/>
      <c r="Q13" s="514" t="s">
        <v>1159</v>
      </c>
      <c r="R13" s="514" t="s">
        <v>1158</v>
      </c>
      <c r="S13" s="14"/>
    </row>
    <row r="14" spans="1:19" ht="89.25" customHeight="1" x14ac:dyDescent="0.25">
      <c r="A14" s="515"/>
      <c r="B14" s="516"/>
      <c r="C14" s="516"/>
      <c r="D14" s="516"/>
      <c r="E14" s="516"/>
      <c r="F14" s="516"/>
      <c r="G14" s="407" t="s">
        <v>1182</v>
      </c>
      <c r="H14" s="407" t="s">
        <v>555</v>
      </c>
      <c r="I14" s="411">
        <v>1</v>
      </c>
      <c r="J14" s="516"/>
      <c r="K14" s="546"/>
      <c r="L14" s="546"/>
      <c r="M14" s="626"/>
      <c r="N14" s="546"/>
      <c r="O14" s="626"/>
      <c r="P14" s="546"/>
      <c r="Q14" s="516"/>
      <c r="R14" s="516"/>
      <c r="S14" s="14"/>
    </row>
    <row r="15" spans="1:19" ht="176.25" customHeight="1" x14ac:dyDescent="0.25">
      <c r="A15" s="514">
        <v>5</v>
      </c>
      <c r="B15" s="514">
        <v>1</v>
      </c>
      <c r="C15" s="514">
        <v>4</v>
      </c>
      <c r="D15" s="514">
        <v>2</v>
      </c>
      <c r="E15" s="577" t="s">
        <v>1200</v>
      </c>
      <c r="F15" s="577" t="s">
        <v>1952</v>
      </c>
      <c r="G15" s="407" t="s">
        <v>1161</v>
      </c>
      <c r="H15" s="407" t="s">
        <v>440</v>
      </c>
      <c r="I15" s="407">
        <v>40</v>
      </c>
      <c r="J15" s="577" t="s">
        <v>1953</v>
      </c>
      <c r="K15" s="514" t="s">
        <v>56</v>
      </c>
      <c r="L15" s="514"/>
      <c r="M15" s="580">
        <v>3000</v>
      </c>
      <c r="N15" s="514"/>
      <c r="O15" s="580">
        <v>3000</v>
      </c>
      <c r="P15" s="514"/>
      <c r="Q15" s="577" t="s">
        <v>1159</v>
      </c>
      <c r="R15" s="577" t="s">
        <v>1158</v>
      </c>
      <c r="S15" s="14"/>
    </row>
    <row r="16" spans="1:19" ht="156" customHeight="1" x14ac:dyDescent="0.25">
      <c r="A16" s="515"/>
      <c r="B16" s="516"/>
      <c r="C16" s="516"/>
      <c r="D16" s="516"/>
      <c r="E16" s="577"/>
      <c r="F16" s="577"/>
      <c r="G16" s="407" t="s">
        <v>1182</v>
      </c>
      <c r="H16" s="407" t="s">
        <v>557</v>
      </c>
      <c r="I16" s="407">
        <v>1</v>
      </c>
      <c r="J16" s="577"/>
      <c r="K16" s="516"/>
      <c r="L16" s="516"/>
      <c r="M16" s="651"/>
      <c r="N16" s="516"/>
      <c r="O16" s="651"/>
      <c r="P16" s="516"/>
      <c r="Q16" s="577"/>
      <c r="R16" s="577"/>
      <c r="S16" s="14"/>
    </row>
    <row r="17" spans="1:19" ht="133.5" customHeight="1" x14ac:dyDescent="0.25">
      <c r="A17" s="514">
        <v>6</v>
      </c>
      <c r="B17" s="514">
        <v>1</v>
      </c>
      <c r="C17" s="514">
        <v>4</v>
      </c>
      <c r="D17" s="514">
        <v>5</v>
      </c>
      <c r="E17" s="514" t="s">
        <v>1199</v>
      </c>
      <c r="F17" s="514" t="s">
        <v>1954</v>
      </c>
      <c r="G17" s="403" t="s">
        <v>1161</v>
      </c>
      <c r="H17" s="403" t="s">
        <v>440</v>
      </c>
      <c r="I17" s="403">
        <v>40</v>
      </c>
      <c r="J17" s="514" t="s">
        <v>1955</v>
      </c>
      <c r="K17" s="514" t="s">
        <v>56</v>
      </c>
      <c r="L17" s="514"/>
      <c r="M17" s="580">
        <v>2500</v>
      </c>
      <c r="N17" s="514"/>
      <c r="O17" s="580">
        <v>2500</v>
      </c>
      <c r="P17" s="514"/>
      <c r="Q17" s="514" t="s">
        <v>1159</v>
      </c>
      <c r="R17" s="514" t="s">
        <v>1158</v>
      </c>
      <c r="S17" s="14"/>
    </row>
    <row r="18" spans="1:19" ht="159" customHeight="1" x14ac:dyDescent="0.25">
      <c r="A18" s="515"/>
      <c r="B18" s="516"/>
      <c r="C18" s="516"/>
      <c r="D18" s="516"/>
      <c r="E18" s="516"/>
      <c r="F18" s="516"/>
      <c r="G18" s="407" t="s">
        <v>1182</v>
      </c>
      <c r="H18" s="407" t="s">
        <v>557</v>
      </c>
      <c r="I18" s="407">
        <v>1</v>
      </c>
      <c r="J18" s="516"/>
      <c r="K18" s="516"/>
      <c r="L18" s="516"/>
      <c r="M18" s="651"/>
      <c r="N18" s="516"/>
      <c r="O18" s="651"/>
      <c r="P18" s="516"/>
      <c r="Q18" s="516"/>
      <c r="R18" s="516"/>
      <c r="S18" s="14"/>
    </row>
    <row r="19" spans="1:19" ht="101.25" customHeight="1" x14ac:dyDescent="0.25">
      <c r="A19" s="515">
        <v>7</v>
      </c>
      <c r="B19" s="514">
        <v>1</v>
      </c>
      <c r="C19" s="514">
        <v>4</v>
      </c>
      <c r="D19" s="514">
        <v>2</v>
      </c>
      <c r="E19" s="514" t="s">
        <v>1198</v>
      </c>
      <c r="F19" s="514" t="s">
        <v>1197</v>
      </c>
      <c r="G19" s="403" t="s">
        <v>1196</v>
      </c>
      <c r="H19" s="403" t="s">
        <v>440</v>
      </c>
      <c r="I19" s="409">
        <v>340</v>
      </c>
      <c r="J19" s="514" t="s">
        <v>1160</v>
      </c>
      <c r="K19" s="514" t="s">
        <v>39</v>
      </c>
      <c r="L19" s="514"/>
      <c r="M19" s="580">
        <v>62006.81</v>
      </c>
      <c r="N19" s="514"/>
      <c r="O19" s="580">
        <v>62006.81</v>
      </c>
      <c r="P19" s="514"/>
      <c r="Q19" s="514" t="s">
        <v>1159</v>
      </c>
      <c r="R19" s="514" t="s">
        <v>1158</v>
      </c>
      <c r="S19" s="14"/>
    </row>
    <row r="20" spans="1:19" ht="85.5" customHeight="1" x14ac:dyDescent="0.25">
      <c r="A20" s="515"/>
      <c r="B20" s="515"/>
      <c r="C20" s="515"/>
      <c r="D20" s="515"/>
      <c r="E20" s="515"/>
      <c r="F20" s="515"/>
      <c r="G20" s="403" t="s">
        <v>1195</v>
      </c>
      <c r="H20" s="403" t="s">
        <v>440</v>
      </c>
      <c r="I20" s="409">
        <v>340</v>
      </c>
      <c r="J20" s="515"/>
      <c r="K20" s="515"/>
      <c r="L20" s="515"/>
      <c r="M20" s="652"/>
      <c r="N20" s="515"/>
      <c r="O20" s="652"/>
      <c r="P20" s="515"/>
      <c r="Q20" s="515"/>
      <c r="R20" s="515"/>
      <c r="S20" s="14"/>
    </row>
    <row r="21" spans="1:19" ht="84.75" customHeight="1" x14ac:dyDescent="0.25">
      <c r="A21" s="515"/>
      <c r="B21" s="515"/>
      <c r="C21" s="515"/>
      <c r="D21" s="515"/>
      <c r="E21" s="515"/>
      <c r="F21" s="515"/>
      <c r="G21" s="403" t="s">
        <v>1194</v>
      </c>
      <c r="H21" s="403" t="s">
        <v>557</v>
      </c>
      <c r="I21" s="409">
        <v>1</v>
      </c>
      <c r="J21" s="515"/>
      <c r="K21" s="515"/>
      <c r="L21" s="515"/>
      <c r="M21" s="652"/>
      <c r="N21" s="515"/>
      <c r="O21" s="652"/>
      <c r="P21" s="515"/>
      <c r="Q21" s="515"/>
      <c r="R21" s="515"/>
      <c r="S21" s="14"/>
    </row>
    <row r="22" spans="1:19" ht="86.25" customHeight="1" x14ac:dyDescent="0.25">
      <c r="A22" s="515"/>
      <c r="B22" s="516"/>
      <c r="C22" s="516"/>
      <c r="D22" s="516"/>
      <c r="E22" s="516"/>
      <c r="F22" s="516"/>
      <c r="G22" s="403" t="s">
        <v>1193</v>
      </c>
      <c r="H22" s="403" t="s">
        <v>557</v>
      </c>
      <c r="I22" s="409">
        <v>1</v>
      </c>
      <c r="J22" s="516"/>
      <c r="K22" s="516"/>
      <c r="L22" s="516"/>
      <c r="M22" s="651"/>
      <c r="N22" s="516"/>
      <c r="O22" s="651"/>
      <c r="P22" s="516"/>
      <c r="Q22" s="516"/>
      <c r="R22" s="516"/>
      <c r="S22" s="14"/>
    </row>
    <row r="23" spans="1:19" ht="68.25" customHeight="1" x14ac:dyDescent="0.25">
      <c r="A23" s="544">
        <v>8</v>
      </c>
      <c r="B23" s="627">
        <v>1</v>
      </c>
      <c r="C23" s="627">
        <v>4</v>
      </c>
      <c r="D23" s="577">
        <v>5</v>
      </c>
      <c r="E23" s="577" t="s">
        <v>1192</v>
      </c>
      <c r="F23" s="577" t="s">
        <v>1191</v>
      </c>
      <c r="G23" s="514" t="s">
        <v>1190</v>
      </c>
      <c r="H23" s="407" t="s">
        <v>557</v>
      </c>
      <c r="I23" s="407">
        <v>1</v>
      </c>
      <c r="J23" s="577" t="s">
        <v>1949</v>
      </c>
      <c r="K23" s="514" t="s">
        <v>44</v>
      </c>
      <c r="L23" s="514"/>
      <c r="M23" s="580">
        <v>5852.6</v>
      </c>
      <c r="N23" s="514"/>
      <c r="O23" s="580">
        <v>5852.6</v>
      </c>
      <c r="P23" s="514"/>
      <c r="Q23" s="577" t="s">
        <v>1159</v>
      </c>
      <c r="R23" s="577" t="s">
        <v>1158</v>
      </c>
    </row>
    <row r="24" spans="1:19" ht="70.5" customHeight="1" x14ac:dyDescent="0.25">
      <c r="A24" s="545"/>
      <c r="B24" s="628"/>
      <c r="C24" s="628"/>
      <c r="D24" s="577"/>
      <c r="E24" s="577"/>
      <c r="F24" s="577"/>
      <c r="G24" s="516"/>
      <c r="H24" s="407" t="s">
        <v>440</v>
      </c>
      <c r="I24" s="407">
        <v>18</v>
      </c>
      <c r="J24" s="577"/>
      <c r="K24" s="515"/>
      <c r="L24" s="515"/>
      <c r="M24" s="652"/>
      <c r="N24" s="515"/>
      <c r="O24" s="652"/>
      <c r="P24" s="515"/>
      <c r="Q24" s="577"/>
      <c r="R24" s="577"/>
    </row>
    <row r="25" spans="1:19" ht="68.25" customHeight="1" x14ac:dyDescent="0.25">
      <c r="A25" s="545"/>
      <c r="B25" s="629"/>
      <c r="C25" s="629"/>
      <c r="D25" s="577"/>
      <c r="E25" s="577"/>
      <c r="F25" s="577"/>
      <c r="G25" s="407" t="s">
        <v>1182</v>
      </c>
      <c r="H25" s="407" t="s">
        <v>557</v>
      </c>
      <c r="I25" s="407">
        <v>1</v>
      </c>
      <c r="J25" s="577"/>
      <c r="K25" s="516"/>
      <c r="L25" s="516"/>
      <c r="M25" s="651"/>
      <c r="N25" s="516"/>
      <c r="O25" s="651"/>
      <c r="P25" s="516"/>
      <c r="Q25" s="577"/>
      <c r="R25" s="577"/>
    </row>
    <row r="26" spans="1:19" ht="90.75" customHeight="1" x14ac:dyDescent="0.25">
      <c r="A26" s="544">
        <v>9</v>
      </c>
      <c r="B26" s="582">
        <v>1</v>
      </c>
      <c r="C26" s="582">
        <v>4</v>
      </c>
      <c r="D26" s="582">
        <v>2</v>
      </c>
      <c r="E26" s="514" t="s">
        <v>1189</v>
      </c>
      <c r="F26" s="514" t="s">
        <v>1188</v>
      </c>
      <c r="G26" s="411" t="s">
        <v>1112</v>
      </c>
      <c r="H26" s="407" t="s">
        <v>440</v>
      </c>
      <c r="I26" s="407">
        <v>15</v>
      </c>
      <c r="J26" s="514" t="s">
        <v>1164</v>
      </c>
      <c r="K26" s="577" t="s">
        <v>46</v>
      </c>
      <c r="L26" s="577"/>
      <c r="M26" s="578">
        <v>23626.49</v>
      </c>
      <c r="N26" s="577"/>
      <c r="O26" s="578">
        <v>23626.49</v>
      </c>
      <c r="P26" s="577"/>
      <c r="Q26" s="514" t="s">
        <v>1159</v>
      </c>
      <c r="R26" s="514" t="s">
        <v>1158</v>
      </c>
    </row>
    <row r="27" spans="1:19" ht="113.25" customHeight="1" x14ac:dyDescent="0.25">
      <c r="A27" s="545"/>
      <c r="B27" s="582"/>
      <c r="C27" s="582"/>
      <c r="D27" s="582"/>
      <c r="E27" s="516"/>
      <c r="F27" s="516"/>
      <c r="G27" s="411" t="s">
        <v>1182</v>
      </c>
      <c r="H27" s="411" t="s">
        <v>557</v>
      </c>
      <c r="I27" s="411">
        <v>1</v>
      </c>
      <c r="J27" s="516"/>
      <c r="K27" s="577"/>
      <c r="L27" s="577"/>
      <c r="M27" s="578"/>
      <c r="N27" s="577"/>
      <c r="O27" s="578"/>
      <c r="P27" s="577"/>
      <c r="Q27" s="516"/>
      <c r="R27" s="516"/>
    </row>
    <row r="28" spans="1:19" s="8" customFormat="1" ht="252.75" customHeight="1" x14ac:dyDescent="0.25">
      <c r="A28" s="403">
        <v>10</v>
      </c>
      <c r="B28" s="403">
        <v>1</v>
      </c>
      <c r="C28" s="403">
        <v>4</v>
      </c>
      <c r="D28" s="403">
        <v>2</v>
      </c>
      <c r="E28" s="407" t="s">
        <v>1187</v>
      </c>
      <c r="F28" s="407" t="s">
        <v>1186</v>
      </c>
      <c r="G28" s="407" t="s">
        <v>1112</v>
      </c>
      <c r="H28" s="407" t="s">
        <v>440</v>
      </c>
      <c r="I28" s="407">
        <v>10</v>
      </c>
      <c r="J28" s="407" t="s">
        <v>1185</v>
      </c>
      <c r="K28" s="407" t="s">
        <v>46</v>
      </c>
      <c r="L28" s="403"/>
      <c r="M28" s="480">
        <v>8200</v>
      </c>
      <c r="N28" s="403"/>
      <c r="O28" s="480">
        <v>8200</v>
      </c>
      <c r="P28" s="403"/>
      <c r="Q28" s="407" t="s">
        <v>1159</v>
      </c>
      <c r="R28" s="407" t="s">
        <v>1158</v>
      </c>
    </row>
    <row r="29" spans="1:19" ht="60" customHeight="1" x14ac:dyDescent="0.25">
      <c r="A29" s="776">
        <v>11</v>
      </c>
      <c r="B29" s="514">
        <v>1</v>
      </c>
      <c r="C29" s="514">
        <v>4</v>
      </c>
      <c r="D29" s="514">
        <v>2</v>
      </c>
      <c r="E29" s="514" t="s">
        <v>1184</v>
      </c>
      <c r="F29" s="514" t="s">
        <v>1183</v>
      </c>
      <c r="G29" s="514" t="s">
        <v>45</v>
      </c>
      <c r="H29" s="407" t="s">
        <v>557</v>
      </c>
      <c r="I29" s="407">
        <v>2</v>
      </c>
      <c r="J29" s="514" t="s">
        <v>1956</v>
      </c>
      <c r="K29" s="514" t="s">
        <v>44</v>
      </c>
      <c r="L29" s="514"/>
      <c r="M29" s="580">
        <v>6708.4</v>
      </c>
      <c r="N29" s="514"/>
      <c r="O29" s="580">
        <v>6708.4</v>
      </c>
      <c r="P29" s="514"/>
      <c r="Q29" s="514" t="s">
        <v>1159</v>
      </c>
      <c r="R29" s="514" t="s">
        <v>1158</v>
      </c>
    </row>
    <row r="30" spans="1:19" ht="58.5" customHeight="1" x14ac:dyDescent="0.25">
      <c r="A30" s="776"/>
      <c r="B30" s="515"/>
      <c r="C30" s="515"/>
      <c r="D30" s="515"/>
      <c r="E30" s="515"/>
      <c r="F30" s="515"/>
      <c r="G30" s="516"/>
      <c r="H30" s="407" t="s">
        <v>440</v>
      </c>
      <c r="I30" s="407">
        <v>40</v>
      </c>
      <c r="J30" s="515"/>
      <c r="K30" s="515"/>
      <c r="L30" s="515"/>
      <c r="M30" s="652"/>
      <c r="N30" s="515"/>
      <c r="O30" s="652"/>
      <c r="P30" s="515"/>
      <c r="Q30" s="515"/>
      <c r="R30" s="515"/>
    </row>
    <row r="31" spans="1:19" ht="85.5" customHeight="1" x14ac:dyDescent="0.25">
      <c r="A31" s="776"/>
      <c r="B31" s="516"/>
      <c r="C31" s="516"/>
      <c r="D31" s="516"/>
      <c r="E31" s="516"/>
      <c r="F31" s="516"/>
      <c r="G31" s="405" t="s">
        <v>1182</v>
      </c>
      <c r="H31" s="407" t="s">
        <v>557</v>
      </c>
      <c r="I31" s="407">
        <v>1</v>
      </c>
      <c r="J31" s="516"/>
      <c r="K31" s="516"/>
      <c r="L31" s="516"/>
      <c r="M31" s="651"/>
      <c r="N31" s="516"/>
      <c r="O31" s="651"/>
      <c r="P31" s="516"/>
      <c r="Q31" s="516"/>
      <c r="R31" s="516"/>
    </row>
    <row r="32" spans="1:19" ht="269.25" customHeight="1" x14ac:dyDescent="0.25">
      <c r="A32" s="409">
        <v>12</v>
      </c>
      <c r="B32" s="411">
        <v>1</v>
      </c>
      <c r="C32" s="411">
        <v>4</v>
      </c>
      <c r="D32" s="411">
        <v>2</v>
      </c>
      <c r="E32" s="407" t="s">
        <v>1181</v>
      </c>
      <c r="F32" s="407" t="s">
        <v>1180</v>
      </c>
      <c r="G32" s="411" t="s">
        <v>545</v>
      </c>
      <c r="H32" s="411" t="s">
        <v>557</v>
      </c>
      <c r="I32" s="411">
        <v>10</v>
      </c>
      <c r="J32" s="407" t="s">
        <v>1179</v>
      </c>
      <c r="K32" s="411" t="s">
        <v>46</v>
      </c>
      <c r="L32" s="411"/>
      <c r="M32" s="414">
        <v>49200</v>
      </c>
      <c r="N32" s="411"/>
      <c r="O32" s="414">
        <v>49200</v>
      </c>
      <c r="P32" s="411"/>
      <c r="Q32" s="407" t="s">
        <v>1159</v>
      </c>
      <c r="R32" s="407" t="s">
        <v>1158</v>
      </c>
    </row>
    <row r="33" spans="1:18" ht="95.25" customHeight="1" x14ac:dyDescent="0.25">
      <c r="A33" s="544">
        <v>13</v>
      </c>
      <c r="B33" s="544">
        <v>1</v>
      </c>
      <c r="C33" s="544">
        <v>4</v>
      </c>
      <c r="D33" s="544">
        <v>2</v>
      </c>
      <c r="E33" s="514" t="s">
        <v>1178</v>
      </c>
      <c r="F33" s="514" t="s">
        <v>1177</v>
      </c>
      <c r="G33" s="411" t="s">
        <v>1176</v>
      </c>
      <c r="H33" s="411" t="s">
        <v>557</v>
      </c>
      <c r="I33" s="411">
        <v>10</v>
      </c>
      <c r="J33" s="514" t="s">
        <v>1175</v>
      </c>
      <c r="K33" s="544" t="s">
        <v>46</v>
      </c>
      <c r="L33" s="544"/>
      <c r="M33" s="624">
        <v>109040</v>
      </c>
      <c r="N33" s="544"/>
      <c r="O33" s="624">
        <v>109040</v>
      </c>
      <c r="P33" s="544"/>
      <c r="Q33" s="514" t="s">
        <v>1159</v>
      </c>
      <c r="R33" s="514" t="s">
        <v>1158</v>
      </c>
    </row>
    <row r="34" spans="1:18" ht="75" customHeight="1" x14ac:dyDescent="0.25">
      <c r="A34" s="545"/>
      <c r="B34" s="546"/>
      <c r="C34" s="546"/>
      <c r="D34" s="546"/>
      <c r="E34" s="516"/>
      <c r="F34" s="516"/>
      <c r="G34" s="411" t="s">
        <v>1174</v>
      </c>
      <c r="H34" s="411" t="s">
        <v>557</v>
      </c>
      <c r="I34" s="411">
        <v>16</v>
      </c>
      <c r="J34" s="516"/>
      <c r="K34" s="546"/>
      <c r="L34" s="546"/>
      <c r="M34" s="626"/>
      <c r="N34" s="546"/>
      <c r="O34" s="626"/>
      <c r="P34" s="546"/>
      <c r="Q34" s="516"/>
      <c r="R34" s="516"/>
    </row>
    <row r="35" spans="1:18" s="35" customFormat="1" ht="75" customHeight="1" x14ac:dyDescent="0.25">
      <c r="A35" s="544">
        <v>14</v>
      </c>
      <c r="B35" s="544">
        <v>1</v>
      </c>
      <c r="C35" s="544">
        <v>4</v>
      </c>
      <c r="D35" s="544">
        <v>2</v>
      </c>
      <c r="E35" s="544" t="s">
        <v>1173</v>
      </c>
      <c r="F35" s="514" t="s">
        <v>1172</v>
      </c>
      <c r="G35" s="544" t="s">
        <v>59</v>
      </c>
      <c r="H35" s="411" t="s">
        <v>896</v>
      </c>
      <c r="I35" s="411">
        <v>2</v>
      </c>
      <c r="J35" s="514" t="s">
        <v>1171</v>
      </c>
      <c r="K35" s="544" t="s">
        <v>39</v>
      </c>
      <c r="L35" s="544"/>
      <c r="M35" s="624">
        <f>5585.01+12000+9000</f>
        <v>26585.010000000002</v>
      </c>
      <c r="N35" s="544"/>
      <c r="O35" s="624">
        <f>5585.01+12000+9000</f>
        <v>26585.010000000002</v>
      </c>
      <c r="P35" s="544"/>
      <c r="Q35" s="514" t="s">
        <v>1159</v>
      </c>
      <c r="R35" s="514" t="s">
        <v>1158</v>
      </c>
    </row>
    <row r="36" spans="1:18" s="35" customFormat="1" ht="63" customHeight="1" x14ac:dyDescent="0.25">
      <c r="A36" s="545"/>
      <c r="B36" s="545"/>
      <c r="C36" s="545"/>
      <c r="D36" s="545"/>
      <c r="E36" s="545"/>
      <c r="F36" s="545"/>
      <c r="G36" s="546"/>
      <c r="H36" s="411" t="s">
        <v>440</v>
      </c>
      <c r="I36" s="411">
        <v>48</v>
      </c>
      <c r="J36" s="545"/>
      <c r="K36" s="545"/>
      <c r="L36" s="545"/>
      <c r="M36" s="625"/>
      <c r="N36" s="545"/>
      <c r="O36" s="625"/>
      <c r="P36" s="545"/>
      <c r="Q36" s="515"/>
      <c r="R36" s="515"/>
    </row>
    <row r="37" spans="1:18" s="35" customFormat="1" ht="63" customHeight="1" x14ac:dyDescent="0.25">
      <c r="A37" s="545"/>
      <c r="B37" s="545"/>
      <c r="C37" s="545"/>
      <c r="D37" s="545"/>
      <c r="E37" s="545"/>
      <c r="F37" s="545"/>
      <c r="G37" s="411" t="s">
        <v>1161</v>
      </c>
      <c r="H37" s="411" t="s">
        <v>440</v>
      </c>
      <c r="I37" s="411">
        <v>25</v>
      </c>
      <c r="J37" s="545"/>
      <c r="K37" s="545"/>
      <c r="L37" s="545"/>
      <c r="M37" s="625"/>
      <c r="N37" s="545"/>
      <c r="O37" s="625"/>
      <c r="P37" s="545"/>
      <c r="Q37" s="515"/>
      <c r="R37" s="515"/>
    </row>
    <row r="38" spans="1:18" s="35" customFormat="1" ht="63" customHeight="1" x14ac:dyDescent="0.25">
      <c r="A38" s="545"/>
      <c r="B38" s="545"/>
      <c r="C38" s="545"/>
      <c r="D38" s="545"/>
      <c r="E38" s="545"/>
      <c r="F38" s="545"/>
      <c r="G38" s="411" t="s">
        <v>1170</v>
      </c>
      <c r="H38" s="411" t="s">
        <v>557</v>
      </c>
      <c r="I38" s="411">
        <v>1</v>
      </c>
      <c r="J38" s="545"/>
      <c r="K38" s="545"/>
      <c r="L38" s="545"/>
      <c r="M38" s="625"/>
      <c r="N38" s="545"/>
      <c r="O38" s="625"/>
      <c r="P38" s="545"/>
      <c r="Q38" s="515"/>
      <c r="R38" s="515"/>
    </row>
    <row r="39" spans="1:18" s="35" customFormat="1" ht="67.5" customHeight="1" x14ac:dyDescent="0.25">
      <c r="A39" s="545"/>
      <c r="B39" s="546"/>
      <c r="C39" s="546"/>
      <c r="D39" s="546"/>
      <c r="E39" s="546"/>
      <c r="F39" s="546"/>
      <c r="G39" s="411" t="s">
        <v>1169</v>
      </c>
      <c r="H39" s="411" t="s">
        <v>140</v>
      </c>
      <c r="I39" s="411">
        <v>100</v>
      </c>
      <c r="J39" s="546"/>
      <c r="K39" s="546"/>
      <c r="L39" s="546"/>
      <c r="M39" s="626"/>
      <c r="N39" s="546"/>
      <c r="O39" s="626"/>
      <c r="P39" s="546"/>
      <c r="Q39" s="516"/>
      <c r="R39" s="516"/>
    </row>
    <row r="40" spans="1:18" s="35" customFormat="1" ht="192.75" customHeight="1" x14ac:dyDescent="0.25">
      <c r="A40" s="409">
        <v>15</v>
      </c>
      <c r="B40" s="411">
        <v>1</v>
      </c>
      <c r="C40" s="411">
        <v>4</v>
      </c>
      <c r="D40" s="411">
        <v>2</v>
      </c>
      <c r="E40" s="407" t="s">
        <v>1168</v>
      </c>
      <c r="F40" s="407" t="s">
        <v>1957</v>
      </c>
      <c r="G40" s="411" t="s">
        <v>1161</v>
      </c>
      <c r="H40" s="411" t="s">
        <v>440</v>
      </c>
      <c r="I40" s="411">
        <v>45</v>
      </c>
      <c r="J40" s="407" t="s">
        <v>1167</v>
      </c>
      <c r="K40" s="411" t="s">
        <v>39</v>
      </c>
      <c r="L40" s="424"/>
      <c r="M40" s="414">
        <v>4257.24</v>
      </c>
      <c r="N40" s="424"/>
      <c r="O40" s="414">
        <v>4257.24</v>
      </c>
      <c r="P40" s="424"/>
      <c r="Q40" s="407" t="s">
        <v>1159</v>
      </c>
      <c r="R40" s="407" t="s">
        <v>1158</v>
      </c>
    </row>
    <row r="41" spans="1:18" s="35" customFormat="1" ht="247.5" customHeight="1" x14ac:dyDescent="0.25">
      <c r="A41" s="407">
        <v>16</v>
      </c>
      <c r="B41" s="407">
        <v>1</v>
      </c>
      <c r="C41" s="407">
        <v>4</v>
      </c>
      <c r="D41" s="407">
        <v>5</v>
      </c>
      <c r="E41" s="407" t="s">
        <v>1166</v>
      </c>
      <c r="F41" s="407" t="s">
        <v>1165</v>
      </c>
      <c r="G41" s="407" t="s">
        <v>1112</v>
      </c>
      <c r="H41" s="407" t="s">
        <v>440</v>
      </c>
      <c r="I41" s="407">
        <v>14</v>
      </c>
      <c r="J41" s="407" t="s">
        <v>1164</v>
      </c>
      <c r="K41" s="407" t="s">
        <v>39</v>
      </c>
      <c r="L41" s="407"/>
      <c r="M41" s="408">
        <v>21015.119999999999</v>
      </c>
      <c r="N41" s="407"/>
      <c r="O41" s="408">
        <v>21015.119999999999</v>
      </c>
      <c r="P41" s="407"/>
      <c r="Q41" s="407" t="s">
        <v>1159</v>
      </c>
      <c r="R41" s="407" t="s">
        <v>1158</v>
      </c>
    </row>
    <row r="42" spans="1:18" s="314" customFormat="1" ht="207.75" customHeight="1" x14ac:dyDescent="0.25">
      <c r="A42" s="407">
        <v>17</v>
      </c>
      <c r="B42" s="407">
        <v>1</v>
      </c>
      <c r="C42" s="407">
        <v>4</v>
      </c>
      <c r="D42" s="407">
        <v>2</v>
      </c>
      <c r="E42" s="407" t="s">
        <v>1163</v>
      </c>
      <c r="F42" s="407" t="s">
        <v>1162</v>
      </c>
      <c r="G42" s="407" t="s">
        <v>1161</v>
      </c>
      <c r="H42" s="407" t="s">
        <v>440</v>
      </c>
      <c r="I42" s="407">
        <v>40</v>
      </c>
      <c r="J42" s="407" t="s">
        <v>1160</v>
      </c>
      <c r="K42" s="407" t="s">
        <v>56</v>
      </c>
      <c r="L42" s="407"/>
      <c r="M42" s="408">
        <v>4500</v>
      </c>
      <c r="N42" s="407"/>
      <c r="O42" s="408">
        <v>4500</v>
      </c>
      <c r="P42" s="407"/>
      <c r="Q42" s="407" t="s">
        <v>1159</v>
      </c>
      <c r="R42" s="407" t="s">
        <v>1158</v>
      </c>
    </row>
    <row r="43" spans="1:18" s="35" customFormat="1" ht="23.25" customHeight="1" x14ac:dyDescent="0.25">
      <c r="A43" s="313"/>
      <c r="B43" s="313"/>
      <c r="C43" s="313"/>
      <c r="D43" s="313"/>
      <c r="E43" s="313"/>
      <c r="F43" s="313"/>
      <c r="G43" s="313"/>
      <c r="H43" s="313"/>
      <c r="I43" s="313"/>
      <c r="J43" s="313"/>
      <c r="K43" s="313"/>
      <c r="L43" s="313"/>
      <c r="M43" s="313"/>
      <c r="N43" s="313"/>
      <c r="O43" s="313"/>
      <c r="P43" s="313"/>
      <c r="Q43" s="313"/>
      <c r="R43" s="313"/>
    </row>
    <row r="44" spans="1:18" ht="15.75" x14ac:dyDescent="0.25">
      <c r="M44" s="743"/>
      <c r="N44" s="684" t="s">
        <v>35</v>
      </c>
      <c r="O44" s="684"/>
      <c r="P44" s="684"/>
    </row>
    <row r="45" spans="1:18" x14ac:dyDescent="0.25">
      <c r="M45" s="743"/>
      <c r="N45" s="283" t="s">
        <v>36</v>
      </c>
      <c r="O45" s="743" t="s">
        <v>37</v>
      </c>
      <c r="P45" s="743"/>
    </row>
    <row r="46" spans="1:18" x14ac:dyDescent="0.25">
      <c r="M46" s="743"/>
      <c r="N46" s="283"/>
      <c r="O46" s="283">
        <v>2020</v>
      </c>
      <c r="P46" s="283">
        <v>2021</v>
      </c>
    </row>
    <row r="47" spans="1:18" x14ac:dyDescent="0.25">
      <c r="M47" s="283" t="s">
        <v>688</v>
      </c>
      <c r="N47" s="70">
        <v>17</v>
      </c>
      <c r="O47" s="23">
        <f>O7+O9+O11+O13+O15+O17+O19+O23+O26+O28+O29+O32+O33+O35+O40+O41+O42</f>
        <v>345128.17</v>
      </c>
      <c r="P47" s="23">
        <v>0</v>
      </c>
    </row>
    <row r="48" spans="1:18" x14ac:dyDescent="0.25">
      <c r="O48" s="2"/>
    </row>
    <row r="52" spans="15:15" x14ac:dyDescent="0.25">
      <c r="O52" s="2"/>
    </row>
  </sheetData>
  <mergeCells count="200">
    <mergeCell ref="L29:L31"/>
    <mergeCell ref="M29:M31"/>
    <mergeCell ref="N29:N31"/>
    <mergeCell ref="O29:O31"/>
    <mergeCell ref="P29:P31"/>
    <mergeCell ref="Q29:Q31"/>
    <mergeCell ref="R29:R31"/>
    <mergeCell ref="J35:J39"/>
    <mergeCell ref="A35:A39"/>
    <mergeCell ref="A29:A31"/>
    <mergeCell ref="B29:B31"/>
    <mergeCell ref="C29:C31"/>
    <mergeCell ref="D29:D31"/>
    <mergeCell ref="E29:E31"/>
    <mergeCell ref="F29:F31"/>
    <mergeCell ref="J29:J31"/>
    <mergeCell ref="K29:K31"/>
    <mergeCell ref="G29:G30"/>
    <mergeCell ref="B35:B39"/>
    <mergeCell ref="C35:C39"/>
    <mergeCell ref="D35:D39"/>
    <mergeCell ref="E35:E39"/>
    <mergeCell ref="A33:A34"/>
    <mergeCell ref="B33:B34"/>
    <mergeCell ref="R9:R10"/>
    <mergeCell ref="L9:L10"/>
    <mergeCell ref="M9:M10"/>
    <mergeCell ref="N9:N10"/>
    <mergeCell ref="O9:O10"/>
    <mergeCell ref="L26:L27"/>
    <mergeCell ref="J26:J27"/>
    <mergeCell ref="K26:K27"/>
    <mergeCell ref="A26:A27"/>
    <mergeCell ref="B26:B27"/>
    <mergeCell ref="C26:C27"/>
    <mergeCell ref="D26:D27"/>
    <mergeCell ref="E26:E27"/>
    <mergeCell ref="F26:F27"/>
    <mergeCell ref="P26:P27"/>
    <mergeCell ref="Q26:Q27"/>
    <mergeCell ref="R26:R27"/>
    <mergeCell ref="M26:M27"/>
    <mergeCell ref="N26:N27"/>
    <mergeCell ref="O26:O27"/>
    <mergeCell ref="R19:R22"/>
    <mergeCell ref="A19:A22"/>
    <mergeCell ref="B19:B22"/>
    <mergeCell ref="R11:R12"/>
    <mergeCell ref="J9:J10"/>
    <mergeCell ref="K9:K10"/>
    <mergeCell ref="B9:B10"/>
    <mergeCell ref="C9:C10"/>
    <mergeCell ref="D9:D10"/>
    <mergeCell ref="E9:E10"/>
    <mergeCell ref="F9:F10"/>
    <mergeCell ref="P9:P10"/>
    <mergeCell ref="Q9:Q10"/>
    <mergeCell ref="A11:A12"/>
    <mergeCell ref="A4:A5"/>
    <mergeCell ref="B4:B5"/>
    <mergeCell ref="C4:C5"/>
    <mergeCell ref="D4:D5"/>
    <mergeCell ref="E4:E5"/>
    <mergeCell ref="F4:F5"/>
    <mergeCell ref="G4:G5"/>
    <mergeCell ref="H4:I4"/>
    <mergeCell ref="B11:B12"/>
    <mergeCell ref="C11:C12"/>
    <mergeCell ref="D11:D12"/>
    <mergeCell ref="E11:E12"/>
    <mergeCell ref="F11:F12"/>
    <mergeCell ref="A9:A10"/>
    <mergeCell ref="J4:J5"/>
    <mergeCell ref="K4:L4"/>
    <mergeCell ref="M4:N4"/>
    <mergeCell ref="O4:P4"/>
    <mergeCell ref="Q4:Q5"/>
    <mergeCell ref="R4:R5"/>
    <mergeCell ref="A7:A8"/>
    <mergeCell ref="B7:B8"/>
    <mergeCell ref="C7:C8"/>
    <mergeCell ref="R7:R8"/>
    <mergeCell ref="D7:D8"/>
    <mergeCell ref="E7:E8"/>
    <mergeCell ref="F7:F8"/>
    <mergeCell ref="J7:J8"/>
    <mergeCell ref="K7:K8"/>
    <mergeCell ref="L7:L8"/>
    <mergeCell ref="M7:M8"/>
    <mergeCell ref="N7:N8"/>
    <mergeCell ref="O7:O8"/>
    <mergeCell ref="P7:P8"/>
    <mergeCell ref="Q7:Q8"/>
    <mergeCell ref="J11:J12"/>
    <mergeCell ref="O11:O12"/>
    <mergeCell ref="P11:P12"/>
    <mergeCell ref="Q11:Q12"/>
    <mergeCell ref="M11:M12"/>
    <mergeCell ref="N11:N12"/>
    <mergeCell ref="K11:K12"/>
    <mergeCell ref="L11:L12"/>
    <mergeCell ref="R13:R14"/>
    <mergeCell ref="L13:L14"/>
    <mergeCell ref="M13:M14"/>
    <mergeCell ref="N13:N14"/>
    <mergeCell ref="O13:O14"/>
    <mergeCell ref="P13:P14"/>
    <mergeCell ref="Q13:Q14"/>
    <mergeCell ref="A13:A14"/>
    <mergeCell ref="B13:B14"/>
    <mergeCell ref="C13:C14"/>
    <mergeCell ref="D13:D14"/>
    <mergeCell ref="E13:E14"/>
    <mergeCell ref="F13:F14"/>
    <mergeCell ref="J13:J14"/>
    <mergeCell ref="K13:K14"/>
    <mergeCell ref="A17:A18"/>
    <mergeCell ref="B17:B18"/>
    <mergeCell ref="C17:C18"/>
    <mergeCell ref="D17:D18"/>
    <mergeCell ref="E17:E18"/>
    <mergeCell ref="F17:F18"/>
    <mergeCell ref="A15:A16"/>
    <mergeCell ref="B15:B16"/>
    <mergeCell ref="C15:C16"/>
    <mergeCell ref="D15:D16"/>
    <mergeCell ref="E15:E16"/>
    <mergeCell ref="F15:F16"/>
    <mergeCell ref="P15:P16"/>
    <mergeCell ref="Q15:Q16"/>
    <mergeCell ref="R15:R16"/>
    <mergeCell ref="J15:J16"/>
    <mergeCell ref="K15:K16"/>
    <mergeCell ref="L15:L16"/>
    <mergeCell ref="M15:M16"/>
    <mergeCell ref="N15:N16"/>
    <mergeCell ref="O15:O16"/>
    <mergeCell ref="P17:P18"/>
    <mergeCell ref="Q17:Q18"/>
    <mergeCell ref="R17:R18"/>
    <mergeCell ref="J17:J18"/>
    <mergeCell ref="K17:K18"/>
    <mergeCell ref="L17:L18"/>
    <mergeCell ref="M17:M18"/>
    <mergeCell ref="N17:N18"/>
    <mergeCell ref="O17:O18"/>
    <mergeCell ref="M19:M22"/>
    <mergeCell ref="N19:N22"/>
    <mergeCell ref="O19:O22"/>
    <mergeCell ref="P19:P22"/>
    <mergeCell ref="Q19:Q22"/>
    <mergeCell ref="C19:C22"/>
    <mergeCell ref="D19:D22"/>
    <mergeCell ref="E19:E22"/>
    <mergeCell ref="F19:F22"/>
    <mergeCell ref="J19:J22"/>
    <mergeCell ref="K19:K22"/>
    <mergeCell ref="L19:L22"/>
    <mergeCell ref="R23:R25"/>
    <mergeCell ref="L23:L25"/>
    <mergeCell ref="M23:M25"/>
    <mergeCell ref="N23:N25"/>
    <mergeCell ref="O23:O25"/>
    <mergeCell ref="P23:P25"/>
    <mergeCell ref="Q23:Q25"/>
    <mergeCell ref="A23:A25"/>
    <mergeCell ref="B23:B25"/>
    <mergeCell ref="C23:C25"/>
    <mergeCell ref="D23:D25"/>
    <mergeCell ref="E23:E25"/>
    <mergeCell ref="F23:F25"/>
    <mergeCell ref="G23:G24"/>
    <mergeCell ref="J23:J25"/>
    <mergeCell ref="K23:K25"/>
    <mergeCell ref="C33:C34"/>
    <mergeCell ref="D33:D34"/>
    <mergeCell ref="E33:E34"/>
    <mergeCell ref="Q33:Q34"/>
    <mergeCell ref="R33:R34"/>
    <mergeCell ref="M33:M34"/>
    <mergeCell ref="F35:F39"/>
    <mergeCell ref="G35:G36"/>
    <mergeCell ref="N35:N39"/>
    <mergeCell ref="O35:O39"/>
    <mergeCell ref="P35:P39"/>
    <mergeCell ref="Q35:Q39"/>
    <mergeCell ref="R35:R39"/>
    <mergeCell ref="M44:M46"/>
    <mergeCell ref="N44:P44"/>
    <mergeCell ref="O45:P45"/>
    <mergeCell ref="F33:F34"/>
    <mergeCell ref="J33:J34"/>
    <mergeCell ref="K33:K34"/>
    <mergeCell ref="L33:L34"/>
    <mergeCell ref="K35:K39"/>
    <mergeCell ref="L35:L39"/>
    <mergeCell ref="M35:M39"/>
    <mergeCell ref="N33:N34"/>
    <mergeCell ref="O33:O34"/>
    <mergeCell ref="P33:P3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S44"/>
  <sheetViews>
    <sheetView topLeftCell="A28" zoomScale="70" zoomScaleNormal="70" workbookViewId="0">
      <selection activeCell="N42" sqref="N42:O42"/>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15.8554687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188" t="s">
        <v>1959</v>
      </c>
    </row>
    <row r="3" spans="1:19" x14ac:dyDescent="0.25">
      <c r="M3" s="2"/>
      <c r="N3" s="2"/>
      <c r="O3" s="2"/>
      <c r="P3" s="2"/>
    </row>
    <row r="4" spans="1:19" s="4" customFormat="1" ht="47.25" customHeight="1" x14ac:dyDescent="0.25">
      <c r="A4" s="785" t="s">
        <v>0</v>
      </c>
      <c r="B4" s="535" t="s">
        <v>1</v>
      </c>
      <c r="C4" s="535" t="s">
        <v>2</v>
      </c>
      <c r="D4" s="535" t="s">
        <v>3</v>
      </c>
      <c r="E4" s="785" t="s">
        <v>4</v>
      </c>
      <c r="F4" s="785" t="s">
        <v>5</v>
      </c>
      <c r="G4" s="785" t="s">
        <v>6</v>
      </c>
      <c r="H4" s="535" t="s">
        <v>7</v>
      </c>
      <c r="I4" s="535"/>
      <c r="J4" s="785" t="s">
        <v>8</v>
      </c>
      <c r="K4" s="535" t="s">
        <v>9</v>
      </c>
      <c r="L4" s="786"/>
      <c r="M4" s="538" t="s">
        <v>10</v>
      </c>
      <c r="N4" s="538"/>
      <c r="O4" s="538" t="s">
        <v>11</v>
      </c>
      <c r="P4" s="538"/>
      <c r="Q4" s="785" t="s">
        <v>12</v>
      </c>
      <c r="R4" s="535" t="s">
        <v>13</v>
      </c>
      <c r="S4" s="3"/>
    </row>
    <row r="5" spans="1:19" s="4" customFormat="1" ht="35.25" customHeight="1" x14ac:dyDescent="0.2">
      <c r="A5" s="785"/>
      <c r="B5" s="535"/>
      <c r="C5" s="535"/>
      <c r="D5" s="535"/>
      <c r="E5" s="785"/>
      <c r="F5" s="785"/>
      <c r="G5" s="785"/>
      <c r="H5" s="185" t="s">
        <v>14</v>
      </c>
      <c r="I5" s="185" t="s">
        <v>15</v>
      </c>
      <c r="J5" s="785"/>
      <c r="K5" s="185">
        <v>2020</v>
      </c>
      <c r="L5" s="185">
        <v>2021</v>
      </c>
      <c r="M5" s="5">
        <v>2020</v>
      </c>
      <c r="N5" s="5">
        <v>2021</v>
      </c>
      <c r="O5" s="5">
        <v>2020</v>
      </c>
      <c r="P5" s="5">
        <v>2021</v>
      </c>
      <c r="Q5" s="785"/>
      <c r="R5" s="535"/>
      <c r="S5" s="3"/>
    </row>
    <row r="6" spans="1:19" s="4" customFormat="1" ht="15.75" customHeight="1" x14ac:dyDescent="0.2">
      <c r="A6" s="321" t="s">
        <v>16</v>
      </c>
      <c r="B6" s="185" t="s">
        <v>17</v>
      </c>
      <c r="C6" s="185" t="s">
        <v>18</v>
      </c>
      <c r="D6" s="185" t="s">
        <v>19</v>
      </c>
      <c r="E6" s="321" t="s">
        <v>20</v>
      </c>
      <c r="F6" s="321" t="s">
        <v>21</v>
      </c>
      <c r="G6" s="321" t="s">
        <v>22</v>
      </c>
      <c r="H6" s="185" t="s">
        <v>23</v>
      </c>
      <c r="I6" s="185" t="s">
        <v>24</v>
      </c>
      <c r="J6" s="321" t="s">
        <v>25</v>
      </c>
      <c r="K6" s="185" t="s">
        <v>26</v>
      </c>
      <c r="L6" s="185" t="s">
        <v>27</v>
      </c>
      <c r="M6" s="186" t="s">
        <v>28</v>
      </c>
      <c r="N6" s="186" t="s">
        <v>29</v>
      </c>
      <c r="O6" s="186" t="s">
        <v>30</v>
      </c>
      <c r="P6" s="186" t="s">
        <v>31</v>
      </c>
      <c r="Q6" s="321" t="s">
        <v>32</v>
      </c>
      <c r="R6" s="185" t="s">
        <v>33</v>
      </c>
      <c r="S6" s="3"/>
    </row>
    <row r="7" spans="1:19" s="7" customFormat="1" ht="162" customHeight="1" x14ac:dyDescent="0.25">
      <c r="A7" s="411">
        <v>1</v>
      </c>
      <c r="B7" s="411">
        <v>1</v>
      </c>
      <c r="C7" s="411">
        <v>4</v>
      </c>
      <c r="D7" s="407">
        <v>5</v>
      </c>
      <c r="E7" s="423" t="s">
        <v>1265</v>
      </c>
      <c r="F7" s="423" t="s">
        <v>1264</v>
      </c>
      <c r="G7" s="407" t="s">
        <v>45</v>
      </c>
      <c r="H7" s="407" t="s">
        <v>440</v>
      </c>
      <c r="I7" s="426" t="s">
        <v>47</v>
      </c>
      <c r="J7" s="407" t="s">
        <v>1263</v>
      </c>
      <c r="K7" s="425"/>
      <c r="L7" s="425" t="s">
        <v>46</v>
      </c>
      <c r="N7" s="414">
        <v>70000</v>
      </c>
      <c r="P7" s="414">
        <v>70000</v>
      </c>
      <c r="Q7" s="407" t="s">
        <v>1210</v>
      </c>
      <c r="R7" s="407" t="s">
        <v>1209</v>
      </c>
      <c r="S7" s="6"/>
    </row>
    <row r="8" spans="1:19" s="7" customFormat="1" ht="249.6" customHeight="1" x14ac:dyDescent="0.25">
      <c r="A8" s="407">
        <v>2</v>
      </c>
      <c r="B8" s="407">
        <v>1</v>
      </c>
      <c r="C8" s="407">
        <v>4</v>
      </c>
      <c r="D8" s="407">
        <v>5</v>
      </c>
      <c r="E8" s="423" t="s">
        <v>1262</v>
      </c>
      <c r="F8" s="423" t="s">
        <v>1261</v>
      </c>
      <c r="G8" s="407" t="s">
        <v>1222</v>
      </c>
      <c r="H8" s="407" t="s">
        <v>931</v>
      </c>
      <c r="I8" s="407">
        <v>1</v>
      </c>
      <c r="J8" s="407" t="s">
        <v>1260</v>
      </c>
      <c r="K8" s="407" t="s">
        <v>46</v>
      </c>
      <c r="L8" s="407"/>
      <c r="M8" s="408">
        <v>30000</v>
      </c>
      <c r="N8" s="407"/>
      <c r="O8" s="408">
        <v>30000</v>
      </c>
      <c r="P8" s="407"/>
      <c r="Q8" s="407" t="s">
        <v>1210</v>
      </c>
      <c r="R8" s="407" t="s">
        <v>1209</v>
      </c>
      <c r="S8" s="6"/>
    </row>
    <row r="9" spans="1:19" s="320" customFormat="1" ht="20.25" customHeight="1" x14ac:dyDescent="0.25">
      <c r="A9" s="514">
        <v>3</v>
      </c>
      <c r="B9" s="514">
        <v>1</v>
      </c>
      <c r="C9" s="514">
        <v>4</v>
      </c>
      <c r="D9" s="514">
        <v>5</v>
      </c>
      <c r="E9" s="514" t="s">
        <v>1259</v>
      </c>
      <c r="F9" s="514" t="s">
        <v>1960</v>
      </c>
      <c r="G9" s="407" t="s">
        <v>50</v>
      </c>
      <c r="H9" s="407" t="s">
        <v>440</v>
      </c>
      <c r="I9" s="407">
        <v>40</v>
      </c>
      <c r="J9" s="514" t="s">
        <v>1258</v>
      </c>
      <c r="K9" s="514" t="s">
        <v>1257</v>
      </c>
      <c r="L9" s="514"/>
      <c r="M9" s="580">
        <v>30000</v>
      </c>
      <c r="N9" s="514"/>
      <c r="O9" s="580">
        <v>30000</v>
      </c>
      <c r="P9" s="514"/>
      <c r="Q9" s="514" t="s">
        <v>1210</v>
      </c>
      <c r="R9" s="514" t="s">
        <v>1209</v>
      </c>
    </row>
    <row r="10" spans="1:19" s="320" customFormat="1" ht="20.25" customHeight="1" x14ac:dyDescent="0.25">
      <c r="A10" s="515"/>
      <c r="B10" s="515"/>
      <c r="C10" s="515"/>
      <c r="D10" s="515"/>
      <c r="E10" s="781"/>
      <c r="F10" s="781"/>
      <c r="G10" s="407" t="s">
        <v>1256</v>
      </c>
      <c r="H10" s="407" t="s">
        <v>1255</v>
      </c>
      <c r="I10" s="407">
        <v>1</v>
      </c>
      <c r="J10" s="515"/>
      <c r="K10" s="515"/>
      <c r="L10" s="515"/>
      <c r="M10" s="781"/>
      <c r="N10" s="515"/>
      <c r="O10" s="515"/>
      <c r="P10" s="515"/>
      <c r="Q10" s="515"/>
      <c r="R10" s="515"/>
    </row>
    <row r="11" spans="1:19" s="320" customFormat="1" ht="84" customHeight="1" x14ac:dyDescent="0.25">
      <c r="A11" s="516"/>
      <c r="B11" s="516"/>
      <c r="C11" s="516"/>
      <c r="D11" s="516"/>
      <c r="E11" s="782"/>
      <c r="F11" s="782"/>
      <c r="G11" s="407" t="s">
        <v>1234</v>
      </c>
      <c r="H11" s="407" t="s">
        <v>499</v>
      </c>
      <c r="I11" s="407">
        <v>200</v>
      </c>
      <c r="J11" s="516"/>
      <c r="K11" s="516"/>
      <c r="L11" s="516"/>
      <c r="M11" s="782"/>
      <c r="N11" s="516"/>
      <c r="O11" s="516"/>
      <c r="P11" s="516"/>
      <c r="Q11" s="516"/>
      <c r="R11" s="516"/>
    </row>
    <row r="12" spans="1:19" s="7" customFormat="1" ht="85.5" customHeight="1" x14ac:dyDescent="0.25">
      <c r="A12" s="514">
        <v>4</v>
      </c>
      <c r="B12" s="514">
        <v>1</v>
      </c>
      <c r="C12" s="514">
        <v>4</v>
      </c>
      <c r="D12" s="514">
        <v>5</v>
      </c>
      <c r="E12" s="618" t="s">
        <v>1254</v>
      </c>
      <c r="F12" s="618" t="s">
        <v>1253</v>
      </c>
      <c r="G12" s="407" t="s">
        <v>1222</v>
      </c>
      <c r="H12" s="407" t="s">
        <v>931</v>
      </c>
      <c r="I12" s="407">
        <v>1</v>
      </c>
      <c r="J12" s="514" t="s">
        <v>1252</v>
      </c>
      <c r="K12" s="514" t="s">
        <v>46</v>
      </c>
      <c r="L12" s="783"/>
      <c r="M12" s="580">
        <v>30000</v>
      </c>
      <c r="N12" s="783"/>
      <c r="O12" s="580">
        <v>30000</v>
      </c>
      <c r="P12" s="783"/>
      <c r="Q12" s="514" t="s">
        <v>1210</v>
      </c>
      <c r="R12" s="514" t="s">
        <v>1209</v>
      </c>
    </row>
    <row r="13" spans="1:19" s="7" customFormat="1" ht="125.25" customHeight="1" x14ac:dyDescent="0.25">
      <c r="A13" s="516"/>
      <c r="B13" s="516"/>
      <c r="C13" s="516"/>
      <c r="D13" s="516"/>
      <c r="E13" s="620"/>
      <c r="F13" s="620"/>
      <c r="G13" s="407" t="s">
        <v>1234</v>
      </c>
      <c r="H13" s="407" t="s">
        <v>499</v>
      </c>
      <c r="I13" s="407">
        <v>500</v>
      </c>
      <c r="J13" s="516"/>
      <c r="K13" s="516"/>
      <c r="L13" s="784"/>
      <c r="M13" s="651"/>
      <c r="N13" s="784"/>
      <c r="O13" s="651"/>
      <c r="P13" s="784"/>
      <c r="Q13" s="516"/>
      <c r="R13" s="516"/>
    </row>
    <row r="14" spans="1:19" s="319" customFormat="1" ht="66.75" customHeight="1" x14ac:dyDescent="0.25">
      <c r="A14" s="514">
        <v>5</v>
      </c>
      <c r="B14" s="514">
        <v>1</v>
      </c>
      <c r="C14" s="514">
        <v>4</v>
      </c>
      <c r="D14" s="514">
        <v>5</v>
      </c>
      <c r="E14" s="618" t="s">
        <v>1251</v>
      </c>
      <c r="F14" s="618" t="s">
        <v>1250</v>
      </c>
      <c r="G14" s="407" t="s">
        <v>1249</v>
      </c>
      <c r="H14" s="407" t="s">
        <v>440</v>
      </c>
      <c r="I14" s="407">
        <v>100</v>
      </c>
      <c r="J14" s="514" t="s">
        <v>1248</v>
      </c>
      <c r="K14" s="514" t="s">
        <v>49</v>
      </c>
      <c r="L14" s="514"/>
      <c r="M14" s="580">
        <v>27000</v>
      </c>
      <c r="N14" s="514"/>
      <c r="O14" s="580">
        <v>27000</v>
      </c>
      <c r="P14" s="514"/>
      <c r="Q14" s="514" t="s">
        <v>1210</v>
      </c>
      <c r="R14" s="514" t="s">
        <v>1209</v>
      </c>
    </row>
    <row r="15" spans="1:19" s="319" customFormat="1" ht="57.75" customHeight="1" x14ac:dyDescent="0.25">
      <c r="A15" s="516"/>
      <c r="B15" s="516"/>
      <c r="C15" s="516"/>
      <c r="D15" s="516"/>
      <c r="E15" s="620"/>
      <c r="F15" s="620"/>
      <c r="G15" s="407" t="s">
        <v>1247</v>
      </c>
      <c r="H15" s="407" t="s">
        <v>499</v>
      </c>
      <c r="I15" s="407">
        <v>1</v>
      </c>
      <c r="J15" s="516"/>
      <c r="K15" s="516"/>
      <c r="L15" s="516"/>
      <c r="M15" s="516"/>
      <c r="N15" s="516"/>
      <c r="O15" s="516"/>
      <c r="P15" s="516"/>
      <c r="Q15" s="516"/>
      <c r="R15" s="516"/>
    </row>
    <row r="16" spans="1:19" ht="270.60000000000002" customHeight="1" x14ac:dyDescent="0.25">
      <c r="A16" s="411">
        <v>6</v>
      </c>
      <c r="B16" s="407">
        <v>1</v>
      </c>
      <c r="C16" s="411">
        <v>4</v>
      </c>
      <c r="D16" s="407">
        <v>5</v>
      </c>
      <c r="E16" s="423" t="s">
        <v>1246</v>
      </c>
      <c r="F16" s="423" t="s">
        <v>1245</v>
      </c>
      <c r="G16" s="407" t="s">
        <v>1222</v>
      </c>
      <c r="H16" s="407" t="s">
        <v>931</v>
      </c>
      <c r="I16" s="426" t="s">
        <v>42</v>
      </c>
      <c r="J16" s="407" t="s">
        <v>1244</v>
      </c>
      <c r="K16" s="425" t="s">
        <v>46</v>
      </c>
      <c r="L16" s="425"/>
      <c r="M16" s="414">
        <v>20000</v>
      </c>
      <c r="N16" s="411"/>
      <c r="O16" s="414">
        <v>20000</v>
      </c>
      <c r="P16" s="414"/>
      <c r="Q16" s="407" t="s">
        <v>1210</v>
      </c>
      <c r="R16" s="407" t="s">
        <v>1209</v>
      </c>
    </row>
    <row r="17" spans="1:18" ht="216.6" customHeight="1" x14ac:dyDescent="0.25">
      <c r="A17" s="407">
        <v>7</v>
      </c>
      <c r="B17" s="407">
        <v>1</v>
      </c>
      <c r="C17" s="407">
        <v>4</v>
      </c>
      <c r="D17" s="407">
        <v>5</v>
      </c>
      <c r="E17" s="423" t="s">
        <v>1243</v>
      </c>
      <c r="F17" s="423" t="s">
        <v>1242</v>
      </c>
      <c r="G17" s="407" t="s">
        <v>1222</v>
      </c>
      <c r="H17" s="407" t="s">
        <v>931</v>
      </c>
      <c r="I17" s="407">
        <v>1</v>
      </c>
      <c r="J17" s="407" t="s">
        <v>1241</v>
      </c>
      <c r="K17" s="407" t="s">
        <v>372</v>
      </c>
      <c r="L17" s="407"/>
      <c r="M17" s="408">
        <v>20000</v>
      </c>
      <c r="N17" s="407"/>
      <c r="O17" s="408">
        <v>20000</v>
      </c>
      <c r="P17" s="407"/>
      <c r="Q17" s="407" t="s">
        <v>1210</v>
      </c>
      <c r="R17" s="407" t="s">
        <v>1209</v>
      </c>
    </row>
    <row r="18" spans="1:18" s="107" customFormat="1" ht="66" customHeight="1" x14ac:dyDescent="0.25">
      <c r="A18" s="577">
        <v>8</v>
      </c>
      <c r="B18" s="577">
        <v>1</v>
      </c>
      <c r="C18" s="577">
        <v>4</v>
      </c>
      <c r="D18" s="577">
        <v>5</v>
      </c>
      <c r="E18" s="630" t="s">
        <v>1240</v>
      </c>
      <c r="F18" s="630" t="s">
        <v>1239</v>
      </c>
      <c r="G18" s="407" t="s">
        <v>1222</v>
      </c>
      <c r="H18" s="407" t="s">
        <v>931</v>
      </c>
      <c r="I18" s="407">
        <v>1</v>
      </c>
      <c r="J18" s="577" t="s">
        <v>1238</v>
      </c>
      <c r="K18" s="577" t="s">
        <v>372</v>
      </c>
      <c r="L18" s="577"/>
      <c r="M18" s="578">
        <v>30000</v>
      </c>
      <c r="N18" s="577"/>
      <c r="O18" s="578">
        <v>30000</v>
      </c>
      <c r="P18" s="577"/>
      <c r="Q18" s="577" t="s">
        <v>1210</v>
      </c>
      <c r="R18" s="577" t="s">
        <v>1209</v>
      </c>
    </row>
    <row r="19" spans="1:18" s="107" customFormat="1" ht="110.25" customHeight="1" x14ac:dyDescent="0.25">
      <c r="A19" s="577"/>
      <c r="B19" s="577"/>
      <c r="C19" s="577"/>
      <c r="D19" s="577"/>
      <c r="E19" s="630"/>
      <c r="F19" s="630"/>
      <c r="G19" s="407" t="s">
        <v>1234</v>
      </c>
      <c r="H19" s="407" t="s">
        <v>499</v>
      </c>
      <c r="I19" s="407">
        <v>500</v>
      </c>
      <c r="J19" s="577"/>
      <c r="K19" s="577"/>
      <c r="L19" s="577"/>
      <c r="M19" s="577"/>
      <c r="N19" s="577"/>
      <c r="O19" s="577"/>
      <c r="P19" s="577"/>
      <c r="Q19" s="577"/>
      <c r="R19" s="577"/>
    </row>
    <row r="20" spans="1:18" s="107" customFormat="1" ht="143.25" customHeight="1" x14ac:dyDescent="0.25">
      <c r="A20" s="577">
        <v>9</v>
      </c>
      <c r="B20" s="577">
        <v>1</v>
      </c>
      <c r="C20" s="577">
        <v>4</v>
      </c>
      <c r="D20" s="577">
        <v>5</v>
      </c>
      <c r="E20" s="630" t="s">
        <v>1237</v>
      </c>
      <c r="F20" s="630" t="s">
        <v>1236</v>
      </c>
      <c r="G20" s="407" t="s">
        <v>1222</v>
      </c>
      <c r="H20" s="407" t="s">
        <v>931</v>
      </c>
      <c r="I20" s="407">
        <v>1</v>
      </c>
      <c r="J20" s="577" t="s">
        <v>1235</v>
      </c>
      <c r="K20" s="577" t="s">
        <v>372</v>
      </c>
      <c r="L20" s="577"/>
      <c r="M20" s="578">
        <v>30000</v>
      </c>
      <c r="N20" s="577"/>
      <c r="O20" s="578">
        <v>30000</v>
      </c>
      <c r="P20" s="577"/>
      <c r="Q20" s="577" t="s">
        <v>1210</v>
      </c>
      <c r="R20" s="577" t="s">
        <v>1209</v>
      </c>
    </row>
    <row r="21" spans="1:18" s="107" customFormat="1" ht="82.5" customHeight="1" x14ac:dyDescent="0.25">
      <c r="A21" s="577"/>
      <c r="B21" s="577"/>
      <c r="C21" s="577"/>
      <c r="D21" s="577"/>
      <c r="E21" s="630"/>
      <c r="F21" s="630"/>
      <c r="G21" s="407" t="s">
        <v>1234</v>
      </c>
      <c r="H21" s="407" t="s">
        <v>499</v>
      </c>
      <c r="I21" s="407">
        <v>200</v>
      </c>
      <c r="J21" s="577"/>
      <c r="K21" s="577"/>
      <c r="L21" s="577"/>
      <c r="M21" s="577"/>
      <c r="N21" s="577"/>
      <c r="O21" s="577"/>
      <c r="P21" s="577"/>
      <c r="Q21" s="577"/>
      <c r="R21" s="577"/>
    </row>
    <row r="22" spans="1:18" s="318" customFormat="1" ht="294.60000000000002" customHeight="1" x14ac:dyDescent="0.25">
      <c r="A22" s="407">
        <v>10</v>
      </c>
      <c r="B22" s="407">
        <v>1</v>
      </c>
      <c r="C22" s="407">
        <v>4</v>
      </c>
      <c r="D22" s="407">
        <v>5</v>
      </c>
      <c r="E22" s="423" t="s">
        <v>1233</v>
      </c>
      <c r="F22" s="407" t="s">
        <v>1232</v>
      </c>
      <c r="G22" s="407" t="s">
        <v>1231</v>
      </c>
      <c r="H22" s="407" t="s">
        <v>440</v>
      </c>
      <c r="I22" s="407">
        <v>100</v>
      </c>
      <c r="J22" s="407" t="s">
        <v>1230</v>
      </c>
      <c r="K22" s="407" t="s">
        <v>48</v>
      </c>
      <c r="L22" s="407"/>
      <c r="M22" s="408">
        <v>12000</v>
      </c>
      <c r="N22" s="407"/>
      <c r="O22" s="408">
        <v>12000</v>
      </c>
      <c r="P22" s="407"/>
      <c r="Q22" s="407" t="s">
        <v>1210</v>
      </c>
      <c r="R22" s="407" t="s">
        <v>1209</v>
      </c>
    </row>
    <row r="23" spans="1:18" s="318" customFormat="1" ht="30.75" customHeight="1" x14ac:dyDescent="0.25">
      <c r="A23" s="577">
        <v>11</v>
      </c>
      <c r="B23" s="577">
        <v>1</v>
      </c>
      <c r="C23" s="577">
        <v>4</v>
      </c>
      <c r="D23" s="577">
        <v>2</v>
      </c>
      <c r="E23" s="630" t="s">
        <v>1229</v>
      </c>
      <c r="F23" s="577" t="s">
        <v>1228</v>
      </c>
      <c r="G23" s="577" t="s">
        <v>50</v>
      </c>
      <c r="H23" s="407" t="s">
        <v>1227</v>
      </c>
      <c r="I23" s="407">
        <v>2</v>
      </c>
      <c r="J23" s="577" t="s">
        <v>1226</v>
      </c>
      <c r="K23" s="577" t="s">
        <v>441</v>
      </c>
      <c r="L23" s="577"/>
      <c r="M23" s="779">
        <v>30000</v>
      </c>
      <c r="N23" s="577"/>
      <c r="O23" s="779">
        <v>30000</v>
      </c>
      <c r="P23" s="577"/>
      <c r="Q23" s="577" t="s">
        <v>1210</v>
      </c>
      <c r="R23" s="577" t="s">
        <v>1209</v>
      </c>
    </row>
    <row r="24" spans="1:18" s="318" customFormat="1" ht="29.25" customHeight="1" x14ac:dyDescent="0.25">
      <c r="A24" s="577"/>
      <c r="B24" s="577"/>
      <c r="C24" s="577"/>
      <c r="D24" s="577"/>
      <c r="E24" s="630"/>
      <c r="F24" s="577"/>
      <c r="G24" s="577"/>
      <c r="H24" s="407" t="s">
        <v>1030</v>
      </c>
      <c r="I24" s="407" t="s">
        <v>1225</v>
      </c>
      <c r="J24" s="577"/>
      <c r="K24" s="577"/>
      <c r="L24" s="577"/>
      <c r="M24" s="582"/>
      <c r="N24" s="577"/>
      <c r="O24" s="582"/>
      <c r="P24" s="577"/>
      <c r="Q24" s="577"/>
      <c r="R24" s="577"/>
    </row>
    <row r="25" spans="1:18" s="318" customFormat="1" ht="28.5" customHeight="1" x14ac:dyDescent="0.25">
      <c r="A25" s="577"/>
      <c r="B25" s="577"/>
      <c r="C25" s="577"/>
      <c r="D25" s="577"/>
      <c r="E25" s="630"/>
      <c r="F25" s="577"/>
      <c r="G25" s="407" t="s">
        <v>1224</v>
      </c>
      <c r="H25" s="407" t="s">
        <v>1223</v>
      </c>
      <c r="I25" s="407">
        <v>2</v>
      </c>
      <c r="J25" s="577"/>
      <c r="K25" s="577"/>
      <c r="L25" s="577"/>
      <c r="M25" s="582"/>
      <c r="N25" s="577"/>
      <c r="O25" s="582"/>
      <c r="P25" s="577"/>
      <c r="Q25" s="577"/>
      <c r="R25" s="577"/>
    </row>
    <row r="26" spans="1:18" s="318" customFormat="1" ht="84.75" customHeight="1" x14ac:dyDescent="0.25">
      <c r="A26" s="577"/>
      <c r="B26" s="577"/>
      <c r="C26" s="577"/>
      <c r="D26" s="577"/>
      <c r="E26" s="630"/>
      <c r="F26" s="577"/>
      <c r="G26" s="407" t="s">
        <v>1222</v>
      </c>
      <c r="H26" s="407" t="s">
        <v>931</v>
      </c>
      <c r="I26" s="407">
        <v>1</v>
      </c>
      <c r="J26" s="577"/>
      <c r="K26" s="577"/>
      <c r="L26" s="577"/>
      <c r="M26" s="582"/>
      <c r="N26" s="577"/>
      <c r="O26" s="582"/>
      <c r="P26" s="577"/>
      <c r="Q26" s="577"/>
      <c r="R26" s="577"/>
    </row>
    <row r="27" spans="1:18" s="318" customFormat="1" ht="36.75" customHeight="1" x14ac:dyDescent="0.25">
      <c r="A27" s="514">
        <v>12</v>
      </c>
      <c r="B27" s="514">
        <v>1</v>
      </c>
      <c r="C27" s="514">
        <v>4</v>
      </c>
      <c r="D27" s="514">
        <v>2</v>
      </c>
      <c r="E27" s="514" t="s">
        <v>1221</v>
      </c>
      <c r="F27" s="514" t="s">
        <v>1220</v>
      </c>
      <c r="G27" s="514" t="s">
        <v>1219</v>
      </c>
      <c r="H27" s="407" t="s">
        <v>896</v>
      </c>
      <c r="I27" s="407">
        <v>3</v>
      </c>
      <c r="J27" s="514" t="s">
        <v>1218</v>
      </c>
      <c r="K27" s="514" t="s">
        <v>441</v>
      </c>
      <c r="L27" s="514"/>
      <c r="M27" s="780">
        <v>10000</v>
      </c>
      <c r="N27" s="514"/>
      <c r="O27" s="780">
        <v>10000</v>
      </c>
      <c r="P27" s="514"/>
      <c r="Q27" s="514" t="s">
        <v>1210</v>
      </c>
      <c r="R27" s="514" t="s">
        <v>1209</v>
      </c>
    </row>
    <row r="28" spans="1:18" s="318" customFormat="1" ht="36.75" customHeight="1" x14ac:dyDescent="0.25">
      <c r="A28" s="515"/>
      <c r="B28" s="515"/>
      <c r="C28" s="515"/>
      <c r="D28" s="515"/>
      <c r="E28" s="515"/>
      <c r="F28" s="515"/>
      <c r="G28" s="516"/>
      <c r="H28" s="407" t="s">
        <v>440</v>
      </c>
      <c r="I28" s="407" t="s">
        <v>1961</v>
      </c>
      <c r="J28" s="515"/>
      <c r="K28" s="515"/>
      <c r="L28" s="515"/>
      <c r="M28" s="515"/>
      <c r="N28" s="515"/>
      <c r="O28" s="515"/>
      <c r="P28" s="515"/>
      <c r="Q28" s="515"/>
      <c r="R28" s="515"/>
    </row>
    <row r="29" spans="1:18" s="318" customFormat="1" ht="168.75" customHeight="1" x14ac:dyDescent="0.25">
      <c r="A29" s="516"/>
      <c r="B29" s="516"/>
      <c r="C29" s="516"/>
      <c r="D29" s="516"/>
      <c r="E29" s="516"/>
      <c r="F29" s="516"/>
      <c r="G29" s="407" t="s">
        <v>1170</v>
      </c>
      <c r="H29" s="407" t="s">
        <v>557</v>
      </c>
      <c r="I29" s="407">
        <v>1</v>
      </c>
      <c r="J29" s="516"/>
      <c r="K29" s="516"/>
      <c r="L29" s="516"/>
      <c r="M29" s="516"/>
      <c r="N29" s="516"/>
      <c r="O29" s="516"/>
      <c r="P29" s="516"/>
      <c r="Q29" s="516"/>
      <c r="R29" s="516"/>
    </row>
    <row r="30" spans="1:18" s="318" customFormat="1" ht="44.25" customHeight="1" x14ac:dyDescent="0.25">
      <c r="A30" s="577">
        <v>13</v>
      </c>
      <c r="B30" s="577">
        <v>1</v>
      </c>
      <c r="C30" s="577">
        <v>4</v>
      </c>
      <c r="D30" s="577">
        <v>5</v>
      </c>
      <c r="E30" s="577" t="s">
        <v>1217</v>
      </c>
      <c r="F30" s="577" t="s">
        <v>1216</v>
      </c>
      <c r="G30" s="407" t="s">
        <v>45</v>
      </c>
      <c r="H30" s="407" t="s">
        <v>440</v>
      </c>
      <c r="I30" s="407">
        <v>20</v>
      </c>
      <c r="J30" s="577" t="s">
        <v>1215</v>
      </c>
      <c r="K30" s="577" t="s">
        <v>441</v>
      </c>
      <c r="L30" s="577"/>
      <c r="M30" s="779">
        <v>90000</v>
      </c>
      <c r="N30" s="577"/>
      <c r="O30" s="779">
        <v>90000</v>
      </c>
      <c r="P30" s="577"/>
      <c r="Q30" s="577" t="s">
        <v>1210</v>
      </c>
      <c r="R30" s="577" t="s">
        <v>1209</v>
      </c>
    </row>
    <row r="31" spans="1:18" s="318" customFormat="1" ht="43.5" customHeight="1" x14ac:dyDescent="0.25">
      <c r="A31" s="577"/>
      <c r="B31" s="577"/>
      <c r="C31" s="577"/>
      <c r="D31" s="577"/>
      <c r="E31" s="577"/>
      <c r="F31" s="577"/>
      <c r="G31" s="407" t="s">
        <v>50</v>
      </c>
      <c r="H31" s="407" t="s">
        <v>440</v>
      </c>
      <c r="I31" s="407">
        <v>40</v>
      </c>
      <c r="J31" s="577"/>
      <c r="K31" s="577"/>
      <c r="L31" s="577"/>
      <c r="M31" s="582"/>
      <c r="N31" s="577"/>
      <c r="O31" s="582"/>
      <c r="P31" s="577"/>
      <c r="Q31" s="577"/>
      <c r="R31" s="577"/>
    </row>
    <row r="32" spans="1:18" s="318" customFormat="1" ht="46.5" customHeight="1" x14ac:dyDescent="0.25">
      <c r="A32" s="577"/>
      <c r="B32" s="577"/>
      <c r="C32" s="577"/>
      <c r="D32" s="577"/>
      <c r="E32" s="577"/>
      <c r="F32" s="577"/>
      <c r="G32" s="407" t="s">
        <v>1214</v>
      </c>
      <c r="H32" s="407" t="s">
        <v>1213</v>
      </c>
      <c r="I32" s="407">
        <v>100</v>
      </c>
      <c r="J32" s="577"/>
      <c r="K32" s="577"/>
      <c r="L32" s="577"/>
      <c r="M32" s="582"/>
      <c r="N32" s="577"/>
      <c r="O32" s="582"/>
      <c r="P32" s="577"/>
      <c r="Q32" s="577"/>
      <c r="R32" s="577"/>
    </row>
    <row r="33" spans="1:18" s="318" customFormat="1" ht="50.25" customHeight="1" x14ac:dyDescent="0.25">
      <c r="A33" s="577">
        <v>14</v>
      </c>
      <c r="B33" s="577">
        <v>1</v>
      </c>
      <c r="C33" s="577">
        <v>4</v>
      </c>
      <c r="D33" s="577">
        <v>2</v>
      </c>
      <c r="E33" s="577" t="s">
        <v>1212</v>
      </c>
      <c r="F33" s="577" t="s">
        <v>1962</v>
      </c>
      <c r="G33" s="577" t="s">
        <v>418</v>
      </c>
      <c r="H33" s="407" t="s">
        <v>53</v>
      </c>
      <c r="I33" s="407">
        <v>3</v>
      </c>
      <c r="J33" s="577" t="s">
        <v>1211</v>
      </c>
      <c r="K33" s="577" t="s">
        <v>441</v>
      </c>
      <c r="L33" s="577"/>
      <c r="M33" s="779">
        <v>100000</v>
      </c>
      <c r="N33" s="577"/>
      <c r="O33" s="779">
        <v>100000</v>
      </c>
      <c r="P33" s="577"/>
      <c r="Q33" s="577" t="s">
        <v>1210</v>
      </c>
      <c r="R33" s="577" t="s">
        <v>1209</v>
      </c>
    </row>
    <row r="34" spans="1:18" s="318" customFormat="1" ht="48" customHeight="1" x14ac:dyDescent="0.25">
      <c r="A34" s="577"/>
      <c r="B34" s="577"/>
      <c r="C34" s="577"/>
      <c r="D34" s="577"/>
      <c r="E34" s="577"/>
      <c r="F34" s="577"/>
      <c r="G34" s="577"/>
      <c r="H34" s="407" t="s">
        <v>440</v>
      </c>
      <c r="I34" s="407">
        <v>80</v>
      </c>
      <c r="J34" s="577"/>
      <c r="K34" s="577"/>
      <c r="L34" s="577"/>
      <c r="M34" s="582"/>
      <c r="N34" s="577"/>
      <c r="O34" s="582"/>
      <c r="P34" s="577"/>
      <c r="Q34" s="577"/>
      <c r="R34" s="577"/>
    </row>
    <row r="35" spans="1:18" s="318" customFormat="1" ht="52.5" customHeight="1" x14ac:dyDescent="0.25">
      <c r="A35" s="577"/>
      <c r="B35" s="577"/>
      <c r="C35" s="577"/>
      <c r="D35" s="577"/>
      <c r="E35" s="577"/>
      <c r="F35" s="577"/>
      <c r="G35" s="407" t="s">
        <v>1023</v>
      </c>
      <c r="H35" s="407" t="s">
        <v>62</v>
      </c>
      <c r="I35" s="407">
        <v>1</v>
      </c>
      <c r="J35" s="577"/>
      <c r="K35" s="577"/>
      <c r="L35" s="577"/>
      <c r="M35" s="582"/>
      <c r="N35" s="577"/>
      <c r="O35" s="582"/>
      <c r="P35" s="577"/>
      <c r="Q35" s="577"/>
      <c r="R35" s="577"/>
    </row>
    <row r="36" spans="1:18" s="318" customFormat="1" ht="54" customHeight="1" x14ac:dyDescent="0.25">
      <c r="A36" s="577"/>
      <c r="B36" s="577"/>
      <c r="C36" s="577"/>
      <c r="D36" s="577"/>
      <c r="E36" s="577"/>
      <c r="F36" s="577"/>
      <c r="G36" s="407" t="s">
        <v>1208</v>
      </c>
      <c r="H36" s="407" t="s">
        <v>62</v>
      </c>
      <c r="I36" s="407">
        <v>1</v>
      </c>
      <c r="J36" s="577"/>
      <c r="K36" s="577"/>
      <c r="L36" s="577"/>
      <c r="M36" s="582"/>
      <c r="N36" s="577"/>
      <c r="O36" s="582"/>
      <c r="P36" s="577"/>
      <c r="Q36" s="577"/>
      <c r="R36" s="577"/>
    </row>
    <row r="37" spans="1:18" s="318" customFormat="1" ht="73.5" customHeight="1" x14ac:dyDescent="0.25">
      <c r="A37" s="577"/>
      <c r="B37" s="577"/>
      <c r="C37" s="577"/>
      <c r="D37" s="577"/>
      <c r="E37" s="577"/>
      <c r="F37" s="577"/>
      <c r="G37" s="407" t="s">
        <v>1207</v>
      </c>
      <c r="H37" s="407" t="s">
        <v>499</v>
      </c>
      <c r="I37" s="407">
        <v>500</v>
      </c>
      <c r="J37" s="577"/>
      <c r="K37" s="577"/>
      <c r="L37" s="577"/>
      <c r="M37" s="582"/>
      <c r="N37" s="577"/>
      <c r="O37" s="582"/>
      <c r="P37" s="577"/>
      <c r="Q37" s="577"/>
      <c r="R37" s="577"/>
    </row>
    <row r="38" spans="1:18" x14ac:dyDescent="0.25">
      <c r="A38" s="315"/>
      <c r="B38" s="315"/>
      <c r="C38" s="315"/>
      <c r="D38" s="315"/>
      <c r="E38" s="315"/>
      <c r="F38" s="315"/>
      <c r="G38" s="315"/>
      <c r="H38" s="315"/>
      <c r="I38" s="315"/>
      <c r="J38" s="315"/>
      <c r="K38" s="315"/>
      <c r="L38" s="315"/>
      <c r="M38" s="315"/>
      <c r="N38" s="315"/>
      <c r="O38" s="315"/>
      <c r="Q38" s="315"/>
      <c r="R38" s="315"/>
    </row>
    <row r="39" spans="1:18" x14ac:dyDescent="0.25">
      <c r="A39" s="315"/>
      <c r="B39" s="315"/>
      <c r="C39" s="315"/>
      <c r="D39" s="315"/>
      <c r="E39" s="315"/>
      <c r="F39" s="315"/>
      <c r="G39" s="315"/>
      <c r="H39" s="315"/>
      <c r="I39" s="315"/>
      <c r="J39" s="315"/>
      <c r="K39" s="315"/>
      <c r="L39" s="777"/>
      <c r="M39" s="777" t="s">
        <v>35</v>
      </c>
      <c r="N39" s="777"/>
      <c r="O39" s="777"/>
      <c r="Q39" s="316"/>
      <c r="R39" s="315"/>
    </row>
    <row r="40" spans="1:18" x14ac:dyDescent="0.25">
      <c r="A40" s="315"/>
      <c r="B40" s="315"/>
      <c r="C40" s="315"/>
      <c r="D40" s="315"/>
      <c r="E40" s="315"/>
      <c r="F40" s="315"/>
      <c r="G40" s="315"/>
      <c r="H40" s="315"/>
      <c r="I40" s="315"/>
      <c r="J40" s="315"/>
      <c r="K40" s="315"/>
      <c r="L40" s="778"/>
      <c r="M40" s="317" t="s">
        <v>36</v>
      </c>
      <c r="N40" s="777" t="s">
        <v>37</v>
      </c>
      <c r="O40" s="778"/>
      <c r="Q40" s="316"/>
      <c r="R40" s="315"/>
    </row>
    <row r="41" spans="1:18" x14ac:dyDescent="0.25">
      <c r="A41" s="315"/>
      <c r="B41" s="315"/>
      <c r="C41" s="315"/>
      <c r="D41" s="315"/>
      <c r="E41" s="315"/>
      <c r="F41" s="315"/>
      <c r="G41" s="315"/>
      <c r="H41" s="315"/>
      <c r="I41" s="315"/>
      <c r="J41" s="315"/>
      <c r="K41" s="315"/>
      <c r="L41" s="778"/>
      <c r="M41" s="317"/>
      <c r="N41" s="317">
        <v>2020</v>
      </c>
      <c r="O41" s="317">
        <v>2021</v>
      </c>
      <c r="Q41" s="316"/>
      <c r="R41" s="315"/>
    </row>
    <row r="42" spans="1:18" x14ac:dyDescent="0.25">
      <c r="L42" s="192" t="s">
        <v>688</v>
      </c>
      <c r="M42" s="70">
        <v>14</v>
      </c>
      <c r="N42" s="281">
        <f>M7+M8+M9+M12+M14+M16+M17+M18+M20+M22+M23+M27+M30+M33</f>
        <v>459000</v>
      </c>
      <c r="O42" s="23">
        <f>P7</f>
        <v>70000</v>
      </c>
      <c r="Q42" s="107"/>
    </row>
    <row r="43" spans="1:18" x14ac:dyDescent="0.25">
      <c r="N43" s="158"/>
      <c r="Q43" s="107"/>
    </row>
    <row r="44" spans="1:18" x14ac:dyDescent="0.25">
      <c r="Q44" s="107"/>
    </row>
  </sheetData>
  <mergeCells count="155">
    <mergeCell ref="A9:A11"/>
    <mergeCell ref="A4:A5"/>
    <mergeCell ref="B4:B5"/>
    <mergeCell ref="C4:C5"/>
    <mergeCell ref="D4:D5"/>
    <mergeCell ref="E4:E5"/>
    <mergeCell ref="F4:F5"/>
    <mergeCell ref="C9:C11"/>
    <mergeCell ref="D9:D11"/>
    <mergeCell ref="E9:E11"/>
    <mergeCell ref="F9:F11"/>
    <mergeCell ref="B9:B11"/>
    <mergeCell ref="G4:G5"/>
    <mergeCell ref="H4:I4"/>
    <mergeCell ref="J4:J5"/>
    <mergeCell ref="R9:R11"/>
    <mergeCell ref="K4:L4"/>
    <mergeCell ref="M4:N4"/>
    <mergeCell ref="L9:L11"/>
    <mergeCell ref="Q4:Q5"/>
    <mergeCell ref="R4:R5"/>
    <mergeCell ref="O4:P4"/>
    <mergeCell ref="N9:N11"/>
    <mergeCell ref="O9:O11"/>
    <mergeCell ref="P9:P11"/>
    <mergeCell ref="Q9:Q11"/>
    <mergeCell ref="A14:A15"/>
    <mergeCell ref="B14:B15"/>
    <mergeCell ref="C14:C15"/>
    <mergeCell ref="D14:D15"/>
    <mergeCell ref="E14:E15"/>
    <mergeCell ref="F14:F15"/>
    <mergeCell ref="J14:J15"/>
    <mergeCell ref="M12:M13"/>
    <mergeCell ref="N12:N13"/>
    <mergeCell ref="A12:A13"/>
    <mergeCell ref="B12:B13"/>
    <mergeCell ref="C12:C13"/>
    <mergeCell ref="D12:D13"/>
    <mergeCell ref="E12:E13"/>
    <mergeCell ref="F12:F13"/>
    <mergeCell ref="J12:J13"/>
    <mergeCell ref="K12:K13"/>
    <mergeCell ref="L12:L13"/>
    <mergeCell ref="Q14:Q15"/>
    <mergeCell ref="J9:J11"/>
    <mergeCell ref="K9:K11"/>
    <mergeCell ref="R14:R15"/>
    <mergeCell ref="N14:N15"/>
    <mergeCell ref="O14:O15"/>
    <mergeCell ref="P14:P15"/>
    <mergeCell ref="O12:O13"/>
    <mergeCell ref="P12:P13"/>
    <mergeCell ref="Q12:Q13"/>
    <mergeCell ref="R12:R13"/>
    <mergeCell ref="B18:B19"/>
    <mergeCell ref="C18:C19"/>
    <mergeCell ref="D18:D19"/>
    <mergeCell ref="E18:E19"/>
    <mergeCell ref="F18:F19"/>
    <mergeCell ref="K14:K15"/>
    <mergeCell ref="L14:L15"/>
    <mergeCell ref="M14:M15"/>
    <mergeCell ref="M9:M11"/>
    <mergeCell ref="P23:P26"/>
    <mergeCell ref="R23:R26"/>
    <mergeCell ref="Q23:Q26"/>
    <mergeCell ref="P18:P19"/>
    <mergeCell ref="Q18:Q19"/>
    <mergeCell ref="R18:R19"/>
    <mergeCell ref="A20:A21"/>
    <mergeCell ref="B20:B21"/>
    <mergeCell ref="C20:C21"/>
    <mergeCell ref="Q20:Q21"/>
    <mergeCell ref="R20:R21"/>
    <mergeCell ref="J18:J19"/>
    <mergeCell ref="K18:K19"/>
    <mergeCell ref="L18:L19"/>
    <mergeCell ref="M18:M19"/>
    <mergeCell ref="N18:N19"/>
    <mergeCell ref="O18:O19"/>
    <mergeCell ref="P20:P21"/>
    <mergeCell ref="D20:D21"/>
    <mergeCell ref="E20:E21"/>
    <mergeCell ref="F20:F21"/>
    <mergeCell ref="J20:J21"/>
    <mergeCell ref="K20:K21"/>
    <mergeCell ref="A18:A19"/>
    <mergeCell ref="L23:L26"/>
    <mergeCell ref="M23:M26"/>
    <mergeCell ref="N23:N26"/>
    <mergeCell ref="O23:O26"/>
    <mergeCell ref="L20:L21"/>
    <mergeCell ref="M20:M21"/>
    <mergeCell ref="N20:N21"/>
    <mergeCell ref="O20:O21"/>
    <mergeCell ref="A23:A26"/>
    <mergeCell ref="B23:B26"/>
    <mergeCell ref="C23:C26"/>
    <mergeCell ref="D23:D26"/>
    <mergeCell ref="E23:E26"/>
    <mergeCell ref="F23:F26"/>
    <mergeCell ref="G23:G24"/>
    <mergeCell ref="J23:J26"/>
    <mergeCell ref="K23:K26"/>
    <mergeCell ref="O30:O32"/>
    <mergeCell ref="P30:P32"/>
    <mergeCell ref="Q30:Q32"/>
    <mergeCell ref="R30:R32"/>
    <mergeCell ref="F30:F32"/>
    <mergeCell ref="J30:J32"/>
    <mergeCell ref="K30:K32"/>
    <mergeCell ref="L30:L32"/>
    <mergeCell ref="D27:D29"/>
    <mergeCell ref="E27:E29"/>
    <mergeCell ref="F27:F29"/>
    <mergeCell ref="G27:G28"/>
    <mergeCell ref="J27:J29"/>
    <mergeCell ref="K27:K29"/>
    <mergeCell ref="P27:P29"/>
    <mergeCell ref="Q27:Q29"/>
    <mergeCell ref="R27:R29"/>
    <mergeCell ref="O27:O29"/>
    <mergeCell ref="A27:A29"/>
    <mergeCell ref="B27:B29"/>
    <mergeCell ref="C27:C29"/>
    <mergeCell ref="M30:M32"/>
    <mergeCell ref="L27:L29"/>
    <mergeCell ref="M27:M29"/>
    <mergeCell ref="N27:N29"/>
    <mergeCell ref="A30:A32"/>
    <mergeCell ref="B30:B32"/>
    <mergeCell ref="C30:C32"/>
    <mergeCell ref="D30:D32"/>
    <mergeCell ref="E30:E32"/>
    <mergeCell ref="N30:N32"/>
    <mergeCell ref="L33:L37"/>
    <mergeCell ref="R33:R37"/>
    <mergeCell ref="L39:L41"/>
    <mergeCell ref="M39:O39"/>
    <mergeCell ref="N40:O40"/>
    <mergeCell ref="A33:A37"/>
    <mergeCell ref="B33:B37"/>
    <mergeCell ref="C33:C37"/>
    <mergeCell ref="D33:D37"/>
    <mergeCell ref="M33:M37"/>
    <mergeCell ref="N33:N37"/>
    <mergeCell ref="O33:O37"/>
    <mergeCell ref="P33:P37"/>
    <mergeCell ref="Q33:Q37"/>
    <mergeCell ref="E33:E37"/>
    <mergeCell ref="F33:F37"/>
    <mergeCell ref="G33:G34"/>
    <mergeCell ref="J33:J37"/>
    <mergeCell ref="K33:K3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S30"/>
  <sheetViews>
    <sheetView topLeftCell="A13" zoomScale="60" zoomScaleNormal="60" workbookViewId="0">
      <selection activeCell="O21" sqref="O21:P21"/>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5703125" style="72" customWidth="1"/>
    <col min="7" max="7" width="35.7109375" style="72" customWidth="1"/>
    <col min="8" max="8" width="25.85546875" style="72" customWidth="1"/>
    <col min="9" max="9" width="15.425781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2.8554687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ht="15.75" x14ac:dyDescent="0.25">
      <c r="A2" s="328" t="s">
        <v>1963</v>
      </c>
      <c r="B2" s="40"/>
      <c r="C2" s="40"/>
      <c r="D2" s="40"/>
      <c r="E2" s="40"/>
      <c r="F2" s="40"/>
      <c r="G2" s="40"/>
      <c r="H2" s="40"/>
      <c r="I2" s="40"/>
      <c r="J2" s="40"/>
      <c r="K2" s="40"/>
      <c r="L2" s="40"/>
      <c r="M2" s="40"/>
      <c r="N2" s="40"/>
      <c r="O2" s="40"/>
      <c r="P2" s="40"/>
      <c r="Q2" s="40"/>
      <c r="R2" s="40"/>
    </row>
    <row r="3" spans="1:19" ht="15.75" x14ac:dyDescent="0.25">
      <c r="A3" s="40"/>
      <c r="B3" s="40"/>
      <c r="C3" s="40"/>
      <c r="D3" s="40"/>
      <c r="E3" s="40"/>
      <c r="F3" s="40"/>
      <c r="G3" s="40"/>
      <c r="H3" s="40"/>
      <c r="I3" s="40"/>
      <c r="J3" s="40"/>
      <c r="K3" s="40"/>
      <c r="L3" s="40"/>
      <c r="M3" s="41"/>
      <c r="N3" s="41"/>
      <c r="O3" s="41"/>
      <c r="P3" s="41"/>
      <c r="Q3" s="40"/>
      <c r="R3" s="40"/>
    </row>
    <row r="4" spans="1:19" s="4" customFormat="1" ht="55.5" customHeight="1" x14ac:dyDescent="0.25">
      <c r="A4" s="787" t="s">
        <v>0</v>
      </c>
      <c r="B4" s="793" t="s">
        <v>1</v>
      </c>
      <c r="C4" s="793" t="s">
        <v>2</v>
      </c>
      <c r="D4" s="793" t="s">
        <v>3</v>
      </c>
      <c r="E4" s="787" t="s">
        <v>4</v>
      </c>
      <c r="F4" s="787" t="s">
        <v>5</v>
      </c>
      <c r="G4" s="787" t="s">
        <v>6</v>
      </c>
      <c r="H4" s="790" t="s">
        <v>7</v>
      </c>
      <c r="I4" s="790"/>
      <c r="J4" s="787" t="s">
        <v>8</v>
      </c>
      <c r="K4" s="791" t="s">
        <v>9</v>
      </c>
      <c r="L4" s="792"/>
      <c r="M4" s="789" t="s">
        <v>10</v>
      </c>
      <c r="N4" s="789"/>
      <c r="O4" s="789" t="s">
        <v>11</v>
      </c>
      <c r="P4" s="789"/>
      <c r="Q4" s="787" t="s">
        <v>12</v>
      </c>
      <c r="R4" s="793" t="s">
        <v>13</v>
      </c>
      <c r="S4" s="3"/>
    </row>
    <row r="5" spans="1:19" s="4" customFormat="1" ht="15.75" x14ac:dyDescent="0.2">
      <c r="A5" s="788"/>
      <c r="B5" s="794"/>
      <c r="C5" s="794"/>
      <c r="D5" s="794"/>
      <c r="E5" s="788"/>
      <c r="F5" s="788"/>
      <c r="G5" s="788"/>
      <c r="H5" s="323" t="s">
        <v>14</v>
      </c>
      <c r="I5" s="323" t="s">
        <v>15</v>
      </c>
      <c r="J5" s="788"/>
      <c r="K5" s="326">
        <v>2020</v>
      </c>
      <c r="L5" s="326">
        <v>2021</v>
      </c>
      <c r="M5" s="327">
        <v>2020</v>
      </c>
      <c r="N5" s="327">
        <v>2021</v>
      </c>
      <c r="O5" s="327">
        <v>2020</v>
      </c>
      <c r="P5" s="327">
        <v>2021</v>
      </c>
      <c r="Q5" s="788"/>
      <c r="R5" s="794"/>
      <c r="S5" s="3"/>
    </row>
    <row r="6" spans="1:19" s="4" customFormat="1" ht="15.75" x14ac:dyDescent="0.2">
      <c r="A6" s="324" t="s">
        <v>16</v>
      </c>
      <c r="B6" s="323" t="s">
        <v>17</v>
      </c>
      <c r="C6" s="323" t="s">
        <v>18</v>
      </c>
      <c r="D6" s="323" t="s">
        <v>19</v>
      </c>
      <c r="E6" s="324" t="s">
        <v>20</v>
      </c>
      <c r="F6" s="324" t="s">
        <v>21</v>
      </c>
      <c r="G6" s="324" t="s">
        <v>22</v>
      </c>
      <c r="H6" s="323" t="s">
        <v>23</v>
      </c>
      <c r="I6" s="323" t="s">
        <v>24</v>
      </c>
      <c r="J6" s="324" t="s">
        <v>25</v>
      </c>
      <c r="K6" s="326" t="s">
        <v>26</v>
      </c>
      <c r="L6" s="326" t="s">
        <v>27</v>
      </c>
      <c r="M6" s="325" t="s">
        <v>28</v>
      </c>
      <c r="N6" s="325" t="s">
        <v>29</v>
      </c>
      <c r="O6" s="325" t="s">
        <v>30</v>
      </c>
      <c r="P6" s="325" t="s">
        <v>31</v>
      </c>
      <c r="Q6" s="324" t="s">
        <v>32</v>
      </c>
      <c r="R6" s="323" t="s">
        <v>33</v>
      </c>
      <c r="S6" s="3"/>
    </row>
    <row r="7" spans="1:19" s="8" customFormat="1" ht="249" customHeight="1" x14ac:dyDescent="0.25">
      <c r="A7" s="443">
        <v>1</v>
      </c>
      <c r="B7" s="448">
        <v>1</v>
      </c>
      <c r="C7" s="443">
        <v>4</v>
      </c>
      <c r="D7" s="448">
        <v>2</v>
      </c>
      <c r="E7" s="448" t="s">
        <v>1312</v>
      </c>
      <c r="F7" s="448" t="s">
        <v>1311</v>
      </c>
      <c r="G7" s="448" t="s">
        <v>418</v>
      </c>
      <c r="H7" s="486" t="s">
        <v>1310</v>
      </c>
      <c r="I7" s="486" t="s">
        <v>1069</v>
      </c>
      <c r="J7" s="448" t="s">
        <v>1309</v>
      </c>
      <c r="K7" s="228" t="s">
        <v>34</v>
      </c>
      <c r="L7" s="228"/>
      <c r="M7" s="235">
        <v>14800</v>
      </c>
      <c r="N7" s="443"/>
      <c r="O7" s="235">
        <v>14800</v>
      </c>
      <c r="P7" s="235"/>
      <c r="Q7" s="486" t="s">
        <v>1267</v>
      </c>
      <c r="R7" s="486" t="s">
        <v>1266</v>
      </c>
      <c r="S7" s="13"/>
    </row>
    <row r="8" spans="1:19" ht="168.75" customHeight="1" x14ac:dyDescent="0.25">
      <c r="A8" s="443">
        <v>2</v>
      </c>
      <c r="B8" s="443">
        <v>1</v>
      </c>
      <c r="C8" s="443">
        <v>4</v>
      </c>
      <c r="D8" s="448">
        <v>2</v>
      </c>
      <c r="E8" s="448" t="s">
        <v>1308</v>
      </c>
      <c r="F8" s="448" t="s">
        <v>1307</v>
      </c>
      <c r="G8" s="448" t="s">
        <v>1306</v>
      </c>
      <c r="H8" s="486" t="s">
        <v>1305</v>
      </c>
      <c r="I8" s="486" t="s">
        <v>1304</v>
      </c>
      <c r="J8" s="448" t="s">
        <v>1303</v>
      </c>
      <c r="K8" s="228" t="s">
        <v>39</v>
      </c>
      <c r="L8" s="228" t="s">
        <v>34</v>
      </c>
      <c r="M8" s="235">
        <v>2600</v>
      </c>
      <c r="N8" s="235">
        <v>10980</v>
      </c>
      <c r="O8" s="235">
        <v>2600</v>
      </c>
      <c r="P8" s="235">
        <v>10980</v>
      </c>
      <c r="Q8" s="486" t="s">
        <v>1267</v>
      </c>
      <c r="R8" s="486" t="s">
        <v>1266</v>
      </c>
      <c r="S8" s="14"/>
    </row>
    <row r="9" spans="1:19" ht="216" customHeight="1" x14ac:dyDescent="0.25">
      <c r="A9" s="443">
        <v>3</v>
      </c>
      <c r="B9" s="448">
        <v>1</v>
      </c>
      <c r="C9" s="448">
        <v>4</v>
      </c>
      <c r="D9" s="448">
        <v>5</v>
      </c>
      <c r="E9" s="448" t="s">
        <v>1302</v>
      </c>
      <c r="F9" s="448" t="s">
        <v>1301</v>
      </c>
      <c r="G9" s="448" t="s">
        <v>1300</v>
      </c>
      <c r="H9" s="448" t="s">
        <v>1299</v>
      </c>
      <c r="I9" s="448" t="s">
        <v>1298</v>
      </c>
      <c r="J9" s="448" t="s">
        <v>1287</v>
      </c>
      <c r="K9" s="443"/>
      <c r="L9" s="228" t="s">
        <v>34</v>
      </c>
      <c r="M9" s="230"/>
      <c r="N9" s="235">
        <v>32600</v>
      </c>
      <c r="O9" s="230"/>
      <c r="P9" s="235">
        <v>32600</v>
      </c>
      <c r="Q9" s="486" t="s">
        <v>1267</v>
      </c>
      <c r="R9" s="486" t="s">
        <v>1266</v>
      </c>
    </row>
    <row r="10" spans="1:19" ht="213.75" customHeight="1" x14ac:dyDescent="0.25">
      <c r="A10" s="443">
        <v>4</v>
      </c>
      <c r="B10" s="443">
        <v>1</v>
      </c>
      <c r="C10" s="443">
        <v>4</v>
      </c>
      <c r="D10" s="448">
        <v>5</v>
      </c>
      <c r="E10" s="448" t="s">
        <v>1297</v>
      </c>
      <c r="F10" s="448" t="s">
        <v>1296</v>
      </c>
      <c r="G10" s="448" t="s">
        <v>1295</v>
      </c>
      <c r="H10" s="448" t="s">
        <v>1294</v>
      </c>
      <c r="I10" s="448" t="s">
        <v>1293</v>
      </c>
      <c r="J10" s="448" t="s">
        <v>1287</v>
      </c>
      <c r="K10" s="443"/>
      <c r="L10" s="228" t="s">
        <v>34</v>
      </c>
      <c r="M10" s="230"/>
      <c r="N10" s="235">
        <v>58500</v>
      </c>
      <c r="O10" s="230"/>
      <c r="P10" s="235">
        <v>58500</v>
      </c>
      <c r="Q10" s="486" t="s">
        <v>1267</v>
      </c>
      <c r="R10" s="486" t="s">
        <v>1266</v>
      </c>
    </row>
    <row r="11" spans="1:19" ht="176.25" customHeight="1" x14ac:dyDescent="0.25">
      <c r="A11" s="443">
        <v>5</v>
      </c>
      <c r="B11" s="443">
        <v>1</v>
      </c>
      <c r="C11" s="443">
        <v>4</v>
      </c>
      <c r="D11" s="448">
        <v>2</v>
      </c>
      <c r="E11" s="448" t="s">
        <v>1292</v>
      </c>
      <c r="F11" s="448" t="s">
        <v>1291</v>
      </c>
      <c r="G11" s="448" t="s">
        <v>1290</v>
      </c>
      <c r="H11" s="448" t="s">
        <v>1289</v>
      </c>
      <c r="I11" s="448" t="s">
        <v>1288</v>
      </c>
      <c r="J11" s="448" t="s">
        <v>1287</v>
      </c>
      <c r="K11" s="443"/>
      <c r="L11" s="228" t="s">
        <v>34</v>
      </c>
      <c r="M11" s="230"/>
      <c r="N11" s="235">
        <v>35000</v>
      </c>
      <c r="O11" s="230"/>
      <c r="P11" s="235">
        <v>35000</v>
      </c>
      <c r="Q11" s="486" t="s">
        <v>1267</v>
      </c>
      <c r="R11" s="486" t="s">
        <v>1266</v>
      </c>
    </row>
    <row r="12" spans="1:19" ht="202.5" customHeight="1" x14ac:dyDescent="0.25">
      <c r="A12" s="443">
        <v>6</v>
      </c>
      <c r="B12" s="448">
        <v>1</v>
      </c>
      <c r="C12" s="443">
        <v>4</v>
      </c>
      <c r="D12" s="443">
        <v>2</v>
      </c>
      <c r="E12" s="448" t="s">
        <v>1286</v>
      </c>
      <c r="F12" s="448" t="s">
        <v>1285</v>
      </c>
      <c r="G12" s="443" t="s">
        <v>500</v>
      </c>
      <c r="H12" s="448" t="s">
        <v>1284</v>
      </c>
      <c r="I12" s="448" t="s">
        <v>1283</v>
      </c>
      <c r="J12" s="448" t="s">
        <v>1282</v>
      </c>
      <c r="K12" s="443" t="s">
        <v>39</v>
      </c>
      <c r="L12" s="487"/>
      <c r="M12" s="235">
        <v>15420</v>
      </c>
      <c r="N12" s="443"/>
      <c r="O12" s="235">
        <v>15420</v>
      </c>
      <c r="P12" s="379"/>
      <c r="Q12" s="486" t="s">
        <v>1267</v>
      </c>
      <c r="R12" s="486" t="s">
        <v>1266</v>
      </c>
    </row>
    <row r="13" spans="1:19" ht="204.75" x14ac:dyDescent="0.25">
      <c r="A13" s="443">
        <v>7</v>
      </c>
      <c r="B13" s="448">
        <v>1</v>
      </c>
      <c r="C13" s="448">
        <v>4</v>
      </c>
      <c r="D13" s="448">
        <v>2</v>
      </c>
      <c r="E13" s="443" t="s">
        <v>1281</v>
      </c>
      <c r="F13" s="488" t="s">
        <v>1280</v>
      </c>
      <c r="G13" s="448" t="s">
        <v>929</v>
      </c>
      <c r="H13" s="448" t="s">
        <v>1279</v>
      </c>
      <c r="I13" s="448" t="s">
        <v>1278</v>
      </c>
      <c r="J13" s="448" t="s">
        <v>1277</v>
      </c>
      <c r="K13" s="448" t="s">
        <v>46</v>
      </c>
      <c r="L13" s="448" t="s">
        <v>34</v>
      </c>
      <c r="M13" s="230">
        <v>11164.27</v>
      </c>
      <c r="N13" s="230">
        <v>9335.73</v>
      </c>
      <c r="O13" s="230">
        <v>11164.27</v>
      </c>
      <c r="P13" s="230">
        <v>9335.73</v>
      </c>
      <c r="Q13" s="486" t="s">
        <v>1267</v>
      </c>
      <c r="R13" s="486" t="s">
        <v>1266</v>
      </c>
    </row>
    <row r="14" spans="1:19" ht="201.75" customHeight="1" x14ac:dyDescent="0.25">
      <c r="A14" s="443">
        <v>8</v>
      </c>
      <c r="B14" s="448">
        <v>1</v>
      </c>
      <c r="C14" s="448">
        <v>4</v>
      </c>
      <c r="D14" s="448">
        <v>2</v>
      </c>
      <c r="E14" s="448" t="s">
        <v>1276</v>
      </c>
      <c r="F14" s="448" t="s">
        <v>1275</v>
      </c>
      <c r="G14" s="448" t="s">
        <v>61</v>
      </c>
      <c r="H14" s="443" t="s">
        <v>1022</v>
      </c>
      <c r="I14" s="443">
        <v>1</v>
      </c>
      <c r="J14" s="448" t="s">
        <v>1268</v>
      </c>
      <c r="K14" s="448" t="s">
        <v>46</v>
      </c>
      <c r="L14" s="448"/>
      <c r="M14" s="235">
        <v>21000</v>
      </c>
      <c r="N14" s="443"/>
      <c r="O14" s="235">
        <v>21000</v>
      </c>
      <c r="P14" s="443"/>
      <c r="Q14" s="448" t="s">
        <v>1267</v>
      </c>
      <c r="R14" s="448" t="s">
        <v>1266</v>
      </c>
    </row>
    <row r="15" spans="1:19" ht="102" customHeight="1" x14ac:dyDescent="0.25">
      <c r="A15" s="443">
        <v>9</v>
      </c>
      <c r="B15" s="448">
        <v>1</v>
      </c>
      <c r="C15" s="448">
        <v>4</v>
      </c>
      <c r="D15" s="448">
        <v>2</v>
      </c>
      <c r="E15" s="448" t="s">
        <v>1023</v>
      </c>
      <c r="F15" s="448" t="s">
        <v>1274</v>
      </c>
      <c r="G15" s="448" t="s">
        <v>1273</v>
      </c>
      <c r="H15" s="443" t="s">
        <v>62</v>
      </c>
      <c r="I15" s="443">
        <v>1</v>
      </c>
      <c r="J15" s="448" t="s">
        <v>1272</v>
      </c>
      <c r="K15" s="448" t="s">
        <v>46</v>
      </c>
      <c r="L15" s="448"/>
      <c r="M15" s="230">
        <v>16400</v>
      </c>
      <c r="N15" s="443"/>
      <c r="O15" s="230">
        <v>16400</v>
      </c>
      <c r="P15" s="443"/>
      <c r="Q15" s="486" t="s">
        <v>1267</v>
      </c>
      <c r="R15" s="486" t="s">
        <v>1266</v>
      </c>
    </row>
    <row r="16" spans="1:19" ht="170.25" customHeight="1" x14ac:dyDescent="0.25">
      <c r="A16" s="443">
        <v>10</v>
      </c>
      <c r="B16" s="448">
        <v>1</v>
      </c>
      <c r="C16" s="448">
        <v>4</v>
      </c>
      <c r="D16" s="448">
        <v>2</v>
      </c>
      <c r="E16" s="448" t="s">
        <v>1021</v>
      </c>
      <c r="F16" s="448" t="s">
        <v>1271</v>
      </c>
      <c r="G16" s="448" t="s">
        <v>45</v>
      </c>
      <c r="H16" s="448" t="s">
        <v>1270</v>
      </c>
      <c r="I16" s="448" t="s">
        <v>1269</v>
      </c>
      <c r="J16" s="448" t="s">
        <v>1268</v>
      </c>
      <c r="K16" s="448" t="s">
        <v>39</v>
      </c>
      <c r="L16" s="448"/>
      <c r="M16" s="235">
        <v>42300</v>
      </c>
      <c r="N16" s="443"/>
      <c r="O16" s="235">
        <v>42300</v>
      </c>
      <c r="P16" s="443"/>
      <c r="Q16" s="486" t="s">
        <v>1267</v>
      </c>
      <c r="R16" s="486" t="s">
        <v>1266</v>
      </c>
    </row>
    <row r="17" spans="1:18" ht="15.75" x14ac:dyDescent="0.25">
      <c r="A17" s="40"/>
      <c r="B17" s="40"/>
      <c r="C17" s="40"/>
      <c r="D17" s="40"/>
      <c r="E17" s="40"/>
      <c r="F17" s="40"/>
      <c r="G17" s="40"/>
      <c r="H17" s="40"/>
      <c r="I17" s="40"/>
      <c r="J17" s="40"/>
      <c r="K17" s="40"/>
      <c r="L17" s="40"/>
      <c r="Q17" s="40"/>
      <c r="R17" s="40"/>
    </row>
    <row r="18" spans="1:18" ht="15.75" x14ac:dyDescent="0.25">
      <c r="M18" s="743"/>
      <c r="N18" s="684" t="s">
        <v>35</v>
      </c>
      <c r="O18" s="684"/>
      <c r="P18" s="684"/>
    </row>
    <row r="19" spans="1:18" x14ac:dyDescent="0.25">
      <c r="M19" s="743"/>
      <c r="N19" s="283" t="s">
        <v>36</v>
      </c>
      <c r="O19" s="743" t="s">
        <v>37</v>
      </c>
      <c r="P19" s="743"/>
    </row>
    <row r="20" spans="1:18" x14ac:dyDescent="0.25">
      <c r="M20" s="743"/>
      <c r="N20" s="283"/>
      <c r="O20" s="283">
        <v>2020</v>
      </c>
      <c r="P20" s="283">
        <v>2021</v>
      </c>
    </row>
    <row r="21" spans="1:18" x14ac:dyDescent="0.25">
      <c r="M21" s="283" t="s">
        <v>688</v>
      </c>
      <c r="N21" s="282">
        <v>10</v>
      </c>
      <c r="O21" s="281">
        <f>SUM(M7+M8+M12+M13+M14+M15+M16)</f>
        <v>123684.27</v>
      </c>
      <c r="P21" s="281">
        <f>SUM(N8+N9+N10+N11+N13)</f>
        <v>146415.73000000001</v>
      </c>
    </row>
    <row r="23" spans="1:18" x14ac:dyDescent="0.25">
      <c r="O23" s="2"/>
      <c r="P23" s="2"/>
      <c r="Q23" s="2"/>
    </row>
    <row r="27" spans="1:18" x14ac:dyDescent="0.25">
      <c r="N27" s="72" t="s">
        <v>38</v>
      </c>
      <c r="O27" s="2"/>
    </row>
    <row r="28" spans="1:18" x14ac:dyDescent="0.25">
      <c r="O28" s="2"/>
    </row>
    <row r="30" spans="1:18" x14ac:dyDescent="0.25">
      <c r="O30" s="322"/>
    </row>
  </sheetData>
  <mergeCells count="17">
    <mergeCell ref="A4:A5"/>
    <mergeCell ref="B4:B5"/>
    <mergeCell ref="C4:C5"/>
    <mergeCell ref="M4:N4"/>
    <mergeCell ref="R4:R5"/>
    <mergeCell ref="D4:D5"/>
    <mergeCell ref="E4:E5"/>
    <mergeCell ref="M18:M20"/>
    <mergeCell ref="N18:P18"/>
    <mergeCell ref="O19:P19"/>
    <mergeCell ref="F4:F5"/>
    <mergeCell ref="Q4:Q5"/>
    <mergeCell ref="G4:G5"/>
    <mergeCell ref="O4:P4"/>
    <mergeCell ref="H4:I4"/>
    <mergeCell ref="J4:J5"/>
    <mergeCell ref="K4:L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S28"/>
  <sheetViews>
    <sheetView topLeftCell="A16" zoomScale="60" zoomScaleNormal="60" workbookViewId="0">
      <selection activeCell="A3" sqref="A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289" t="s">
        <v>1965</v>
      </c>
    </row>
    <row r="3" spans="1:19" x14ac:dyDescent="0.25">
      <c r="M3" s="2"/>
      <c r="N3" s="2"/>
      <c r="O3" s="2"/>
      <c r="P3" s="2"/>
    </row>
    <row r="4" spans="1:19" s="4" customFormat="1" ht="51"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s="8" customFormat="1" ht="133.5" customHeight="1" x14ac:dyDescent="0.25">
      <c r="A7" s="409">
        <v>1</v>
      </c>
      <c r="B7" s="403">
        <v>1</v>
      </c>
      <c r="C7" s="409">
        <v>4</v>
      </c>
      <c r="D7" s="403">
        <v>2</v>
      </c>
      <c r="E7" s="403" t="s">
        <v>1349</v>
      </c>
      <c r="F7" s="403" t="s">
        <v>1348</v>
      </c>
      <c r="G7" s="403" t="s">
        <v>1347</v>
      </c>
      <c r="H7" s="407" t="s">
        <v>931</v>
      </c>
      <c r="I7" s="426" t="s">
        <v>1336</v>
      </c>
      <c r="J7" s="403" t="s">
        <v>1346</v>
      </c>
      <c r="K7" s="421" t="s">
        <v>39</v>
      </c>
      <c r="L7" s="421"/>
      <c r="M7" s="419">
        <v>60000</v>
      </c>
      <c r="N7" s="419"/>
      <c r="O7" s="418">
        <v>60000</v>
      </c>
      <c r="P7" s="419"/>
      <c r="Q7" s="435" t="s">
        <v>1316</v>
      </c>
      <c r="R7" s="435" t="s">
        <v>1315</v>
      </c>
      <c r="S7" s="13"/>
    </row>
    <row r="8" spans="1:19" s="8" customFormat="1" ht="45" x14ac:dyDescent="0.25">
      <c r="A8" s="544">
        <v>2</v>
      </c>
      <c r="B8" s="514">
        <v>1</v>
      </c>
      <c r="C8" s="544">
        <v>4</v>
      </c>
      <c r="D8" s="544">
        <v>2</v>
      </c>
      <c r="E8" s="514" t="s">
        <v>1345</v>
      </c>
      <c r="F8" s="514" t="s">
        <v>1344</v>
      </c>
      <c r="G8" s="514" t="s">
        <v>45</v>
      </c>
      <c r="H8" s="423" t="s">
        <v>1343</v>
      </c>
      <c r="I8" s="407">
        <v>1</v>
      </c>
      <c r="J8" s="514" t="s">
        <v>1342</v>
      </c>
      <c r="K8" s="640" t="s">
        <v>46</v>
      </c>
      <c r="L8" s="514"/>
      <c r="M8" s="580">
        <v>25000</v>
      </c>
      <c r="N8" s="514"/>
      <c r="O8" s="624">
        <v>25000</v>
      </c>
      <c r="P8" s="514"/>
      <c r="Q8" s="795" t="s">
        <v>1316</v>
      </c>
      <c r="R8" s="795" t="s">
        <v>1315</v>
      </c>
    </row>
    <row r="9" spans="1:19" s="8" customFormat="1" ht="45" customHeight="1" x14ac:dyDescent="0.25">
      <c r="A9" s="546"/>
      <c r="B9" s="516"/>
      <c r="C9" s="546"/>
      <c r="D9" s="546"/>
      <c r="E9" s="516"/>
      <c r="F9" s="516"/>
      <c r="G9" s="516"/>
      <c r="H9" s="407" t="s">
        <v>1341</v>
      </c>
      <c r="I9" s="426" t="s">
        <v>1139</v>
      </c>
      <c r="J9" s="516"/>
      <c r="K9" s="642"/>
      <c r="L9" s="516"/>
      <c r="M9" s="651"/>
      <c r="N9" s="516"/>
      <c r="O9" s="626"/>
      <c r="P9" s="516"/>
      <c r="Q9" s="797"/>
      <c r="R9" s="797"/>
    </row>
    <row r="10" spans="1:19" ht="180" x14ac:dyDescent="0.25">
      <c r="A10" s="411">
        <v>3</v>
      </c>
      <c r="B10" s="407">
        <v>1</v>
      </c>
      <c r="C10" s="411">
        <v>4</v>
      </c>
      <c r="D10" s="407">
        <v>5</v>
      </c>
      <c r="E10" s="407" t="s">
        <v>1340</v>
      </c>
      <c r="F10" s="407" t="s">
        <v>1339</v>
      </c>
      <c r="G10" s="407" t="s">
        <v>1338</v>
      </c>
      <c r="H10" s="407" t="s">
        <v>1337</v>
      </c>
      <c r="I10" s="426" t="s">
        <v>1336</v>
      </c>
      <c r="J10" s="407" t="s">
        <v>1335</v>
      </c>
      <c r="K10" s="425" t="s">
        <v>46</v>
      </c>
      <c r="L10" s="425"/>
      <c r="M10" s="414">
        <v>75000</v>
      </c>
      <c r="N10" s="411"/>
      <c r="O10" s="414">
        <v>75000</v>
      </c>
      <c r="P10" s="414"/>
      <c r="Q10" s="331" t="s">
        <v>1316</v>
      </c>
      <c r="R10" s="331" t="s">
        <v>1315</v>
      </c>
    </row>
    <row r="11" spans="1:19" ht="128.25" customHeight="1" x14ac:dyDescent="0.25">
      <c r="A11" s="514">
        <v>4</v>
      </c>
      <c r="B11" s="514">
        <v>1</v>
      </c>
      <c r="C11" s="544">
        <v>4</v>
      </c>
      <c r="D11" s="514">
        <v>2</v>
      </c>
      <c r="E11" s="514" t="s">
        <v>1334</v>
      </c>
      <c r="F11" s="514" t="s">
        <v>1333</v>
      </c>
      <c r="G11" s="544" t="s">
        <v>1332</v>
      </c>
      <c r="H11" s="430" t="s">
        <v>1331</v>
      </c>
      <c r="I11" s="430">
        <v>6</v>
      </c>
      <c r="J11" s="643" t="s">
        <v>1330</v>
      </c>
      <c r="K11" s="643" t="s">
        <v>39</v>
      </c>
      <c r="L11" s="643"/>
      <c r="M11" s="634">
        <v>85000</v>
      </c>
      <c r="N11" s="634"/>
      <c r="O11" s="634">
        <v>85000</v>
      </c>
      <c r="P11" s="634"/>
      <c r="Q11" s="643" t="s">
        <v>1316</v>
      </c>
      <c r="R11" s="643" t="s">
        <v>1315</v>
      </c>
    </row>
    <row r="12" spans="1:19" ht="101.25" customHeight="1" x14ac:dyDescent="0.25">
      <c r="A12" s="515"/>
      <c r="B12" s="515"/>
      <c r="C12" s="545"/>
      <c r="D12" s="515"/>
      <c r="E12" s="515"/>
      <c r="F12" s="515"/>
      <c r="G12" s="545"/>
      <c r="H12" s="430" t="s">
        <v>1329</v>
      </c>
      <c r="I12" s="430">
        <v>100</v>
      </c>
      <c r="J12" s="644"/>
      <c r="K12" s="644"/>
      <c r="L12" s="644"/>
      <c r="M12" s="635"/>
      <c r="N12" s="635"/>
      <c r="O12" s="635"/>
      <c r="P12" s="635"/>
      <c r="Q12" s="644"/>
      <c r="R12" s="644"/>
    </row>
    <row r="13" spans="1:19" ht="60" x14ac:dyDescent="0.25">
      <c r="A13" s="515"/>
      <c r="B13" s="515"/>
      <c r="C13" s="545"/>
      <c r="D13" s="515"/>
      <c r="E13" s="515"/>
      <c r="F13" s="515"/>
      <c r="G13" s="545"/>
      <c r="H13" s="407" t="s">
        <v>1328</v>
      </c>
      <c r="I13" s="411" t="s">
        <v>1327</v>
      </c>
      <c r="J13" s="644"/>
      <c r="K13" s="644"/>
      <c r="L13" s="644"/>
      <c r="M13" s="635"/>
      <c r="N13" s="635"/>
      <c r="O13" s="635"/>
      <c r="P13" s="635"/>
      <c r="Q13" s="644"/>
      <c r="R13" s="644"/>
    </row>
    <row r="14" spans="1:19" ht="57.75" customHeight="1" x14ac:dyDescent="0.25">
      <c r="A14" s="515"/>
      <c r="B14" s="515"/>
      <c r="C14" s="545"/>
      <c r="D14" s="515"/>
      <c r="E14" s="515"/>
      <c r="F14" s="515"/>
      <c r="G14" s="545"/>
      <c r="H14" s="411" t="s">
        <v>931</v>
      </c>
      <c r="I14" s="411">
        <v>2</v>
      </c>
      <c r="J14" s="644"/>
      <c r="K14" s="644"/>
      <c r="L14" s="644"/>
      <c r="M14" s="635"/>
      <c r="N14" s="635"/>
      <c r="O14" s="635"/>
      <c r="P14" s="635"/>
      <c r="Q14" s="644"/>
      <c r="R14" s="644"/>
    </row>
    <row r="15" spans="1:19" ht="45" x14ac:dyDescent="0.25">
      <c r="A15" s="515"/>
      <c r="B15" s="515"/>
      <c r="C15" s="545"/>
      <c r="D15" s="515"/>
      <c r="E15" s="515"/>
      <c r="F15" s="515"/>
      <c r="G15" s="545"/>
      <c r="H15" s="407" t="s">
        <v>1326</v>
      </c>
      <c r="I15" s="411" t="s">
        <v>1325</v>
      </c>
      <c r="J15" s="644"/>
      <c r="K15" s="644"/>
      <c r="L15" s="644"/>
      <c r="M15" s="635"/>
      <c r="N15" s="635"/>
      <c r="O15" s="635"/>
      <c r="P15" s="635"/>
      <c r="Q15" s="644"/>
      <c r="R15" s="644"/>
    </row>
    <row r="16" spans="1:19" s="8" customFormat="1" ht="45" customHeight="1" x14ac:dyDescent="0.25">
      <c r="A16" s="544">
        <v>5</v>
      </c>
      <c r="B16" s="514">
        <v>1</v>
      </c>
      <c r="C16" s="544">
        <v>4</v>
      </c>
      <c r="D16" s="514">
        <v>2</v>
      </c>
      <c r="E16" s="514" t="s">
        <v>1324</v>
      </c>
      <c r="F16" s="514" t="s">
        <v>1323</v>
      </c>
      <c r="G16" s="514" t="s">
        <v>418</v>
      </c>
      <c r="H16" s="407" t="s">
        <v>1322</v>
      </c>
      <c r="I16" s="411">
        <v>1</v>
      </c>
      <c r="J16" s="514" t="s">
        <v>1321</v>
      </c>
      <c r="K16" s="640" t="s">
        <v>39</v>
      </c>
      <c r="L16" s="544"/>
      <c r="M16" s="624">
        <v>15000</v>
      </c>
      <c r="N16" s="544"/>
      <c r="O16" s="624">
        <v>15000</v>
      </c>
      <c r="P16" s="544"/>
      <c r="Q16" s="795" t="s">
        <v>1316</v>
      </c>
      <c r="R16" s="795" t="s">
        <v>1315</v>
      </c>
    </row>
    <row r="17" spans="1:18" s="8" customFormat="1" ht="47.25" customHeight="1" x14ac:dyDescent="0.25">
      <c r="A17" s="546"/>
      <c r="B17" s="516"/>
      <c r="C17" s="546"/>
      <c r="D17" s="516"/>
      <c r="E17" s="516"/>
      <c r="F17" s="516"/>
      <c r="G17" s="516"/>
      <c r="H17" s="407" t="s">
        <v>54</v>
      </c>
      <c r="I17" s="407">
        <v>45</v>
      </c>
      <c r="J17" s="516"/>
      <c r="K17" s="642"/>
      <c r="L17" s="546"/>
      <c r="M17" s="626"/>
      <c r="N17" s="546"/>
      <c r="O17" s="626"/>
      <c r="P17" s="546"/>
      <c r="Q17" s="797"/>
      <c r="R17" s="797"/>
    </row>
    <row r="18" spans="1:18" s="8" customFormat="1" ht="30" customHeight="1" x14ac:dyDescent="0.25">
      <c r="A18" s="544">
        <v>6</v>
      </c>
      <c r="B18" s="514">
        <v>1</v>
      </c>
      <c r="C18" s="544">
        <v>4</v>
      </c>
      <c r="D18" s="514">
        <v>2</v>
      </c>
      <c r="E18" s="514" t="s">
        <v>1320</v>
      </c>
      <c r="F18" s="514" t="s">
        <v>1319</v>
      </c>
      <c r="G18" s="514" t="s">
        <v>1318</v>
      </c>
      <c r="H18" s="407" t="s">
        <v>62</v>
      </c>
      <c r="I18" s="411">
        <v>2</v>
      </c>
      <c r="J18" s="514" t="s">
        <v>1317</v>
      </c>
      <c r="K18" s="640" t="s">
        <v>39</v>
      </c>
      <c r="L18" s="544"/>
      <c r="M18" s="624">
        <v>69500</v>
      </c>
      <c r="N18" s="544"/>
      <c r="O18" s="624">
        <v>69500</v>
      </c>
      <c r="P18" s="544"/>
      <c r="Q18" s="795" t="s">
        <v>1316</v>
      </c>
      <c r="R18" s="795" t="s">
        <v>1315</v>
      </c>
    </row>
    <row r="19" spans="1:18" s="8" customFormat="1" ht="30" x14ac:dyDescent="0.25">
      <c r="A19" s="545"/>
      <c r="B19" s="515"/>
      <c r="C19" s="545"/>
      <c r="D19" s="515"/>
      <c r="E19" s="515"/>
      <c r="F19" s="515"/>
      <c r="G19" s="515"/>
      <c r="H19" s="407" t="s">
        <v>1314</v>
      </c>
      <c r="I19" s="411">
        <v>6</v>
      </c>
      <c r="J19" s="515"/>
      <c r="K19" s="641"/>
      <c r="L19" s="545"/>
      <c r="M19" s="625"/>
      <c r="N19" s="545"/>
      <c r="O19" s="625"/>
      <c r="P19" s="545"/>
      <c r="Q19" s="796"/>
      <c r="R19" s="796"/>
    </row>
    <row r="20" spans="1:18" s="8" customFormat="1" ht="30" x14ac:dyDescent="0.25">
      <c r="A20" s="545"/>
      <c r="B20" s="515"/>
      <c r="C20" s="545"/>
      <c r="D20" s="515"/>
      <c r="E20" s="515"/>
      <c r="F20" s="515"/>
      <c r="G20" s="515"/>
      <c r="H20" s="407" t="s">
        <v>248</v>
      </c>
      <c r="I20" s="411">
        <v>150</v>
      </c>
      <c r="J20" s="515"/>
      <c r="K20" s="641"/>
      <c r="L20" s="545"/>
      <c r="M20" s="625"/>
      <c r="N20" s="545"/>
      <c r="O20" s="625"/>
      <c r="P20" s="545"/>
      <c r="Q20" s="796"/>
      <c r="R20" s="796"/>
    </row>
    <row r="21" spans="1:18" s="8" customFormat="1" ht="30" x14ac:dyDescent="0.25">
      <c r="A21" s="546"/>
      <c r="B21" s="516"/>
      <c r="C21" s="546"/>
      <c r="D21" s="516"/>
      <c r="E21" s="516"/>
      <c r="F21" s="516"/>
      <c r="G21" s="516"/>
      <c r="H21" s="407" t="s">
        <v>1313</v>
      </c>
      <c r="I21" s="407">
        <v>2000</v>
      </c>
      <c r="J21" s="516"/>
      <c r="K21" s="642"/>
      <c r="L21" s="546"/>
      <c r="M21" s="626"/>
      <c r="N21" s="546"/>
      <c r="O21" s="626"/>
      <c r="P21" s="546"/>
      <c r="Q21" s="797"/>
      <c r="R21" s="797"/>
    </row>
    <row r="22" spans="1:18" x14ac:dyDescent="0.25">
      <c r="A22" s="329"/>
      <c r="B22" s="329"/>
      <c r="C22" s="329"/>
      <c r="D22" s="329"/>
      <c r="E22" s="329"/>
      <c r="F22" s="329"/>
      <c r="G22" s="329"/>
      <c r="H22" s="329"/>
      <c r="I22" s="329"/>
      <c r="J22" s="329"/>
      <c r="K22" s="329"/>
      <c r="L22" s="329"/>
      <c r="M22" s="330"/>
      <c r="N22" s="330"/>
      <c r="O22" s="330"/>
      <c r="P22" s="330"/>
      <c r="Q22" s="329"/>
      <c r="R22" s="329"/>
    </row>
    <row r="23" spans="1:18" ht="15.75" x14ac:dyDescent="0.25">
      <c r="M23" s="743"/>
      <c r="N23" s="684" t="s">
        <v>35</v>
      </c>
      <c r="O23" s="684"/>
      <c r="P23" s="684"/>
    </row>
    <row r="24" spans="1:18" x14ac:dyDescent="0.25">
      <c r="M24" s="743"/>
      <c r="N24" s="283" t="s">
        <v>36</v>
      </c>
      <c r="O24" s="743" t="s">
        <v>37</v>
      </c>
      <c r="P24" s="743"/>
    </row>
    <row r="25" spans="1:18" x14ac:dyDescent="0.25">
      <c r="M25" s="743"/>
      <c r="N25" s="283"/>
      <c r="O25" s="283">
        <v>2020</v>
      </c>
      <c r="P25" s="283">
        <v>2021</v>
      </c>
    </row>
    <row r="26" spans="1:18" x14ac:dyDescent="0.25">
      <c r="M26" s="187" t="s">
        <v>688</v>
      </c>
      <c r="N26" s="70">
        <v>6</v>
      </c>
      <c r="O26" s="23">
        <f>O18+O16+O11+O10+O8+O7</f>
        <v>329500</v>
      </c>
      <c r="P26" s="281">
        <v>0</v>
      </c>
    </row>
    <row r="28" spans="1:18" x14ac:dyDescent="0.25">
      <c r="O28" s="2"/>
    </row>
  </sheetData>
  <mergeCells count="81">
    <mergeCell ref="K4:L4"/>
    <mergeCell ref="M4:N4"/>
    <mergeCell ref="Q4:Q5"/>
    <mergeCell ref="O4:P4"/>
    <mergeCell ref="A16:A17"/>
    <mergeCell ref="B16:B17"/>
    <mergeCell ref="C16:C17"/>
    <mergeCell ref="D16:D17"/>
    <mergeCell ref="E16:E17"/>
    <mergeCell ref="L16:L17"/>
    <mergeCell ref="M16:M17"/>
    <mergeCell ref="N16:N17"/>
    <mergeCell ref="O16:O17"/>
    <mergeCell ref="E11:E15"/>
    <mergeCell ref="F11:F15"/>
    <mergeCell ref="G11:G15"/>
    <mergeCell ref="J11:J15"/>
    <mergeCell ref="K11:K15"/>
    <mergeCell ref="F16:F17"/>
    <mergeCell ref="G16:G17"/>
    <mergeCell ref="J16:J17"/>
    <mergeCell ref="K16:K17"/>
    <mergeCell ref="N11:N15"/>
    <mergeCell ref="O11:O15"/>
    <mergeCell ref="A8:A9"/>
    <mergeCell ref="B8:B9"/>
    <mergeCell ref="C8:C9"/>
    <mergeCell ref="D8:D9"/>
    <mergeCell ref="E8:E9"/>
    <mergeCell ref="A4:A5"/>
    <mergeCell ref="B4:B5"/>
    <mergeCell ref="C4:C5"/>
    <mergeCell ref="D4:D5"/>
    <mergeCell ref="E4:E5"/>
    <mergeCell ref="F4:F5"/>
    <mergeCell ref="N8:N9"/>
    <mergeCell ref="O8:O9"/>
    <mergeCell ref="R8:R9"/>
    <mergeCell ref="P8:P9"/>
    <mergeCell ref="G8:G9"/>
    <mergeCell ref="Q8:Q9"/>
    <mergeCell ref="F8:F9"/>
    <mergeCell ref="J8:J9"/>
    <mergeCell ref="K8:K9"/>
    <mergeCell ref="L8:L9"/>
    <mergeCell ref="M8:M9"/>
    <mergeCell ref="R4:R5"/>
    <mergeCell ref="G4:G5"/>
    <mergeCell ref="H4:I4"/>
    <mergeCell ref="J4:J5"/>
    <mergeCell ref="R11:R15"/>
    <mergeCell ref="A11:A15"/>
    <mergeCell ref="B11:B15"/>
    <mergeCell ref="C11:C15"/>
    <mergeCell ref="D11:D15"/>
    <mergeCell ref="L11:L15"/>
    <mergeCell ref="M11:M15"/>
    <mergeCell ref="P11:P15"/>
    <mergeCell ref="Q11:Q15"/>
    <mergeCell ref="P16:P17"/>
    <mergeCell ref="Q16:Q17"/>
    <mergeCell ref="R16:R17"/>
    <mergeCell ref="P18:P21"/>
    <mergeCell ref="B18:B21"/>
    <mergeCell ref="C18:C21"/>
    <mergeCell ref="D18:D21"/>
    <mergeCell ref="E18:E21"/>
    <mergeCell ref="F18:F21"/>
    <mergeCell ref="G18:G21"/>
    <mergeCell ref="J18:J21"/>
    <mergeCell ref="K18:K21"/>
    <mergeCell ref="L18:L21"/>
    <mergeCell ref="M18:M21"/>
    <mergeCell ref="N18:N21"/>
    <mergeCell ref="O18:O21"/>
    <mergeCell ref="A18:A21"/>
    <mergeCell ref="Q18:Q21"/>
    <mergeCell ref="R18:R21"/>
    <mergeCell ref="M23:M25"/>
    <mergeCell ref="N23:P23"/>
    <mergeCell ref="O24:P2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61"/>
  <sheetViews>
    <sheetView topLeftCell="A53" zoomScale="60" zoomScaleNormal="60" workbookViewId="0">
      <selection activeCell="O60" sqref="O60:P60"/>
    </sheetView>
  </sheetViews>
  <sheetFormatPr defaultColWidth="9.140625" defaultRowHeight="15" x14ac:dyDescent="0.25"/>
  <cols>
    <col min="1" max="1" width="5" style="72" customWidth="1"/>
    <col min="2" max="2" width="9.42578125" style="72" customWidth="1"/>
    <col min="3" max="3" width="12.140625" style="72" customWidth="1"/>
    <col min="4" max="4" width="10.28515625" style="72" customWidth="1"/>
    <col min="5" max="5" width="48.5703125" style="72" customWidth="1"/>
    <col min="6" max="6" width="65.28515625" style="72" customWidth="1"/>
    <col min="7" max="7" width="38" style="72" customWidth="1"/>
    <col min="8" max="8" width="21.7109375" style="72" customWidth="1"/>
    <col min="9" max="9" width="12.85546875" style="72" customWidth="1"/>
    <col min="10" max="10" width="34.140625" style="72" customWidth="1"/>
    <col min="11" max="11" width="12.85546875" style="72" customWidth="1"/>
    <col min="12" max="12" width="13.5703125" style="72" customWidth="1"/>
    <col min="13" max="13" width="19" style="332" customWidth="1"/>
    <col min="14" max="14" width="18.42578125" style="72" customWidth="1"/>
    <col min="15" max="15" width="19.140625" style="332" customWidth="1"/>
    <col min="16" max="16" width="19.140625" style="72" customWidth="1"/>
    <col min="17" max="17" width="22.5703125" style="72" customWidth="1"/>
    <col min="18" max="18" width="25" style="72" customWidth="1"/>
    <col min="19" max="19" width="20.85546875" style="72" customWidth="1"/>
    <col min="20" max="258" width="9.7109375" style="72" customWidth="1"/>
    <col min="259" max="259" width="5" style="72" customWidth="1"/>
    <col min="260" max="260" width="10.28515625" style="72" customWidth="1"/>
    <col min="261" max="261" width="10.5703125" style="72" customWidth="1"/>
    <col min="262" max="262" width="9.42578125" style="72" customWidth="1"/>
    <col min="263" max="263" width="24.28515625" style="72" customWidth="1"/>
    <col min="264" max="264" width="63.5703125" style="72" customWidth="1"/>
    <col min="265" max="265" width="61.5703125" style="72" customWidth="1"/>
    <col min="266" max="266" width="37.5703125" style="72" customWidth="1"/>
    <col min="267" max="267" width="30" style="72" customWidth="1"/>
    <col min="268" max="268" width="35.28515625" style="72" customWidth="1"/>
    <col min="269" max="269" width="27.7109375" style="72" customWidth="1"/>
    <col min="270" max="270" width="20.42578125" style="72" customWidth="1"/>
    <col min="271" max="271" width="11.140625" style="72" customWidth="1"/>
    <col min="272" max="272" width="12.5703125" style="72" customWidth="1"/>
    <col min="273" max="273" width="15.7109375" style="72" customWidth="1"/>
    <col min="274" max="274" width="9.5703125" style="72" customWidth="1"/>
    <col min="275" max="514" width="9.7109375" style="72" customWidth="1"/>
    <col min="515" max="515" width="5" style="72" customWidth="1"/>
    <col min="516" max="516" width="10.28515625" style="72" customWidth="1"/>
    <col min="517" max="517" width="10.5703125" style="72" customWidth="1"/>
    <col min="518" max="518" width="9.42578125" style="72" customWidth="1"/>
    <col min="519" max="519" width="24.28515625" style="72" customWidth="1"/>
    <col min="520" max="520" width="63.5703125" style="72" customWidth="1"/>
    <col min="521" max="521" width="61.5703125" style="72" customWidth="1"/>
    <col min="522" max="522" width="37.5703125" style="72" customWidth="1"/>
    <col min="523" max="523" width="30" style="72" customWidth="1"/>
    <col min="524" max="524" width="35.28515625" style="72" customWidth="1"/>
    <col min="525" max="525" width="27.7109375" style="72" customWidth="1"/>
    <col min="526" max="526" width="20.42578125" style="72" customWidth="1"/>
    <col min="527" max="527" width="11.140625" style="72" customWidth="1"/>
    <col min="528" max="528" width="12.5703125" style="72" customWidth="1"/>
    <col min="529" max="529" width="15.7109375" style="72" customWidth="1"/>
    <col min="530" max="530" width="9.5703125" style="72" customWidth="1"/>
    <col min="531" max="770" width="9.7109375" style="72" customWidth="1"/>
    <col min="771" max="771" width="5" style="72" customWidth="1"/>
    <col min="772" max="772" width="10.28515625" style="72" customWidth="1"/>
    <col min="773" max="773" width="10.5703125" style="72" customWidth="1"/>
    <col min="774" max="774" width="9.42578125" style="72" customWidth="1"/>
    <col min="775" max="775" width="24.28515625" style="72" customWidth="1"/>
    <col min="776" max="776" width="63.5703125" style="72" customWidth="1"/>
    <col min="777" max="777" width="61.5703125" style="72" customWidth="1"/>
    <col min="778" max="778" width="37.5703125" style="72" customWidth="1"/>
    <col min="779" max="779" width="30" style="72" customWidth="1"/>
    <col min="780" max="780" width="35.28515625" style="72" customWidth="1"/>
    <col min="781" max="781" width="27.7109375" style="72" customWidth="1"/>
    <col min="782" max="782" width="20.42578125" style="72" customWidth="1"/>
    <col min="783" max="783" width="11.140625" style="72" customWidth="1"/>
    <col min="784" max="784" width="12.5703125" style="72" customWidth="1"/>
    <col min="785" max="785" width="15.7109375" style="72" customWidth="1"/>
    <col min="786" max="786" width="9.5703125" style="72" customWidth="1"/>
    <col min="787" max="1024" width="9.7109375" style="72" customWidth="1"/>
    <col min="1025" max="16384" width="9.140625" style="72"/>
  </cols>
  <sheetData>
    <row r="2" spans="1:19" x14ac:dyDescent="0.25">
      <c r="A2" s="108" t="s">
        <v>1968</v>
      </c>
    </row>
    <row r="3" spans="1:19" x14ac:dyDescent="0.25">
      <c r="N3" s="332"/>
      <c r="P3" s="332"/>
    </row>
    <row r="4" spans="1:19" ht="60" customHeight="1" x14ac:dyDescent="0.25">
      <c r="A4" s="816" t="s">
        <v>0</v>
      </c>
      <c r="B4" s="817" t="s">
        <v>1</v>
      </c>
      <c r="C4" s="817" t="s">
        <v>2</v>
      </c>
      <c r="D4" s="817" t="s">
        <v>3</v>
      </c>
      <c r="E4" s="816" t="s">
        <v>4</v>
      </c>
      <c r="F4" s="816" t="s">
        <v>5</v>
      </c>
      <c r="G4" s="816" t="s">
        <v>6</v>
      </c>
      <c r="H4" s="817" t="s">
        <v>7</v>
      </c>
      <c r="I4" s="817"/>
      <c r="J4" s="816" t="s">
        <v>8</v>
      </c>
      <c r="K4" s="817" t="s">
        <v>1436</v>
      </c>
      <c r="L4" s="817"/>
      <c r="M4" s="819" t="s">
        <v>1435</v>
      </c>
      <c r="N4" s="819"/>
      <c r="O4" s="819" t="s">
        <v>11</v>
      </c>
      <c r="P4" s="819"/>
      <c r="Q4" s="816" t="s">
        <v>12</v>
      </c>
      <c r="R4" s="817" t="s">
        <v>13</v>
      </c>
      <c r="S4" s="353"/>
    </row>
    <row r="5" spans="1:19" ht="26.25" customHeight="1" x14ac:dyDescent="0.25">
      <c r="A5" s="816"/>
      <c r="B5" s="817"/>
      <c r="C5" s="817"/>
      <c r="D5" s="817"/>
      <c r="E5" s="816"/>
      <c r="F5" s="816"/>
      <c r="G5" s="816"/>
      <c r="H5" s="354" t="s">
        <v>14</v>
      </c>
      <c r="I5" s="354" t="s">
        <v>1434</v>
      </c>
      <c r="J5" s="816"/>
      <c r="K5" s="357">
        <v>2020</v>
      </c>
      <c r="L5" s="357">
        <v>2021</v>
      </c>
      <c r="M5" s="358">
        <v>2020</v>
      </c>
      <c r="N5" s="358">
        <v>2021</v>
      </c>
      <c r="O5" s="358">
        <v>2020</v>
      </c>
      <c r="P5" s="358">
        <v>2021</v>
      </c>
      <c r="Q5" s="816"/>
      <c r="R5" s="817"/>
      <c r="S5" s="353"/>
    </row>
    <row r="6" spans="1:19" ht="15.75" customHeight="1" x14ac:dyDescent="0.25">
      <c r="A6" s="355" t="s">
        <v>16</v>
      </c>
      <c r="B6" s="354" t="s">
        <v>17</v>
      </c>
      <c r="C6" s="354" t="s">
        <v>18</v>
      </c>
      <c r="D6" s="354" t="s">
        <v>19</v>
      </c>
      <c r="E6" s="355" t="s">
        <v>20</v>
      </c>
      <c r="F6" s="355" t="s">
        <v>21</v>
      </c>
      <c r="G6" s="355" t="s">
        <v>22</v>
      </c>
      <c r="H6" s="354" t="s">
        <v>23</v>
      </c>
      <c r="I6" s="354" t="s">
        <v>24</v>
      </c>
      <c r="J6" s="355" t="s">
        <v>25</v>
      </c>
      <c r="K6" s="357" t="s">
        <v>26</v>
      </c>
      <c r="L6" s="357" t="s">
        <v>27</v>
      </c>
      <c r="M6" s="356" t="s">
        <v>28</v>
      </c>
      <c r="N6" s="356" t="s">
        <v>29</v>
      </c>
      <c r="O6" s="356" t="s">
        <v>30</v>
      </c>
      <c r="P6" s="356" t="s">
        <v>31</v>
      </c>
      <c r="Q6" s="355" t="s">
        <v>32</v>
      </c>
      <c r="R6" s="354" t="s">
        <v>33</v>
      </c>
      <c r="S6" s="353"/>
    </row>
    <row r="7" spans="1:19" s="341" customFormat="1" ht="71.25" customHeight="1" x14ac:dyDescent="0.25">
      <c r="A7" s="799">
        <v>1</v>
      </c>
      <c r="B7" s="800">
        <v>1</v>
      </c>
      <c r="C7" s="799">
        <v>4</v>
      </c>
      <c r="D7" s="800">
        <v>2</v>
      </c>
      <c r="E7" s="800" t="s">
        <v>1433</v>
      </c>
      <c r="F7" s="800" t="s">
        <v>1432</v>
      </c>
      <c r="G7" s="800" t="s">
        <v>50</v>
      </c>
      <c r="H7" s="339" t="s">
        <v>326</v>
      </c>
      <c r="I7" s="352" t="s">
        <v>1336</v>
      </c>
      <c r="J7" s="800" t="s">
        <v>1431</v>
      </c>
      <c r="K7" s="818" t="s">
        <v>46</v>
      </c>
      <c r="L7" s="801"/>
      <c r="M7" s="804">
        <v>11998.89</v>
      </c>
      <c r="N7" s="801"/>
      <c r="O7" s="804">
        <f>M7</f>
        <v>11998.89</v>
      </c>
      <c r="P7" s="801"/>
      <c r="Q7" s="800" t="s">
        <v>1351</v>
      </c>
      <c r="R7" s="800" t="s">
        <v>1350</v>
      </c>
      <c r="S7" s="350"/>
    </row>
    <row r="8" spans="1:19" s="341" customFormat="1" ht="82.5" customHeight="1" x14ac:dyDescent="0.25">
      <c r="A8" s="799"/>
      <c r="B8" s="800"/>
      <c r="C8" s="799"/>
      <c r="D8" s="800"/>
      <c r="E8" s="800"/>
      <c r="F8" s="800"/>
      <c r="G8" s="800"/>
      <c r="H8" s="436" t="s">
        <v>1430</v>
      </c>
      <c r="I8" s="351" t="s">
        <v>1204</v>
      </c>
      <c r="J8" s="800"/>
      <c r="K8" s="818"/>
      <c r="L8" s="801"/>
      <c r="M8" s="804"/>
      <c r="N8" s="801"/>
      <c r="O8" s="804"/>
      <c r="P8" s="801"/>
      <c r="Q8" s="800"/>
      <c r="R8" s="800"/>
      <c r="S8" s="350"/>
    </row>
    <row r="9" spans="1:19" s="341" customFormat="1" ht="159.75" customHeight="1" x14ac:dyDescent="0.25">
      <c r="A9" s="437">
        <v>2</v>
      </c>
      <c r="B9" s="437">
        <v>1</v>
      </c>
      <c r="C9" s="437">
        <v>4</v>
      </c>
      <c r="D9" s="436">
        <v>2</v>
      </c>
      <c r="E9" s="436" t="s">
        <v>1429</v>
      </c>
      <c r="F9" s="436" t="s">
        <v>1428</v>
      </c>
      <c r="G9" s="436" t="s">
        <v>418</v>
      </c>
      <c r="H9" s="436" t="s">
        <v>274</v>
      </c>
      <c r="I9" s="351" t="s">
        <v>1204</v>
      </c>
      <c r="J9" s="436" t="s">
        <v>1427</v>
      </c>
      <c r="K9" s="440" t="s">
        <v>46</v>
      </c>
      <c r="L9" s="440"/>
      <c r="M9" s="439">
        <v>7086.42</v>
      </c>
      <c r="N9" s="437"/>
      <c r="O9" s="439">
        <f>M9</f>
        <v>7086.42</v>
      </c>
      <c r="P9" s="439"/>
      <c r="Q9" s="436" t="s">
        <v>1351</v>
      </c>
      <c r="R9" s="436" t="s">
        <v>1350</v>
      </c>
      <c r="S9" s="350"/>
    </row>
    <row r="10" spans="1:19" ht="63.75" customHeight="1" x14ac:dyDescent="0.25">
      <c r="A10" s="757">
        <v>3</v>
      </c>
      <c r="B10" s="757">
        <v>1</v>
      </c>
      <c r="C10" s="757">
        <v>4</v>
      </c>
      <c r="D10" s="757">
        <v>2</v>
      </c>
      <c r="E10" s="757" t="s">
        <v>1426</v>
      </c>
      <c r="F10" s="757" t="s">
        <v>1425</v>
      </c>
      <c r="G10" s="436" t="s">
        <v>986</v>
      </c>
      <c r="H10" s="436" t="s">
        <v>274</v>
      </c>
      <c r="I10" s="437">
        <v>70</v>
      </c>
      <c r="J10" s="757" t="s">
        <v>1414</v>
      </c>
      <c r="K10" s="759" t="s">
        <v>39</v>
      </c>
      <c r="L10" s="821"/>
      <c r="M10" s="808">
        <v>11325.53</v>
      </c>
      <c r="N10" s="814"/>
      <c r="O10" s="808">
        <f>M10</f>
        <v>11325.53</v>
      </c>
      <c r="P10" s="812"/>
      <c r="Q10" s="757" t="s">
        <v>1351</v>
      </c>
      <c r="R10" s="757" t="s">
        <v>1350</v>
      </c>
      <c r="S10" s="102"/>
    </row>
    <row r="11" spans="1:19" ht="75.75" customHeight="1" x14ac:dyDescent="0.25">
      <c r="A11" s="773"/>
      <c r="B11" s="773"/>
      <c r="C11" s="773"/>
      <c r="D11" s="773"/>
      <c r="E11" s="773"/>
      <c r="F11" s="773"/>
      <c r="G11" s="436" t="s">
        <v>1363</v>
      </c>
      <c r="H11" s="407" t="s">
        <v>157</v>
      </c>
      <c r="I11" s="407">
        <v>1</v>
      </c>
      <c r="J11" s="773"/>
      <c r="K11" s="820"/>
      <c r="L11" s="822"/>
      <c r="M11" s="809"/>
      <c r="N11" s="815"/>
      <c r="O11" s="809"/>
      <c r="P11" s="813"/>
      <c r="Q11" s="773"/>
      <c r="R11" s="773"/>
      <c r="S11" s="102"/>
    </row>
    <row r="12" spans="1:19" ht="50.25" customHeight="1" x14ac:dyDescent="0.25">
      <c r="A12" s="757">
        <v>4</v>
      </c>
      <c r="B12" s="757">
        <v>1</v>
      </c>
      <c r="C12" s="757">
        <v>4</v>
      </c>
      <c r="D12" s="757">
        <v>2</v>
      </c>
      <c r="E12" s="757" t="s">
        <v>1424</v>
      </c>
      <c r="F12" s="757" t="s">
        <v>1423</v>
      </c>
      <c r="G12" s="436" t="s">
        <v>986</v>
      </c>
      <c r="H12" s="436" t="s">
        <v>274</v>
      </c>
      <c r="I12" s="436">
        <v>70</v>
      </c>
      <c r="J12" s="757" t="s">
        <v>989</v>
      </c>
      <c r="K12" s="757" t="s">
        <v>39</v>
      </c>
      <c r="L12" s="757"/>
      <c r="M12" s="808">
        <v>11237.19</v>
      </c>
      <c r="N12" s="810"/>
      <c r="O12" s="808">
        <f>M12</f>
        <v>11237.19</v>
      </c>
      <c r="P12" s="757"/>
      <c r="Q12" s="757" t="s">
        <v>1351</v>
      </c>
      <c r="R12" s="757" t="s">
        <v>1350</v>
      </c>
    </row>
    <row r="13" spans="1:19" ht="86.25" customHeight="1" x14ac:dyDescent="0.25">
      <c r="A13" s="773"/>
      <c r="B13" s="773"/>
      <c r="C13" s="773"/>
      <c r="D13" s="773"/>
      <c r="E13" s="773"/>
      <c r="F13" s="773"/>
      <c r="G13" s="436" t="s">
        <v>1363</v>
      </c>
      <c r="H13" s="407" t="s">
        <v>157</v>
      </c>
      <c r="I13" s="407">
        <v>1</v>
      </c>
      <c r="J13" s="773"/>
      <c r="K13" s="773"/>
      <c r="L13" s="773"/>
      <c r="M13" s="809"/>
      <c r="N13" s="811"/>
      <c r="O13" s="809"/>
      <c r="P13" s="773"/>
      <c r="Q13" s="773"/>
      <c r="R13" s="773"/>
    </row>
    <row r="14" spans="1:19" ht="84" customHeight="1" x14ac:dyDescent="0.25">
      <c r="A14" s="757">
        <v>5</v>
      </c>
      <c r="B14" s="757">
        <v>1</v>
      </c>
      <c r="C14" s="757">
        <v>4</v>
      </c>
      <c r="D14" s="757">
        <v>2</v>
      </c>
      <c r="E14" s="757" t="s">
        <v>1422</v>
      </c>
      <c r="F14" s="757" t="s">
        <v>1421</v>
      </c>
      <c r="G14" s="436" t="s">
        <v>986</v>
      </c>
      <c r="H14" s="436" t="s">
        <v>274</v>
      </c>
      <c r="I14" s="436">
        <v>50</v>
      </c>
      <c r="J14" s="757" t="s">
        <v>1420</v>
      </c>
      <c r="K14" s="757" t="s">
        <v>39</v>
      </c>
      <c r="L14" s="757"/>
      <c r="M14" s="808">
        <v>9260.49</v>
      </c>
      <c r="N14" s="810"/>
      <c r="O14" s="808">
        <f>M14</f>
        <v>9260.49</v>
      </c>
      <c r="P14" s="757"/>
      <c r="Q14" s="757" t="s">
        <v>1351</v>
      </c>
      <c r="R14" s="757" t="s">
        <v>1350</v>
      </c>
      <c r="S14" s="96"/>
    </row>
    <row r="15" spans="1:19" ht="73.5" customHeight="1" x14ac:dyDescent="0.25">
      <c r="A15" s="773"/>
      <c r="B15" s="773"/>
      <c r="C15" s="773"/>
      <c r="D15" s="773"/>
      <c r="E15" s="773"/>
      <c r="F15" s="773"/>
      <c r="G15" s="436" t="s">
        <v>1363</v>
      </c>
      <c r="H15" s="407" t="s">
        <v>157</v>
      </c>
      <c r="I15" s="407">
        <v>1</v>
      </c>
      <c r="J15" s="773"/>
      <c r="K15" s="773"/>
      <c r="L15" s="773"/>
      <c r="M15" s="809"/>
      <c r="N15" s="811"/>
      <c r="O15" s="809"/>
      <c r="P15" s="773"/>
      <c r="Q15" s="773"/>
      <c r="R15" s="773"/>
      <c r="S15" s="96"/>
    </row>
    <row r="16" spans="1:19" ht="56.25" customHeight="1" x14ac:dyDescent="0.25">
      <c r="A16" s="757">
        <v>6</v>
      </c>
      <c r="B16" s="757">
        <v>1</v>
      </c>
      <c r="C16" s="757">
        <v>4</v>
      </c>
      <c r="D16" s="757">
        <v>2</v>
      </c>
      <c r="E16" s="757" t="s">
        <v>1419</v>
      </c>
      <c r="F16" s="757" t="s">
        <v>1418</v>
      </c>
      <c r="G16" s="436" t="s">
        <v>986</v>
      </c>
      <c r="H16" s="436" t="s">
        <v>274</v>
      </c>
      <c r="I16" s="436">
        <v>50</v>
      </c>
      <c r="J16" s="757" t="s">
        <v>1417</v>
      </c>
      <c r="K16" s="757" t="s">
        <v>39</v>
      </c>
      <c r="L16" s="757"/>
      <c r="M16" s="806">
        <v>10006.06</v>
      </c>
      <c r="N16" s="757"/>
      <c r="O16" s="806">
        <f>M16</f>
        <v>10006.06</v>
      </c>
      <c r="P16" s="757"/>
      <c r="Q16" s="757" t="s">
        <v>1351</v>
      </c>
      <c r="R16" s="757" t="s">
        <v>1350</v>
      </c>
      <c r="S16" s="96"/>
    </row>
    <row r="17" spans="1:19" ht="66.75" customHeight="1" x14ac:dyDescent="0.25">
      <c r="A17" s="773"/>
      <c r="B17" s="773"/>
      <c r="C17" s="773"/>
      <c r="D17" s="773"/>
      <c r="E17" s="773"/>
      <c r="F17" s="773"/>
      <c r="G17" s="436" t="s">
        <v>1363</v>
      </c>
      <c r="H17" s="407" t="s">
        <v>157</v>
      </c>
      <c r="I17" s="407">
        <v>1</v>
      </c>
      <c r="J17" s="773"/>
      <c r="K17" s="773"/>
      <c r="L17" s="773"/>
      <c r="M17" s="807"/>
      <c r="N17" s="773"/>
      <c r="O17" s="807"/>
      <c r="P17" s="773"/>
      <c r="Q17" s="773"/>
      <c r="R17" s="773"/>
      <c r="S17" s="96"/>
    </row>
    <row r="18" spans="1:19" ht="42.75" customHeight="1" x14ac:dyDescent="0.25">
      <c r="A18" s="757">
        <v>7</v>
      </c>
      <c r="B18" s="757">
        <v>1</v>
      </c>
      <c r="C18" s="757">
        <v>4</v>
      </c>
      <c r="D18" s="757">
        <v>2</v>
      </c>
      <c r="E18" s="757" t="s">
        <v>1416</v>
      </c>
      <c r="F18" s="757" t="s">
        <v>1415</v>
      </c>
      <c r="G18" s="436" t="s">
        <v>986</v>
      </c>
      <c r="H18" s="436" t="s">
        <v>274</v>
      </c>
      <c r="I18" s="436">
        <v>50</v>
      </c>
      <c r="J18" s="757" t="s">
        <v>1414</v>
      </c>
      <c r="K18" s="757" t="s">
        <v>39</v>
      </c>
      <c r="L18" s="757"/>
      <c r="M18" s="808">
        <v>9596.86</v>
      </c>
      <c r="N18" s="757"/>
      <c r="O18" s="808">
        <f>M18</f>
        <v>9596.86</v>
      </c>
      <c r="P18" s="757"/>
      <c r="Q18" s="757" t="s">
        <v>1351</v>
      </c>
      <c r="R18" s="757" t="s">
        <v>1350</v>
      </c>
      <c r="S18" s="96"/>
    </row>
    <row r="19" spans="1:19" ht="43.5" customHeight="1" x14ac:dyDescent="0.25">
      <c r="A19" s="773"/>
      <c r="B19" s="773"/>
      <c r="C19" s="773"/>
      <c r="D19" s="773"/>
      <c r="E19" s="773"/>
      <c r="F19" s="773"/>
      <c r="G19" s="436" t="s">
        <v>1363</v>
      </c>
      <c r="H19" s="407" t="s">
        <v>157</v>
      </c>
      <c r="I19" s="407">
        <v>1</v>
      </c>
      <c r="J19" s="773"/>
      <c r="K19" s="773"/>
      <c r="L19" s="773"/>
      <c r="M19" s="809"/>
      <c r="N19" s="773"/>
      <c r="O19" s="809"/>
      <c r="P19" s="773"/>
      <c r="Q19" s="773"/>
      <c r="R19" s="773"/>
      <c r="S19" s="96"/>
    </row>
    <row r="20" spans="1:19" ht="46.5" customHeight="1" x14ac:dyDescent="0.25">
      <c r="A20" s="757">
        <v>8</v>
      </c>
      <c r="B20" s="757">
        <v>1</v>
      </c>
      <c r="C20" s="757">
        <v>4</v>
      </c>
      <c r="D20" s="757">
        <v>2</v>
      </c>
      <c r="E20" s="757" t="s">
        <v>1413</v>
      </c>
      <c r="F20" s="757" t="s">
        <v>1412</v>
      </c>
      <c r="G20" s="436" t="s">
        <v>986</v>
      </c>
      <c r="H20" s="436" t="s">
        <v>274</v>
      </c>
      <c r="I20" s="436">
        <v>60</v>
      </c>
      <c r="J20" s="757" t="s">
        <v>1395</v>
      </c>
      <c r="K20" s="757" t="s">
        <v>39</v>
      </c>
      <c r="L20" s="757"/>
      <c r="M20" s="806">
        <v>9780</v>
      </c>
      <c r="N20" s="757"/>
      <c r="O20" s="806">
        <f>M20</f>
        <v>9780</v>
      </c>
      <c r="P20" s="757"/>
      <c r="Q20" s="757" t="s">
        <v>1351</v>
      </c>
      <c r="R20" s="757" t="s">
        <v>1350</v>
      </c>
      <c r="S20" s="96"/>
    </row>
    <row r="21" spans="1:19" ht="53.25" customHeight="1" x14ac:dyDescent="0.25">
      <c r="A21" s="773"/>
      <c r="B21" s="773"/>
      <c r="C21" s="773"/>
      <c r="D21" s="773"/>
      <c r="E21" s="773"/>
      <c r="F21" s="773"/>
      <c r="G21" s="436" t="s">
        <v>1363</v>
      </c>
      <c r="H21" s="407" t="s">
        <v>157</v>
      </c>
      <c r="I21" s="407">
        <v>1</v>
      </c>
      <c r="J21" s="773"/>
      <c r="K21" s="773"/>
      <c r="L21" s="773"/>
      <c r="M21" s="807"/>
      <c r="N21" s="773"/>
      <c r="O21" s="807"/>
      <c r="P21" s="773"/>
      <c r="Q21" s="773"/>
      <c r="R21" s="773"/>
      <c r="S21" s="96"/>
    </row>
    <row r="22" spans="1:19" ht="75.75" customHeight="1" x14ac:dyDescent="0.25">
      <c r="A22" s="436">
        <v>9</v>
      </c>
      <c r="B22" s="436">
        <v>1</v>
      </c>
      <c r="C22" s="436">
        <v>4</v>
      </c>
      <c r="D22" s="436">
        <v>2</v>
      </c>
      <c r="E22" s="436" t="s">
        <v>1411</v>
      </c>
      <c r="F22" s="436" t="s">
        <v>1410</v>
      </c>
      <c r="G22" s="436" t="s">
        <v>418</v>
      </c>
      <c r="H22" s="436" t="s">
        <v>274</v>
      </c>
      <c r="I22" s="436">
        <v>50</v>
      </c>
      <c r="J22" s="436" t="s">
        <v>1409</v>
      </c>
      <c r="K22" s="436" t="s">
        <v>39</v>
      </c>
      <c r="L22" s="436"/>
      <c r="M22" s="438">
        <v>7217.74</v>
      </c>
      <c r="N22" s="436"/>
      <c r="O22" s="438">
        <f>M22</f>
        <v>7217.74</v>
      </c>
      <c r="P22" s="436"/>
      <c r="Q22" s="436" t="s">
        <v>1351</v>
      </c>
      <c r="R22" s="436" t="s">
        <v>1350</v>
      </c>
      <c r="S22" s="96"/>
    </row>
    <row r="23" spans="1:19" ht="74.25" customHeight="1" x14ac:dyDescent="0.25">
      <c r="A23" s="436">
        <v>10</v>
      </c>
      <c r="B23" s="436">
        <v>1</v>
      </c>
      <c r="C23" s="436">
        <v>4</v>
      </c>
      <c r="D23" s="436">
        <v>2</v>
      </c>
      <c r="E23" s="436" t="s">
        <v>1408</v>
      </c>
      <c r="F23" s="436" t="s">
        <v>1407</v>
      </c>
      <c r="G23" s="436" t="s">
        <v>418</v>
      </c>
      <c r="H23" s="436" t="s">
        <v>274</v>
      </c>
      <c r="I23" s="436">
        <v>50</v>
      </c>
      <c r="J23" s="436" t="s">
        <v>1406</v>
      </c>
      <c r="K23" s="436" t="s">
        <v>46</v>
      </c>
      <c r="L23" s="436"/>
      <c r="M23" s="438">
        <v>6940</v>
      </c>
      <c r="N23" s="436"/>
      <c r="O23" s="438">
        <f>M23</f>
        <v>6940</v>
      </c>
      <c r="P23" s="436"/>
      <c r="Q23" s="436" t="s">
        <v>1351</v>
      </c>
      <c r="R23" s="436" t="s">
        <v>1350</v>
      </c>
      <c r="S23" s="96"/>
    </row>
    <row r="24" spans="1:19" ht="57" customHeight="1" x14ac:dyDescent="0.25">
      <c r="A24" s="799">
        <v>11</v>
      </c>
      <c r="B24" s="799">
        <v>1</v>
      </c>
      <c r="C24" s="799">
        <v>4</v>
      </c>
      <c r="D24" s="799">
        <v>2</v>
      </c>
      <c r="E24" s="800" t="s">
        <v>1405</v>
      </c>
      <c r="F24" s="800" t="s">
        <v>1404</v>
      </c>
      <c r="G24" s="800" t="s">
        <v>50</v>
      </c>
      <c r="H24" s="436" t="s">
        <v>1403</v>
      </c>
      <c r="I24" s="436">
        <v>94</v>
      </c>
      <c r="J24" s="800" t="s">
        <v>1133</v>
      </c>
      <c r="K24" s="799" t="s">
        <v>46</v>
      </c>
      <c r="L24" s="799" t="s">
        <v>34</v>
      </c>
      <c r="M24" s="804">
        <v>34430.6</v>
      </c>
      <c r="N24" s="805">
        <v>550000</v>
      </c>
      <c r="O24" s="804">
        <f>M24</f>
        <v>34430.6</v>
      </c>
      <c r="P24" s="805">
        <v>550000</v>
      </c>
      <c r="Q24" s="800" t="s">
        <v>1351</v>
      </c>
      <c r="R24" s="800" t="s">
        <v>1350</v>
      </c>
      <c r="S24" s="96"/>
    </row>
    <row r="25" spans="1:19" ht="54.75" customHeight="1" x14ac:dyDescent="0.25">
      <c r="A25" s="799"/>
      <c r="B25" s="799"/>
      <c r="C25" s="799"/>
      <c r="D25" s="799"/>
      <c r="E25" s="800"/>
      <c r="F25" s="800"/>
      <c r="G25" s="800"/>
      <c r="H25" s="436" t="s">
        <v>274</v>
      </c>
      <c r="I25" s="436">
        <v>1920</v>
      </c>
      <c r="J25" s="800"/>
      <c r="K25" s="799"/>
      <c r="L25" s="799"/>
      <c r="M25" s="804"/>
      <c r="N25" s="805"/>
      <c r="O25" s="804"/>
      <c r="P25" s="805"/>
      <c r="Q25" s="800"/>
      <c r="R25" s="800"/>
      <c r="S25" s="96"/>
    </row>
    <row r="26" spans="1:19" ht="54.75" customHeight="1" x14ac:dyDescent="0.25">
      <c r="A26" s="799"/>
      <c r="B26" s="799"/>
      <c r="C26" s="799"/>
      <c r="D26" s="799"/>
      <c r="E26" s="800"/>
      <c r="F26" s="800"/>
      <c r="G26" s="436" t="s">
        <v>418</v>
      </c>
      <c r="H26" s="436" t="s">
        <v>274</v>
      </c>
      <c r="I26" s="436">
        <v>100</v>
      </c>
      <c r="J26" s="800"/>
      <c r="K26" s="799"/>
      <c r="L26" s="799"/>
      <c r="M26" s="804"/>
      <c r="N26" s="805"/>
      <c r="O26" s="804"/>
      <c r="P26" s="805"/>
      <c r="Q26" s="800"/>
      <c r="R26" s="800"/>
      <c r="S26" s="96"/>
    </row>
    <row r="27" spans="1:19" ht="58.5" customHeight="1" x14ac:dyDescent="0.25">
      <c r="A27" s="799"/>
      <c r="B27" s="799"/>
      <c r="C27" s="799"/>
      <c r="D27" s="799"/>
      <c r="E27" s="800"/>
      <c r="F27" s="800"/>
      <c r="G27" s="436" t="s">
        <v>1170</v>
      </c>
      <c r="H27" s="436" t="s">
        <v>557</v>
      </c>
      <c r="I27" s="436">
        <v>1</v>
      </c>
      <c r="J27" s="800"/>
      <c r="K27" s="799"/>
      <c r="L27" s="799"/>
      <c r="M27" s="804"/>
      <c r="N27" s="805"/>
      <c r="O27" s="804"/>
      <c r="P27" s="805"/>
      <c r="Q27" s="800"/>
      <c r="R27" s="800"/>
      <c r="S27" s="96"/>
    </row>
    <row r="28" spans="1:19" ht="111.75" customHeight="1" x14ac:dyDescent="0.25">
      <c r="A28" s="800">
        <v>12</v>
      </c>
      <c r="B28" s="800">
        <v>1</v>
      </c>
      <c r="C28" s="800">
        <v>4</v>
      </c>
      <c r="D28" s="800">
        <v>2</v>
      </c>
      <c r="E28" s="800" t="s">
        <v>1402</v>
      </c>
      <c r="F28" s="800" t="s">
        <v>1401</v>
      </c>
      <c r="G28" s="349" t="s">
        <v>418</v>
      </c>
      <c r="H28" s="338" t="s">
        <v>274</v>
      </c>
      <c r="I28" s="348">
        <v>60</v>
      </c>
      <c r="J28" s="800" t="s">
        <v>1400</v>
      </c>
      <c r="K28" s="800" t="s">
        <v>46</v>
      </c>
      <c r="L28" s="801"/>
      <c r="M28" s="823">
        <v>13200</v>
      </c>
      <c r="N28" s="801"/>
      <c r="O28" s="823">
        <f>M28</f>
        <v>13200</v>
      </c>
      <c r="P28" s="801"/>
      <c r="Q28" s="800" t="s">
        <v>1351</v>
      </c>
      <c r="R28" s="800" t="s">
        <v>1350</v>
      </c>
      <c r="S28" s="96"/>
    </row>
    <row r="29" spans="1:19" ht="87" customHeight="1" x14ac:dyDescent="0.25">
      <c r="A29" s="800"/>
      <c r="B29" s="800"/>
      <c r="C29" s="800"/>
      <c r="D29" s="800"/>
      <c r="E29" s="800"/>
      <c r="F29" s="800"/>
      <c r="G29" s="347" t="s">
        <v>61</v>
      </c>
      <c r="H29" s="436" t="s">
        <v>61</v>
      </c>
      <c r="I29" s="346">
        <v>1</v>
      </c>
      <c r="J29" s="800"/>
      <c r="K29" s="800"/>
      <c r="L29" s="801"/>
      <c r="M29" s="823"/>
      <c r="N29" s="801"/>
      <c r="O29" s="823"/>
      <c r="P29" s="801"/>
      <c r="Q29" s="800"/>
      <c r="R29" s="800"/>
      <c r="S29" s="96"/>
    </row>
    <row r="30" spans="1:19" ht="43.5" customHeight="1" x14ac:dyDescent="0.25">
      <c r="A30" s="757">
        <v>13</v>
      </c>
      <c r="B30" s="757">
        <v>1</v>
      </c>
      <c r="C30" s="757">
        <v>4</v>
      </c>
      <c r="D30" s="757">
        <v>2</v>
      </c>
      <c r="E30" s="757" t="s">
        <v>1399</v>
      </c>
      <c r="F30" s="757" t="s">
        <v>1398</v>
      </c>
      <c r="G30" s="436" t="s">
        <v>986</v>
      </c>
      <c r="H30" s="436" t="s">
        <v>274</v>
      </c>
      <c r="I30" s="436">
        <v>50</v>
      </c>
      <c r="J30" s="757" t="s">
        <v>1966</v>
      </c>
      <c r="K30" s="757" t="s">
        <v>39</v>
      </c>
      <c r="L30" s="757"/>
      <c r="M30" s="806">
        <v>5662.5</v>
      </c>
      <c r="N30" s="757"/>
      <c r="O30" s="806">
        <f>M30</f>
        <v>5662.5</v>
      </c>
      <c r="P30" s="757"/>
      <c r="Q30" s="757" t="s">
        <v>1351</v>
      </c>
      <c r="R30" s="757" t="s">
        <v>1350</v>
      </c>
      <c r="S30" s="96"/>
    </row>
    <row r="31" spans="1:19" ht="37.5" customHeight="1" x14ac:dyDescent="0.25">
      <c r="A31" s="773"/>
      <c r="B31" s="773"/>
      <c r="C31" s="773"/>
      <c r="D31" s="773"/>
      <c r="E31" s="773"/>
      <c r="F31" s="773"/>
      <c r="G31" s="338" t="s">
        <v>1372</v>
      </c>
      <c r="H31" s="338" t="s">
        <v>1371</v>
      </c>
      <c r="I31" s="338">
        <v>1</v>
      </c>
      <c r="J31" s="773"/>
      <c r="K31" s="773"/>
      <c r="L31" s="773"/>
      <c r="M31" s="807"/>
      <c r="N31" s="773"/>
      <c r="O31" s="807"/>
      <c r="P31" s="773"/>
      <c r="Q31" s="773"/>
      <c r="R31" s="773"/>
      <c r="S31" s="96"/>
    </row>
    <row r="32" spans="1:19" ht="51.75" customHeight="1" x14ac:dyDescent="0.25">
      <c r="A32" s="757">
        <v>14</v>
      </c>
      <c r="B32" s="757">
        <v>1</v>
      </c>
      <c r="C32" s="757">
        <v>4</v>
      </c>
      <c r="D32" s="757">
        <v>2</v>
      </c>
      <c r="E32" s="757" t="s">
        <v>1397</v>
      </c>
      <c r="F32" s="757" t="s">
        <v>1396</v>
      </c>
      <c r="G32" s="436" t="s">
        <v>986</v>
      </c>
      <c r="H32" s="436" t="s">
        <v>274</v>
      </c>
      <c r="I32" s="436">
        <v>55</v>
      </c>
      <c r="J32" s="757" t="s">
        <v>1395</v>
      </c>
      <c r="K32" s="757" t="s">
        <v>39</v>
      </c>
      <c r="L32" s="757"/>
      <c r="M32" s="806">
        <v>7170.9</v>
      </c>
      <c r="N32" s="757"/>
      <c r="O32" s="806">
        <f>M32</f>
        <v>7170.9</v>
      </c>
      <c r="P32" s="757"/>
      <c r="Q32" s="757" t="s">
        <v>1351</v>
      </c>
      <c r="R32" s="757" t="s">
        <v>1350</v>
      </c>
      <c r="S32" s="96"/>
    </row>
    <row r="33" spans="1:19" ht="43.5" customHeight="1" x14ac:dyDescent="0.25">
      <c r="A33" s="773"/>
      <c r="B33" s="773"/>
      <c r="C33" s="773"/>
      <c r="D33" s="773"/>
      <c r="E33" s="773"/>
      <c r="F33" s="773"/>
      <c r="G33" s="436" t="s">
        <v>1363</v>
      </c>
      <c r="H33" s="407" t="s">
        <v>157</v>
      </c>
      <c r="I33" s="407">
        <v>1</v>
      </c>
      <c r="J33" s="773"/>
      <c r="K33" s="773"/>
      <c r="L33" s="773"/>
      <c r="M33" s="807"/>
      <c r="N33" s="773"/>
      <c r="O33" s="807"/>
      <c r="P33" s="773"/>
      <c r="Q33" s="773"/>
      <c r="R33" s="773"/>
      <c r="S33" s="96"/>
    </row>
    <row r="34" spans="1:19" ht="43.5" customHeight="1" x14ac:dyDescent="0.25">
      <c r="A34" s="757">
        <v>15</v>
      </c>
      <c r="B34" s="757">
        <v>1</v>
      </c>
      <c r="C34" s="757">
        <v>4</v>
      </c>
      <c r="D34" s="757">
        <v>2</v>
      </c>
      <c r="E34" s="757" t="s">
        <v>1394</v>
      </c>
      <c r="F34" s="757" t="s">
        <v>1393</v>
      </c>
      <c r="G34" s="436" t="s">
        <v>986</v>
      </c>
      <c r="H34" s="436" t="s">
        <v>274</v>
      </c>
      <c r="I34" s="436">
        <v>50</v>
      </c>
      <c r="J34" s="757" t="s">
        <v>1392</v>
      </c>
      <c r="K34" s="757" t="s">
        <v>46</v>
      </c>
      <c r="L34" s="757"/>
      <c r="M34" s="808">
        <v>14978.09</v>
      </c>
      <c r="N34" s="810"/>
      <c r="O34" s="808">
        <f>M34</f>
        <v>14978.09</v>
      </c>
      <c r="P34" s="757"/>
      <c r="Q34" s="757" t="s">
        <v>1351</v>
      </c>
      <c r="R34" s="757" t="s">
        <v>1350</v>
      </c>
      <c r="S34" s="96"/>
    </row>
    <row r="35" spans="1:19" ht="79.5" customHeight="1" x14ac:dyDescent="0.25">
      <c r="A35" s="773"/>
      <c r="B35" s="773"/>
      <c r="C35" s="773"/>
      <c r="D35" s="773"/>
      <c r="E35" s="773"/>
      <c r="F35" s="773"/>
      <c r="G35" s="436" t="s">
        <v>1363</v>
      </c>
      <c r="H35" s="407" t="s">
        <v>157</v>
      </c>
      <c r="I35" s="407">
        <v>1</v>
      </c>
      <c r="J35" s="773"/>
      <c r="K35" s="773"/>
      <c r="L35" s="773"/>
      <c r="M35" s="809"/>
      <c r="N35" s="811"/>
      <c r="O35" s="809"/>
      <c r="P35" s="773"/>
      <c r="Q35" s="773"/>
      <c r="R35" s="773"/>
      <c r="S35" s="96"/>
    </row>
    <row r="36" spans="1:19" ht="208.5" customHeight="1" x14ac:dyDescent="0.25">
      <c r="A36" s="436">
        <v>16</v>
      </c>
      <c r="B36" s="436">
        <v>1</v>
      </c>
      <c r="C36" s="436">
        <v>4</v>
      </c>
      <c r="D36" s="436">
        <v>2</v>
      </c>
      <c r="E36" s="436" t="s">
        <v>1391</v>
      </c>
      <c r="F36" s="436" t="s">
        <v>1390</v>
      </c>
      <c r="G36" s="436" t="s">
        <v>418</v>
      </c>
      <c r="H36" s="436" t="s">
        <v>274</v>
      </c>
      <c r="I36" s="345">
        <v>60</v>
      </c>
      <c r="J36" s="436" t="s">
        <v>1389</v>
      </c>
      <c r="K36" s="436" t="s">
        <v>39</v>
      </c>
      <c r="L36" s="436"/>
      <c r="M36" s="344">
        <v>7497.6</v>
      </c>
      <c r="N36" s="345"/>
      <c r="O36" s="344">
        <f>M36</f>
        <v>7497.6</v>
      </c>
      <c r="P36" s="436"/>
      <c r="Q36" s="436" t="s">
        <v>1351</v>
      </c>
      <c r="R36" s="436" t="s">
        <v>1350</v>
      </c>
      <c r="S36" s="96"/>
    </row>
    <row r="37" spans="1:19" ht="81" customHeight="1" x14ac:dyDescent="0.25">
      <c r="A37" s="577">
        <v>17</v>
      </c>
      <c r="B37" s="577">
        <v>1</v>
      </c>
      <c r="C37" s="577">
        <v>4</v>
      </c>
      <c r="D37" s="577">
        <v>2</v>
      </c>
      <c r="E37" s="577" t="s">
        <v>1388</v>
      </c>
      <c r="F37" s="577" t="s">
        <v>1387</v>
      </c>
      <c r="G37" s="407" t="s">
        <v>986</v>
      </c>
      <c r="H37" s="407" t="s">
        <v>274</v>
      </c>
      <c r="I37" s="407">
        <v>60</v>
      </c>
      <c r="J37" s="577" t="s">
        <v>1967</v>
      </c>
      <c r="K37" s="577" t="s">
        <v>39</v>
      </c>
      <c r="L37" s="577"/>
      <c r="M37" s="802">
        <v>6986.42</v>
      </c>
      <c r="N37" s="577"/>
      <c r="O37" s="802">
        <f>M37</f>
        <v>6986.42</v>
      </c>
      <c r="P37" s="577"/>
      <c r="Q37" s="577" t="s">
        <v>1351</v>
      </c>
      <c r="R37" s="577" t="s">
        <v>1350</v>
      </c>
      <c r="S37" s="96"/>
    </row>
    <row r="38" spans="1:19" ht="55.5" customHeight="1" x14ac:dyDescent="0.25">
      <c r="A38" s="577"/>
      <c r="B38" s="577"/>
      <c r="C38" s="577"/>
      <c r="D38" s="577"/>
      <c r="E38" s="577"/>
      <c r="F38" s="577"/>
      <c r="G38" s="407" t="s">
        <v>1372</v>
      </c>
      <c r="H38" s="407" t="s">
        <v>1371</v>
      </c>
      <c r="I38" s="407">
        <v>1</v>
      </c>
      <c r="J38" s="577"/>
      <c r="K38" s="577"/>
      <c r="L38" s="577"/>
      <c r="M38" s="802"/>
      <c r="N38" s="577"/>
      <c r="O38" s="802"/>
      <c r="P38" s="577"/>
      <c r="Q38" s="577"/>
      <c r="R38" s="577"/>
      <c r="S38" s="96"/>
    </row>
    <row r="39" spans="1:19" ht="55.5" customHeight="1" x14ac:dyDescent="0.25">
      <c r="A39" s="577"/>
      <c r="B39" s="577"/>
      <c r="C39" s="577"/>
      <c r="D39" s="577"/>
      <c r="E39" s="577"/>
      <c r="F39" s="577"/>
      <c r="G39" s="407" t="s">
        <v>58</v>
      </c>
      <c r="H39" s="407" t="s">
        <v>157</v>
      </c>
      <c r="I39" s="407">
        <v>1</v>
      </c>
      <c r="J39" s="577"/>
      <c r="K39" s="577"/>
      <c r="L39" s="577"/>
      <c r="M39" s="802"/>
      <c r="N39" s="577"/>
      <c r="O39" s="802"/>
      <c r="P39" s="577"/>
      <c r="Q39" s="577"/>
      <c r="R39" s="577"/>
      <c r="S39" s="96"/>
    </row>
    <row r="40" spans="1:19" ht="129" customHeight="1" x14ac:dyDescent="0.25">
      <c r="A40" s="436">
        <v>18</v>
      </c>
      <c r="B40" s="436">
        <v>1</v>
      </c>
      <c r="C40" s="436">
        <v>4</v>
      </c>
      <c r="D40" s="436">
        <v>2</v>
      </c>
      <c r="E40" s="436" t="s">
        <v>1386</v>
      </c>
      <c r="F40" s="436" t="s">
        <v>1385</v>
      </c>
      <c r="G40" s="436" t="s">
        <v>418</v>
      </c>
      <c r="H40" s="436" t="s">
        <v>274</v>
      </c>
      <c r="I40" s="436">
        <v>60</v>
      </c>
      <c r="J40" s="436" t="s">
        <v>1370</v>
      </c>
      <c r="K40" s="436" t="s">
        <v>39</v>
      </c>
      <c r="L40" s="436"/>
      <c r="M40" s="438">
        <v>11978.96</v>
      </c>
      <c r="N40" s="436"/>
      <c r="O40" s="438">
        <f>M40</f>
        <v>11978.96</v>
      </c>
      <c r="P40" s="436"/>
      <c r="Q40" s="436" t="s">
        <v>1351</v>
      </c>
      <c r="R40" s="436" t="s">
        <v>1350</v>
      </c>
      <c r="S40" s="96"/>
    </row>
    <row r="41" spans="1:19" s="341" customFormat="1" ht="315" customHeight="1" x14ac:dyDescent="0.25">
      <c r="A41" s="436">
        <v>19</v>
      </c>
      <c r="B41" s="436">
        <v>1</v>
      </c>
      <c r="C41" s="436">
        <v>4</v>
      </c>
      <c r="D41" s="436">
        <v>5</v>
      </c>
      <c r="E41" s="436" t="s">
        <v>1384</v>
      </c>
      <c r="F41" s="436" t="s">
        <v>1383</v>
      </c>
      <c r="G41" s="436" t="s">
        <v>418</v>
      </c>
      <c r="H41" s="436" t="s">
        <v>274</v>
      </c>
      <c r="I41" s="436">
        <v>60</v>
      </c>
      <c r="J41" s="436" t="s">
        <v>1382</v>
      </c>
      <c r="K41" s="436"/>
      <c r="L41" s="436" t="s">
        <v>46</v>
      </c>
      <c r="M41" s="438"/>
      <c r="N41" s="343">
        <v>30000</v>
      </c>
      <c r="O41" s="438"/>
      <c r="P41" s="343">
        <f>N41</f>
        <v>30000</v>
      </c>
      <c r="Q41" s="436" t="s">
        <v>1351</v>
      </c>
      <c r="R41" s="436" t="s">
        <v>1350</v>
      </c>
      <c r="S41" s="342"/>
    </row>
    <row r="42" spans="1:19" ht="47.25" customHeight="1" x14ac:dyDescent="0.25">
      <c r="A42" s="799">
        <v>20</v>
      </c>
      <c r="B42" s="799">
        <v>1</v>
      </c>
      <c r="C42" s="799">
        <v>4</v>
      </c>
      <c r="D42" s="799">
        <v>2</v>
      </c>
      <c r="E42" s="799" t="s">
        <v>1381</v>
      </c>
      <c r="F42" s="800" t="s">
        <v>1380</v>
      </c>
      <c r="G42" s="799" t="s">
        <v>61</v>
      </c>
      <c r="H42" s="437" t="s">
        <v>1379</v>
      </c>
      <c r="I42" s="437">
        <v>3</v>
      </c>
      <c r="J42" s="800" t="s">
        <v>1378</v>
      </c>
      <c r="K42" s="799" t="s">
        <v>46</v>
      </c>
      <c r="L42" s="801"/>
      <c r="M42" s="803">
        <v>14785.9</v>
      </c>
      <c r="N42" s="801"/>
      <c r="O42" s="803">
        <f>M42</f>
        <v>14785.9</v>
      </c>
      <c r="P42" s="801"/>
      <c r="Q42" s="800" t="s">
        <v>1351</v>
      </c>
      <c r="R42" s="800" t="s">
        <v>1350</v>
      </c>
    </row>
    <row r="43" spans="1:19" ht="58.5" customHeight="1" x14ac:dyDescent="0.25">
      <c r="A43" s="799"/>
      <c r="B43" s="799"/>
      <c r="C43" s="799"/>
      <c r="D43" s="799"/>
      <c r="E43" s="799"/>
      <c r="F43" s="800"/>
      <c r="G43" s="799"/>
      <c r="H43" s="437" t="s">
        <v>1377</v>
      </c>
      <c r="I43" s="437">
        <v>2</v>
      </c>
      <c r="J43" s="800"/>
      <c r="K43" s="799"/>
      <c r="L43" s="801"/>
      <c r="M43" s="803"/>
      <c r="N43" s="801"/>
      <c r="O43" s="803"/>
      <c r="P43" s="801"/>
      <c r="Q43" s="800"/>
      <c r="R43" s="800"/>
      <c r="S43" s="96"/>
    </row>
    <row r="44" spans="1:19" ht="76.5" customHeight="1" x14ac:dyDescent="0.25">
      <c r="A44" s="799"/>
      <c r="B44" s="799"/>
      <c r="C44" s="799"/>
      <c r="D44" s="799"/>
      <c r="E44" s="799"/>
      <c r="F44" s="800"/>
      <c r="G44" s="340" t="s">
        <v>1376</v>
      </c>
      <c r="H44" s="437" t="s">
        <v>499</v>
      </c>
      <c r="I44" s="437">
        <v>3000</v>
      </c>
      <c r="J44" s="800"/>
      <c r="K44" s="799"/>
      <c r="L44" s="801"/>
      <c r="M44" s="803"/>
      <c r="N44" s="801"/>
      <c r="O44" s="803"/>
      <c r="P44" s="801"/>
      <c r="Q44" s="800"/>
      <c r="R44" s="800"/>
    </row>
    <row r="45" spans="1:19" ht="85.5" customHeight="1" x14ac:dyDescent="0.25">
      <c r="A45" s="799"/>
      <c r="B45" s="799"/>
      <c r="C45" s="799"/>
      <c r="D45" s="799"/>
      <c r="E45" s="799"/>
      <c r="F45" s="800"/>
      <c r="G45" s="340" t="s">
        <v>1375</v>
      </c>
      <c r="H45" s="437" t="s">
        <v>499</v>
      </c>
      <c r="I45" s="437">
        <v>5000</v>
      </c>
      <c r="J45" s="800"/>
      <c r="K45" s="799"/>
      <c r="L45" s="801"/>
      <c r="M45" s="803"/>
      <c r="N45" s="801"/>
      <c r="O45" s="803"/>
      <c r="P45" s="801"/>
      <c r="Q45" s="800"/>
      <c r="R45" s="800"/>
    </row>
    <row r="46" spans="1:19" s="107" customFormat="1" ht="57" customHeight="1" x14ac:dyDescent="0.25">
      <c r="A46" s="582">
        <v>21</v>
      </c>
      <c r="B46" s="582">
        <v>1</v>
      </c>
      <c r="C46" s="582">
        <v>4</v>
      </c>
      <c r="D46" s="582">
        <v>2</v>
      </c>
      <c r="E46" s="582" t="s">
        <v>1374</v>
      </c>
      <c r="F46" s="577" t="s">
        <v>1373</v>
      </c>
      <c r="G46" s="407" t="s">
        <v>1372</v>
      </c>
      <c r="H46" s="407" t="s">
        <v>1371</v>
      </c>
      <c r="I46" s="407">
        <v>30</v>
      </c>
      <c r="J46" s="577" t="s">
        <v>1370</v>
      </c>
      <c r="K46" s="582" t="s">
        <v>46</v>
      </c>
      <c r="L46" s="582"/>
      <c r="M46" s="798">
        <v>156912.84</v>
      </c>
      <c r="N46" s="582"/>
      <c r="O46" s="798">
        <f>M46</f>
        <v>156912.84</v>
      </c>
      <c r="P46" s="582"/>
      <c r="Q46" s="577" t="s">
        <v>1351</v>
      </c>
      <c r="R46" s="577" t="s">
        <v>1350</v>
      </c>
    </row>
    <row r="47" spans="1:19" s="107" customFormat="1" ht="54" customHeight="1" x14ac:dyDescent="0.25">
      <c r="A47" s="582"/>
      <c r="B47" s="582"/>
      <c r="C47" s="582"/>
      <c r="D47" s="582"/>
      <c r="E47" s="582"/>
      <c r="F47" s="577"/>
      <c r="G47" s="407" t="s">
        <v>61</v>
      </c>
      <c r="H47" s="407" t="s">
        <v>61</v>
      </c>
      <c r="I47" s="407">
        <v>1</v>
      </c>
      <c r="J47" s="577"/>
      <c r="K47" s="582"/>
      <c r="L47" s="582"/>
      <c r="M47" s="798"/>
      <c r="N47" s="582"/>
      <c r="O47" s="798"/>
      <c r="P47" s="582"/>
      <c r="Q47" s="577"/>
      <c r="R47" s="577"/>
    </row>
    <row r="48" spans="1:19" ht="159" customHeight="1" x14ac:dyDescent="0.25">
      <c r="A48" s="437">
        <v>22</v>
      </c>
      <c r="B48" s="437">
        <v>1</v>
      </c>
      <c r="C48" s="437">
        <v>4</v>
      </c>
      <c r="D48" s="437">
        <v>5</v>
      </c>
      <c r="E48" s="436" t="s">
        <v>1369</v>
      </c>
      <c r="F48" s="436" t="s">
        <v>1368</v>
      </c>
      <c r="G48" s="436" t="s">
        <v>1071</v>
      </c>
      <c r="H48" s="436" t="s">
        <v>274</v>
      </c>
      <c r="I48" s="436">
        <v>80</v>
      </c>
      <c r="J48" s="436" t="s">
        <v>1367</v>
      </c>
      <c r="K48" s="437" t="s">
        <v>46</v>
      </c>
      <c r="L48" s="437"/>
      <c r="M48" s="439">
        <v>40292.06</v>
      </c>
      <c r="N48" s="437"/>
      <c r="O48" s="439">
        <f>M48</f>
        <v>40292.06</v>
      </c>
      <c r="P48" s="437"/>
      <c r="Q48" s="436" t="s">
        <v>1351</v>
      </c>
      <c r="R48" s="436" t="s">
        <v>1350</v>
      </c>
    </row>
    <row r="49" spans="1:18" ht="132" customHeight="1" x14ac:dyDescent="0.25">
      <c r="A49" s="582">
        <v>23</v>
      </c>
      <c r="B49" s="582">
        <v>1</v>
      </c>
      <c r="C49" s="582">
        <v>4</v>
      </c>
      <c r="D49" s="582">
        <v>2</v>
      </c>
      <c r="E49" s="577" t="s">
        <v>1366</v>
      </c>
      <c r="F49" s="577" t="s">
        <v>1365</v>
      </c>
      <c r="G49" s="407" t="s">
        <v>986</v>
      </c>
      <c r="H49" s="407" t="s">
        <v>274</v>
      </c>
      <c r="I49" s="407">
        <v>100</v>
      </c>
      <c r="J49" s="577" t="s">
        <v>1364</v>
      </c>
      <c r="K49" s="582" t="s">
        <v>39</v>
      </c>
      <c r="L49" s="582"/>
      <c r="M49" s="798">
        <v>11654.95</v>
      </c>
      <c r="N49" s="582"/>
      <c r="O49" s="798">
        <f>M49</f>
        <v>11654.95</v>
      </c>
      <c r="P49" s="582"/>
      <c r="Q49" s="577" t="s">
        <v>1351</v>
      </c>
      <c r="R49" s="577" t="s">
        <v>1350</v>
      </c>
    </row>
    <row r="50" spans="1:18" ht="63" customHeight="1" x14ac:dyDescent="0.25">
      <c r="A50" s="582"/>
      <c r="B50" s="582"/>
      <c r="C50" s="582"/>
      <c r="D50" s="582"/>
      <c r="E50" s="577"/>
      <c r="F50" s="577"/>
      <c r="G50" s="436" t="s">
        <v>1363</v>
      </c>
      <c r="H50" s="407" t="s">
        <v>157</v>
      </c>
      <c r="I50" s="407">
        <v>1</v>
      </c>
      <c r="J50" s="577"/>
      <c r="K50" s="582"/>
      <c r="L50" s="582"/>
      <c r="M50" s="798"/>
      <c r="N50" s="582"/>
      <c r="O50" s="798"/>
      <c r="P50" s="582"/>
      <c r="Q50" s="577"/>
      <c r="R50" s="577"/>
    </row>
    <row r="51" spans="1:18" ht="150" x14ac:dyDescent="0.25">
      <c r="A51" s="411">
        <v>24</v>
      </c>
      <c r="B51" s="411">
        <v>1</v>
      </c>
      <c r="C51" s="411">
        <v>4</v>
      </c>
      <c r="D51" s="411">
        <v>2</v>
      </c>
      <c r="E51" s="407" t="s">
        <v>1362</v>
      </c>
      <c r="F51" s="407" t="s">
        <v>1361</v>
      </c>
      <c r="G51" s="407" t="s">
        <v>1360</v>
      </c>
      <c r="H51" s="407" t="s">
        <v>1359</v>
      </c>
      <c r="I51" s="407">
        <v>35</v>
      </c>
      <c r="J51" s="407" t="s">
        <v>1358</v>
      </c>
      <c r="K51" s="411"/>
      <c r="L51" s="411" t="s">
        <v>34</v>
      </c>
      <c r="M51" s="489"/>
      <c r="N51" s="414">
        <v>400000</v>
      </c>
      <c r="O51" s="414"/>
      <c r="P51" s="414">
        <f>N51</f>
        <v>400000</v>
      </c>
      <c r="Q51" s="407" t="s">
        <v>1351</v>
      </c>
      <c r="R51" s="407" t="s">
        <v>1350</v>
      </c>
    </row>
    <row r="52" spans="1:18" ht="110.25" customHeight="1" x14ac:dyDescent="0.25">
      <c r="A52" s="411">
        <v>25</v>
      </c>
      <c r="B52" s="411">
        <v>1</v>
      </c>
      <c r="C52" s="411">
        <v>4</v>
      </c>
      <c r="D52" s="411">
        <v>2</v>
      </c>
      <c r="E52" s="407" t="s">
        <v>1357</v>
      </c>
      <c r="F52" s="407" t="s">
        <v>1356</v>
      </c>
      <c r="G52" s="407" t="s">
        <v>45</v>
      </c>
      <c r="H52" s="407" t="s">
        <v>274</v>
      </c>
      <c r="I52" s="407">
        <v>30</v>
      </c>
      <c r="J52" s="407" t="s">
        <v>1355</v>
      </c>
      <c r="K52" s="411"/>
      <c r="L52" s="411" t="s">
        <v>34</v>
      </c>
      <c r="M52" s="489"/>
      <c r="N52" s="414">
        <v>100000</v>
      </c>
      <c r="O52" s="489"/>
      <c r="P52" s="414">
        <f>N52</f>
        <v>100000</v>
      </c>
      <c r="Q52" s="407" t="s">
        <v>1351</v>
      </c>
      <c r="R52" s="407" t="s">
        <v>1350</v>
      </c>
    </row>
    <row r="53" spans="1:18" ht="60" x14ac:dyDescent="0.25">
      <c r="A53" s="411">
        <v>26</v>
      </c>
      <c r="B53" s="411">
        <v>1</v>
      </c>
      <c r="C53" s="411">
        <v>4</v>
      </c>
      <c r="D53" s="411">
        <v>2</v>
      </c>
      <c r="E53" s="407" t="s">
        <v>1354</v>
      </c>
      <c r="F53" s="407" t="s">
        <v>1353</v>
      </c>
      <c r="G53" s="411" t="s">
        <v>418</v>
      </c>
      <c r="H53" s="411" t="s">
        <v>274</v>
      </c>
      <c r="I53" s="411">
        <v>100</v>
      </c>
      <c r="J53" s="407" t="s">
        <v>1352</v>
      </c>
      <c r="K53" s="411"/>
      <c r="L53" s="411" t="s">
        <v>34</v>
      </c>
      <c r="M53" s="411"/>
      <c r="N53" s="414">
        <v>15000</v>
      </c>
      <c r="O53" s="411"/>
      <c r="P53" s="414">
        <f>N53</f>
        <v>15000</v>
      </c>
      <c r="Q53" s="407" t="s">
        <v>1351</v>
      </c>
      <c r="R53" s="407" t="s">
        <v>1350</v>
      </c>
    </row>
    <row r="54" spans="1:18" x14ac:dyDescent="0.25">
      <c r="A54" s="335"/>
      <c r="B54" s="335"/>
      <c r="C54" s="335"/>
      <c r="D54" s="335"/>
      <c r="E54" s="337"/>
      <c r="F54" s="318"/>
      <c r="G54" s="318"/>
      <c r="H54" s="318"/>
      <c r="I54" s="318"/>
      <c r="J54" s="318"/>
      <c r="K54" s="335"/>
      <c r="L54" s="335"/>
      <c r="M54" s="336"/>
      <c r="N54" s="335"/>
      <c r="O54" s="336"/>
      <c r="P54" s="335"/>
      <c r="Q54" s="318"/>
      <c r="R54" s="318"/>
    </row>
    <row r="55" spans="1:18" x14ac:dyDescent="0.25">
      <c r="A55" s="335"/>
      <c r="B55" s="335"/>
      <c r="C55" s="335"/>
      <c r="D55" s="335"/>
      <c r="E55" s="337"/>
      <c r="F55" s="318"/>
      <c r="G55" s="318"/>
      <c r="H55" s="318"/>
      <c r="I55" s="318"/>
      <c r="J55" s="318"/>
      <c r="K55" s="335"/>
      <c r="L55" s="335"/>
      <c r="M55" s="336"/>
      <c r="N55" s="335"/>
      <c r="O55" s="336"/>
      <c r="P55" s="335"/>
      <c r="Q55" s="318"/>
      <c r="R55" s="318"/>
    </row>
    <row r="57" spans="1:18" ht="15.75" x14ac:dyDescent="0.25">
      <c r="M57" s="743"/>
      <c r="N57" s="684" t="s">
        <v>35</v>
      </c>
      <c r="O57" s="684"/>
      <c r="P57" s="684"/>
    </row>
    <row r="58" spans="1:18" x14ac:dyDescent="0.25">
      <c r="M58" s="743"/>
      <c r="N58" s="283" t="s">
        <v>36</v>
      </c>
      <c r="O58" s="743" t="s">
        <v>37</v>
      </c>
      <c r="P58" s="743"/>
    </row>
    <row r="59" spans="1:18" x14ac:dyDescent="0.25">
      <c r="M59" s="743"/>
      <c r="N59" s="283"/>
      <c r="O59" s="283">
        <v>2020</v>
      </c>
      <c r="P59" s="283">
        <v>2021</v>
      </c>
    </row>
    <row r="60" spans="1:18" x14ac:dyDescent="0.25">
      <c r="M60" s="334" t="s">
        <v>688</v>
      </c>
      <c r="N60" s="70">
        <v>26</v>
      </c>
      <c r="O60" s="333">
        <f>O7+O9+O10+O12+O14+O16+O18+O20+O22+O23+O24+O28+O30+O32+O34+O36+O37+O40+O42+O46+O48+O49</f>
        <v>420000</v>
      </c>
      <c r="P60" s="23">
        <f>P24+P41+P51+P52+P53</f>
        <v>1095000</v>
      </c>
      <c r="Q60" s="2"/>
    </row>
    <row r="61" spans="1:18" x14ac:dyDescent="0.25">
      <c r="P61" s="2"/>
    </row>
  </sheetData>
  <mergeCells count="260">
    <mergeCell ref="R32:R33"/>
    <mergeCell ref="J32:J33"/>
    <mergeCell ref="K32:K33"/>
    <mergeCell ref="L32:L33"/>
    <mergeCell ref="M32:M33"/>
    <mergeCell ref="N32:N33"/>
    <mergeCell ref="P34:P35"/>
    <mergeCell ref="Q34:Q35"/>
    <mergeCell ref="R34:R35"/>
    <mergeCell ref="A32:A33"/>
    <mergeCell ref="B32:B33"/>
    <mergeCell ref="C32:C33"/>
    <mergeCell ref="D32:D33"/>
    <mergeCell ref="E32:E33"/>
    <mergeCell ref="F32:F33"/>
    <mergeCell ref="J34:J35"/>
    <mergeCell ref="P32:P33"/>
    <mergeCell ref="Q32:Q33"/>
    <mergeCell ref="O32:O33"/>
    <mergeCell ref="A37:A39"/>
    <mergeCell ref="B37:B39"/>
    <mergeCell ref="J37:J39"/>
    <mergeCell ref="K37:K39"/>
    <mergeCell ref="L37:L39"/>
    <mergeCell ref="M37:M39"/>
    <mergeCell ref="N34:N35"/>
    <mergeCell ref="O34:O35"/>
    <mergeCell ref="K34:K35"/>
    <mergeCell ref="L34:L35"/>
    <mergeCell ref="M34:M35"/>
    <mergeCell ref="B34:B35"/>
    <mergeCell ref="C34:C35"/>
    <mergeCell ref="D34:D35"/>
    <mergeCell ref="E34:E35"/>
    <mergeCell ref="F34:F35"/>
    <mergeCell ref="A34:A35"/>
    <mergeCell ref="A30:A31"/>
    <mergeCell ref="B30:B31"/>
    <mergeCell ref="C30:C31"/>
    <mergeCell ref="A28:A29"/>
    <mergeCell ref="Q28:Q29"/>
    <mergeCell ref="R28:R29"/>
    <mergeCell ref="M30:M31"/>
    <mergeCell ref="N30:N31"/>
    <mergeCell ref="B28:B29"/>
    <mergeCell ref="C28:C29"/>
    <mergeCell ref="D28:D29"/>
    <mergeCell ref="E28:E29"/>
    <mergeCell ref="F28:F29"/>
    <mergeCell ref="J28:J29"/>
    <mergeCell ref="K28:K29"/>
    <mergeCell ref="N28:N29"/>
    <mergeCell ref="O28:O29"/>
    <mergeCell ref="L28:L29"/>
    <mergeCell ref="M28:M29"/>
    <mergeCell ref="O30:O31"/>
    <mergeCell ref="P30:P31"/>
    <mergeCell ref="Q30:Q31"/>
    <mergeCell ref="R30:R31"/>
    <mergeCell ref="A24:A27"/>
    <mergeCell ref="B24:B27"/>
    <mergeCell ref="C24:C27"/>
    <mergeCell ref="D24:D27"/>
    <mergeCell ref="E24:E27"/>
    <mergeCell ref="F24:F27"/>
    <mergeCell ref="G24:G25"/>
    <mergeCell ref="J24:J27"/>
    <mergeCell ref="K24:K27"/>
    <mergeCell ref="A20:A21"/>
    <mergeCell ref="B20:B21"/>
    <mergeCell ref="C20:C21"/>
    <mergeCell ref="D20:D21"/>
    <mergeCell ref="E20:E21"/>
    <mergeCell ref="F20:F21"/>
    <mergeCell ref="J20:J21"/>
    <mergeCell ref="K20:K21"/>
    <mergeCell ref="M10:M11"/>
    <mergeCell ref="A10:A11"/>
    <mergeCell ref="B10:B11"/>
    <mergeCell ref="C10:C11"/>
    <mergeCell ref="J10:J11"/>
    <mergeCell ref="K10:K11"/>
    <mergeCell ref="L10:L11"/>
    <mergeCell ref="D10:D11"/>
    <mergeCell ref="E10:E11"/>
    <mergeCell ref="F10:F11"/>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K4:L4"/>
    <mergeCell ref="M4:N4"/>
    <mergeCell ref="O4:P4"/>
    <mergeCell ref="P10:P11"/>
    <mergeCell ref="N10:N11"/>
    <mergeCell ref="O10:O11"/>
    <mergeCell ref="A4:A5"/>
    <mergeCell ref="B4:B5"/>
    <mergeCell ref="C4:C5"/>
    <mergeCell ref="D4:D5"/>
    <mergeCell ref="E4:E5"/>
    <mergeCell ref="F4:F5"/>
    <mergeCell ref="G4:G5"/>
    <mergeCell ref="H4:I4"/>
    <mergeCell ref="J4:J5"/>
    <mergeCell ref="R12:R13"/>
    <mergeCell ref="Q10:Q11"/>
    <mergeCell ref="A14:A15"/>
    <mergeCell ref="B14:B15"/>
    <mergeCell ref="C14:C15"/>
    <mergeCell ref="D14:D15"/>
    <mergeCell ref="E14:E15"/>
    <mergeCell ref="F14:F15"/>
    <mergeCell ref="J14:J15"/>
    <mergeCell ref="L12:L13"/>
    <mergeCell ref="M12:M13"/>
    <mergeCell ref="N12:N13"/>
    <mergeCell ref="O12:O13"/>
    <mergeCell ref="P12:P13"/>
    <mergeCell ref="Q12:Q13"/>
    <mergeCell ref="R10:R11"/>
    <mergeCell ref="A12:A13"/>
    <mergeCell ref="B12:B13"/>
    <mergeCell ref="C12:C13"/>
    <mergeCell ref="D12:D13"/>
    <mergeCell ref="E12:E13"/>
    <mergeCell ref="F12:F13"/>
    <mergeCell ref="J12:J13"/>
    <mergeCell ref="K12:K13"/>
    <mergeCell ref="Q14:Q15"/>
    <mergeCell ref="R14:R15"/>
    <mergeCell ref="A16:A17"/>
    <mergeCell ref="B16:B17"/>
    <mergeCell ref="C16:C17"/>
    <mergeCell ref="D16:D17"/>
    <mergeCell ref="E16:E17"/>
    <mergeCell ref="F16:F17"/>
    <mergeCell ref="J16:J17"/>
    <mergeCell ref="K14:K15"/>
    <mergeCell ref="L14:L15"/>
    <mergeCell ref="M14:M15"/>
    <mergeCell ref="N14:N15"/>
    <mergeCell ref="O14:O15"/>
    <mergeCell ref="P14:P15"/>
    <mergeCell ref="Q16:Q17"/>
    <mergeCell ref="R16:R17"/>
    <mergeCell ref="L16:L17"/>
    <mergeCell ref="M16:M17"/>
    <mergeCell ref="N16:N17"/>
    <mergeCell ref="O16:O17"/>
    <mergeCell ref="P16:P17"/>
    <mergeCell ref="K16:K17"/>
    <mergeCell ref="Q18:Q19"/>
    <mergeCell ref="R18:R19"/>
    <mergeCell ref="L18:L19"/>
    <mergeCell ref="M18:M19"/>
    <mergeCell ref="N18:N19"/>
    <mergeCell ref="O18:O19"/>
    <mergeCell ref="P18:P19"/>
    <mergeCell ref="K18:K19"/>
    <mergeCell ref="A18:A19"/>
    <mergeCell ref="B18:B19"/>
    <mergeCell ref="C18:C19"/>
    <mergeCell ref="D18:D19"/>
    <mergeCell ref="E18:E19"/>
    <mergeCell ref="F18:F19"/>
    <mergeCell ref="J18:J19"/>
    <mergeCell ref="R20:R21"/>
    <mergeCell ref="D30:D31"/>
    <mergeCell ref="E30:E31"/>
    <mergeCell ref="F30:F31"/>
    <mergeCell ref="J30:J31"/>
    <mergeCell ref="K30:K31"/>
    <mergeCell ref="L30:L31"/>
    <mergeCell ref="Q24:Q27"/>
    <mergeCell ref="R24:R27"/>
    <mergeCell ref="P28:P29"/>
    <mergeCell ref="L24:L27"/>
    <mergeCell ref="M24:M27"/>
    <mergeCell ref="N24:N27"/>
    <mergeCell ref="O24:O27"/>
    <mergeCell ref="P24:P27"/>
    <mergeCell ref="L20:L21"/>
    <mergeCell ref="M20:M21"/>
    <mergeCell ref="N20:N21"/>
    <mergeCell ref="O20:O21"/>
    <mergeCell ref="P20:P21"/>
    <mergeCell ref="Q20:Q21"/>
    <mergeCell ref="P37:P39"/>
    <mergeCell ref="P42:P45"/>
    <mergeCell ref="Q42:Q45"/>
    <mergeCell ref="R42:R45"/>
    <mergeCell ref="N37:N39"/>
    <mergeCell ref="O37:O39"/>
    <mergeCell ref="C37:C39"/>
    <mergeCell ref="D37:D39"/>
    <mergeCell ref="E37:E39"/>
    <mergeCell ref="F37:F39"/>
    <mergeCell ref="Q37:Q39"/>
    <mergeCell ref="R37:R39"/>
    <mergeCell ref="J42:J45"/>
    <mergeCell ref="K42:K45"/>
    <mergeCell ref="L42:L45"/>
    <mergeCell ref="M42:M45"/>
    <mergeCell ref="N42:N45"/>
    <mergeCell ref="O42:O45"/>
    <mergeCell ref="A42:A45"/>
    <mergeCell ref="B42:B45"/>
    <mergeCell ref="C42:C45"/>
    <mergeCell ref="D42:D45"/>
    <mergeCell ref="E42:E45"/>
    <mergeCell ref="F42:F45"/>
    <mergeCell ref="G42:G43"/>
    <mergeCell ref="C49:C50"/>
    <mergeCell ref="D49:D50"/>
    <mergeCell ref="E49:E50"/>
    <mergeCell ref="F49:F50"/>
    <mergeCell ref="A49:A50"/>
    <mergeCell ref="B49:B50"/>
    <mergeCell ref="A46:A47"/>
    <mergeCell ref="B46:B47"/>
    <mergeCell ref="C46:C47"/>
    <mergeCell ref="D46:D47"/>
    <mergeCell ref="E46:E47"/>
    <mergeCell ref="F46:F47"/>
    <mergeCell ref="O49:O50"/>
    <mergeCell ref="M57:M59"/>
    <mergeCell ref="N57:P57"/>
    <mergeCell ref="O58:P58"/>
    <mergeCell ref="O46:O47"/>
    <mergeCell ref="P46:P47"/>
    <mergeCell ref="Q46:Q47"/>
    <mergeCell ref="R46:R47"/>
    <mergeCell ref="J46:J47"/>
    <mergeCell ref="K46:K47"/>
    <mergeCell ref="L46:L47"/>
    <mergeCell ref="L49:L50"/>
    <mergeCell ref="P49:P50"/>
    <mergeCell ref="Q49:Q50"/>
    <mergeCell ref="R49:R50"/>
    <mergeCell ref="N46:N47"/>
    <mergeCell ref="J49:J50"/>
    <mergeCell ref="K49:K50"/>
    <mergeCell ref="M49:M50"/>
    <mergeCell ref="N49:N50"/>
    <mergeCell ref="M46:M4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S38"/>
  <sheetViews>
    <sheetView topLeftCell="A28" zoomScale="60" zoomScaleNormal="60" workbookViewId="0">
      <selection activeCell="O35" sqref="O35:P35"/>
    </sheetView>
  </sheetViews>
  <sheetFormatPr defaultRowHeight="15" x14ac:dyDescent="0.25"/>
  <cols>
    <col min="1" max="1" width="4.7109375" style="72" customWidth="1"/>
    <col min="2" max="2" width="12" style="72" customWidth="1"/>
    <col min="3" max="3" width="11.42578125" style="72" customWidth="1"/>
    <col min="4" max="4" width="11.7109375" style="72" customWidth="1"/>
    <col min="5" max="5" width="45.7109375" style="96" customWidth="1"/>
    <col min="6" max="6" width="75.42578125" style="119" customWidth="1"/>
    <col min="7" max="7" width="36.42578125" style="96" customWidth="1"/>
    <col min="8" max="8" width="26" style="96" customWidth="1"/>
    <col min="9" max="9" width="15.28515625" style="96" customWidth="1"/>
    <col min="10" max="10" width="39.42578125" style="72" customWidth="1"/>
    <col min="11" max="11" width="13"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19" style="72" customWidth="1"/>
    <col min="19" max="255" width="9.140625" style="72"/>
    <col min="256" max="256" width="4.7109375" style="72" bestFit="1" customWidth="1"/>
    <col min="257" max="257" width="9.7109375" style="72" bestFit="1" customWidth="1"/>
    <col min="258" max="258" width="10" style="72" bestFit="1" customWidth="1"/>
    <col min="259" max="259" width="8.85546875" style="72" bestFit="1" customWidth="1"/>
    <col min="260" max="260" width="22.85546875" style="72" customWidth="1"/>
    <col min="261" max="261" width="59.7109375" style="72" bestFit="1" customWidth="1"/>
    <col min="262" max="262" width="57.85546875" style="72" bestFit="1" customWidth="1"/>
    <col min="263" max="263" width="35.28515625" style="72" bestFit="1" customWidth="1"/>
    <col min="264" max="264" width="28.140625" style="72" bestFit="1" customWidth="1"/>
    <col min="265" max="265" width="33.140625" style="72" bestFit="1" customWidth="1"/>
    <col min="266" max="266" width="26" style="72" bestFit="1" customWidth="1"/>
    <col min="267" max="267" width="19.140625" style="72" bestFit="1" customWidth="1"/>
    <col min="268" max="268" width="10.42578125" style="72" customWidth="1"/>
    <col min="269" max="269" width="11.85546875" style="72" customWidth="1"/>
    <col min="270" max="270" width="14.7109375" style="72" customWidth="1"/>
    <col min="271" max="271" width="9" style="72" bestFit="1" customWidth="1"/>
    <col min="272" max="511" width="9.140625" style="72"/>
    <col min="512" max="512" width="4.7109375" style="72" bestFit="1" customWidth="1"/>
    <col min="513" max="513" width="9.7109375" style="72" bestFit="1" customWidth="1"/>
    <col min="514" max="514" width="10" style="72" bestFit="1" customWidth="1"/>
    <col min="515" max="515" width="8.85546875" style="72" bestFit="1" customWidth="1"/>
    <col min="516" max="516" width="22.85546875" style="72" customWidth="1"/>
    <col min="517" max="517" width="59.7109375" style="72" bestFit="1" customWidth="1"/>
    <col min="518" max="518" width="57.85546875" style="72" bestFit="1" customWidth="1"/>
    <col min="519" max="519" width="35.28515625" style="72" bestFit="1" customWidth="1"/>
    <col min="520" max="520" width="28.140625" style="72" bestFit="1" customWidth="1"/>
    <col min="521" max="521" width="33.140625" style="72" bestFit="1" customWidth="1"/>
    <col min="522" max="522" width="26" style="72" bestFit="1" customWidth="1"/>
    <col min="523" max="523" width="19.140625" style="72" bestFit="1" customWidth="1"/>
    <col min="524" max="524" width="10.42578125" style="72" customWidth="1"/>
    <col min="525" max="525" width="11.85546875" style="72" customWidth="1"/>
    <col min="526" max="526" width="14.7109375" style="72" customWidth="1"/>
    <col min="527" max="527" width="9" style="72" bestFit="1" customWidth="1"/>
    <col min="528" max="767" width="9.140625" style="72"/>
    <col min="768" max="768" width="4.7109375" style="72" bestFit="1" customWidth="1"/>
    <col min="769" max="769" width="9.7109375" style="72" bestFit="1" customWidth="1"/>
    <col min="770" max="770" width="10" style="72" bestFit="1" customWidth="1"/>
    <col min="771" max="771" width="8.85546875" style="72" bestFit="1" customWidth="1"/>
    <col min="772" max="772" width="22.85546875" style="72" customWidth="1"/>
    <col min="773" max="773" width="59.7109375" style="72" bestFit="1" customWidth="1"/>
    <col min="774" max="774" width="57.85546875" style="72" bestFit="1" customWidth="1"/>
    <col min="775" max="775" width="35.28515625" style="72" bestFit="1" customWidth="1"/>
    <col min="776" max="776" width="28.140625" style="72" bestFit="1" customWidth="1"/>
    <col min="777" max="777" width="33.140625" style="72" bestFit="1" customWidth="1"/>
    <col min="778" max="778" width="26" style="72" bestFit="1" customWidth="1"/>
    <col min="779" max="779" width="19.140625" style="72" bestFit="1" customWidth="1"/>
    <col min="780" max="780" width="10.42578125" style="72" customWidth="1"/>
    <col min="781" max="781" width="11.85546875" style="72" customWidth="1"/>
    <col min="782" max="782" width="14.7109375" style="72" customWidth="1"/>
    <col min="783" max="783" width="9" style="72" bestFit="1" customWidth="1"/>
    <col min="784" max="1023" width="9.140625" style="72"/>
    <col min="1024" max="1024" width="4.7109375" style="72" bestFit="1" customWidth="1"/>
    <col min="1025" max="1025" width="9.7109375" style="72" bestFit="1" customWidth="1"/>
    <col min="1026" max="1026" width="10" style="72" bestFit="1" customWidth="1"/>
    <col min="1027" max="1027" width="8.85546875" style="72" bestFit="1" customWidth="1"/>
    <col min="1028" max="1028" width="22.85546875" style="72" customWidth="1"/>
    <col min="1029" max="1029" width="59.7109375" style="72" bestFit="1" customWidth="1"/>
    <col min="1030" max="1030" width="57.85546875" style="72" bestFit="1" customWidth="1"/>
    <col min="1031" max="1031" width="35.28515625" style="72" bestFit="1" customWidth="1"/>
    <col min="1032" max="1032" width="28.140625" style="72" bestFit="1" customWidth="1"/>
    <col min="1033" max="1033" width="33.140625" style="72" bestFit="1" customWidth="1"/>
    <col min="1034" max="1034" width="26" style="72" bestFit="1" customWidth="1"/>
    <col min="1035" max="1035" width="19.140625" style="72" bestFit="1" customWidth="1"/>
    <col min="1036" max="1036" width="10.42578125" style="72" customWidth="1"/>
    <col min="1037" max="1037" width="11.85546875" style="72" customWidth="1"/>
    <col min="1038" max="1038" width="14.7109375" style="72" customWidth="1"/>
    <col min="1039" max="1039" width="9" style="72" bestFit="1" customWidth="1"/>
    <col min="1040" max="1279" width="9.140625" style="72"/>
    <col min="1280" max="1280" width="4.7109375" style="72" bestFit="1" customWidth="1"/>
    <col min="1281" max="1281" width="9.7109375" style="72" bestFit="1" customWidth="1"/>
    <col min="1282" max="1282" width="10" style="72" bestFit="1" customWidth="1"/>
    <col min="1283" max="1283" width="8.85546875" style="72" bestFit="1" customWidth="1"/>
    <col min="1284" max="1284" width="22.85546875" style="72" customWidth="1"/>
    <col min="1285" max="1285" width="59.7109375" style="72" bestFit="1" customWidth="1"/>
    <col min="1286" max="1286" width="57.85546875" style="72" bestFit="1" customWidth="1"/>
    <col min="1287" max="1287" width="35.28515625" style="72" bestFit="1" customWidth="1"/>
    <col min="1288" max="1288" width="28.140625" style="72" bestFit="1" customWidth="1"/>
    <col min="1289" max="1289" width="33.140625" style="72" bestFit="1" customWidth="1"/>
    <col min="1290" max="1290" width="26" style="72" bestFit="1" customWidth="1"/>
    <col min="1291" max="1291" width="19.140625" style="72" bestFit="1" customWidth="1"/>
    <col min="1292" max="1292" width="10.42578125" style="72" customWidth="1"/>
    <col min="1293" max="1293" width="11.85546875" style="72" customWidth="1"/>
    <col min="1294" max="1294" width="14.7109375" style="72" customWidth="1"/>
    <col min="1295" max="1295" width="9" style="72" bestFit="1" customWidth="1"/>
    <col min="1296" max="1535" width="9.140625" style="72"/>
    <col min="1536" max="1536" width="4.7109375" style="72" bestFit="1" customWidth="1"/>
    <col min="1537" max="1537" width="9.7109375" style="72" bestFit="1" customWidth="1"/>
    <col min="1538" max="1538" width="10" style="72" bestFit="1" customWidth="1"/>
    <col min="1539" max="1539" width="8.85546875" style="72" bestFit="1" customWidth="1"/>
    <col min="1540" max="1540" width="22.85546875" style="72" customWidth="1"/>
    <col min="1541" max="1541" width="59.7109375" style="72" bestFit="1" customWidth="1"/>
    <col min="1542" max="1542" width="57.85546875" style="72" bestFit="1" customWidth="1"/>
    <col min="1543" max="1543" width="35.28515625" style="72" bestFit="1" customWidth="1"/>
    <col min="1544" max="1544" width="28.140625" style="72" bestFit="1" customWidth="1"/>
    <col min="1545" max="1545" width="33.140625" style="72" bestFit="1" customWidth="1"/>
    <col min="1546" max="1546" width="26" style="72" bestFit="1" customWidth="1"/>
    <col min="1547" max="1547" width="19.140625" style="72" bestFit="1" customWidth="1"/>
    <col min="1548" max="1548" width="10.42578125" style="72" customWidth="1"/>
    <col min="1549" max="1549" width="11.85546875" style="72" customWidth="1"/>
    <col min="1550" max="1550" width="14.7109375" style="72" customWidth="1"/>
    <col min="1551" max="1551" width="9" style="72" bestFit="1" customWidth="1"/>
    <col min="1552" max="1791" width="9.140625" style="72"/>
    <col min="1792" max="1792" width="4.7109375" style="72" bestFit="1" customWidth="1"/>
    <col min="1793" max="1793" width="9.7109375" style="72" bestFit="1" customWidth="1"/>
    <col min="1794" max="1794" width="10" style="72" bestFit="1" customWidth="1"/>
    <col min="1795" max="1795" width="8.85546875" style="72" bestFit="1" customWidth="1"/>
    <col min="1796" max="1796" width="22.85546875" style="72" customWidth="1"/>
    <col min="1797" max="1797" width="59.7109375" style="72" bestFit="1" customWidth="1"/>
    <col min="1798" max="1798" width="57.85546875" style="72" bestFit="1" customWidth="1"/>
    <col min="1799" max="1799" width="35.28515625" style="72" bestFit="1" customWidth="1"/>
    <col min="1800" max="1800" width="28.140625" style="72" bestFit="1" customWidth="1"/>
    <col min="1801" max="1801" width="33.140625" style="72" bestFit="1" customWidth="1"/>
    <col min="1802" max="1802" width="26" style="72" bestFit="1" customWidth="1"/>
    <col min="1803" max="1803" width="19.140625" style="72" bestFit="1" customWidth="1"/>
    <col min="1804" max="1804" width="10.42578125" style="72" customWidth="1"/>
    <col min="1805" max="1805" width="11.85546875" style="72" customWidth="1"/>
    <col min="1806" max="1806" width="14.7109375" style="72" customWidth="1"/>
    <col min="1807" max="1807" width="9" style="72" bestFit="1" customWidth="1"/>
    <col min="1808" max="2047" width="9.140625" style="72"/>
    <col min="2048" max="2048" width="4.7109375" style="72" bestFit="1" customWidth="1"/>
    <col min="2049" max="2049" width="9.7109375" style="72" bestFit="1" customWidth="1"/>
    <col min="2050" max="2050" width="10" style="72" bestFit="1" customWidth="1"/>
    <col min="2051" max="2051" width="8.85546875" style="72" bestFit="1" customWidth="1"/>
    <col min="2052" max="2052" width="22.85546875" style="72" customWidth="1"/>
    <col min="2053" max="2053" width="59.7109375" style="72" bestFit="1" customWidth="1"/>
    <col min="2054" max="2054" width="57.85546875" style="72" bestFit="1" customWidth="1"/>
    <col min="2055" max="2055" width="35.28515625" style="72" bestFit="1" customWidth="1"/>
    <col min="2056" max="2056" width="28.140625" style="72" bestFit="1" customWidth="1"/>
    <col min="2057" max="2057" width="33.140625" style="72" bestFit="1" customWidth="1"/>
    <col min="2058" max="2058" width="26" style="72" bestFit="1" customWidth="1"/>
    <col min="2059" max="2059" width="19.140625" style="72" bestFit="1" customWidth="1"/>
    <col min="2060" max="2060" width="10.42578125" style="72" customWidth="1"/>
    <col min="2061" max="2061" width="11.85546875" style="72" customWidth="1"/>
    <col min="2062" max="2062" width="14.7109375" style="72" customWidth="1"/>
    <col min="2063" max="2063" width="9" style="72" bestFit="1" customWidth="1"/>
    <col min="2064" max="2303" width="9.140625" style="72"/>
    <col min="2304" max="2304" width="4.7109375" style="72" bestFit="1" customWidth="1"/>
    <col min="2305" max="2305" width="9.7109375" style="72" bestFit="1" customWidth="1"/>
    <col min="2306" max="2306" width="10" style="72" bestFit="1" customWidth="1"/>
    <col min="2307" max="2307" width="8.85546875" style="72" bestFit="1" customWidth="1"/>
    <col min="2308" max="2308" width="22.85546875" style="72" customWidth="1"/>
    <col min="2309" max="2309" width="59.7109375" style="72" bestFit="1" customWidth="1"/>
    <col min="2310" max="2310" width="57.85546875" style="72" bestFit="1" customWidth="1"/>
    <col min="2311" max="2311" width="35.28515625" style="72" bestFit="1" customWidth="1"/>
    <col min="2312" max="2312" width="28.140625" style="72" bestFit="1" customWidth="1"/>
    <col min="2313" max="2313" width="33.140625" style="72" bestFit="1" customWidth="1"/>
    <col min="2314" max="2314" width="26" style="72" bestFit="1" customWidth="1"/>
    <col min="2315" max="2315" width="19.140625" style="72" bestFit="1" customWidth="1"/>
    <col min="2316" max="2316" width="10.42578125" style="72" customWidth="1"/>
    <col min="2317" max="2317" width="11.85546875" style="72" customWidth="1"/>
    <col min="2318" max="2318" width="14.7109375" style="72" customWidth="1"/>
    <col min="2319" max="2319" width="9" style="72" bestFit="1" customWidth="1"/>
    <col min="2320" max="2559" width="9.140625" style="72"/>
    <col min="2560" max="2560" width="4.7109375" style="72" bestFit="1" customWidth="1"/>
    <col min="2561" max="2561" width="9.7109375" style="72" bestFit="1" customWidth="1"/>
    <col min="2562" max="2562" width="10" style="72" bestFit="1" customWidth="1"/>
    <col min="2563" max="2563" width="8.85546875" style="72" bestFit="1" customWidth="1"/>
    <col min="2564" max="2564" width="22.85546875" style="72" customWidth="1"/>
    <col min="2565" max="2565" width="59.7109375" style="72" bestFit="1" customWidth="1"/>
    <col min="2566" max="2566" width="57.85546875" style="72" bestFit="1" customWidth="1"/>
    <col min="2567" max="2567" width="35.28515625" style="72" bestFit="1" customWidth="1"/>
    <col min="2568" max="2568" width="28.140625" style="72" bestFit="1" customWidth="1"/>
    <col min="2569" max="2569" width="33.140625" style="72" bestFit="1" customWidth="1"/>
    <col min="2570" max="2570" width="26" style="72" bestFit="1" customWidth="1"/>
    <col min="2571" max="2571" width="19.140625" style="72" bestFit="1" customWidth="1"/>
    <col min="2572" max="2572" width="10.42578125" style="72" customWidth="1"/>
    <col min="2573" max="2573" width="11.85546875" style="72" customWidth="1"/>
    <col min="2574" max="2574" width="14.7109375" style="72" customWidth="1"/>
    <col min="2575" max="2575" width="9" style="72" bestFit="1" customWidth="1"/>
    <col min="2576" max="2815" width="9.140625" style="72"/>
    <col min="2816" max="2816" width="4.7109375" style="72" bestFit="1" customWidth="1"/>
    <col min="2817" max="2817" width="9.7109375" style="72" bestFit="1" customWidth="1"/>
    <col min="2818" max="2818" width="10" style="72" bestFit="1" customWidth="1"/>
    <col min="2819" max="2819" width="8.85546875" style="72" bestFit="1" customWidth="1"/>
    <col min="2820" max="2820" width="22.85546875" style="72" customWidth="1"/>
    <col min="2821" max="2821" width="59.7109375" style="72" bestFit="1" customWidth="1"/>
    <col min="2822" max="2822" width="57.85546875" style="72" bestFit="1" customWidth="1"/>
    <col min="2823" max="2823" width="35.28515625" style="72" bestFit="1" customWidth="1"/>
    <col min="2824" max="2824" width="28.140625" style="72" bestFit="1" customWidth="1"/>
    <col min="2825" max="2825" width="33.140625" style="72" bestFit="1" customWidth="1"/>
    <col min="2826" max="2826" width="26" style="72" bestFit="1" customWidth="1"/>
    <col min="2827" max="2827" width="19.140625" style="72" bestFit="1" customWidth="1"/>
    <col min="2828" max="2828" width="10.42578125" style="72" customWidth="1"/>
    <col min="2829" max="2829" width="11.85546875" style="72" customWidth="1"/>
    <col min="2830" max="2830" width="14.7109375" style="72" customWidth="1"/>
    <col min="2831" max="2831" width="9" style="72" bestFit="1" customWidth="1"/>
    <col min="2832" max="3071" width="9.140625" style="72"/>
    <col min="3072" max="3072" width="4.7109375" style="72" bestFit="1" customWidth="1"/>
    <col min="3073" max="3073" width="9.7109375" style="72" bestFit="1" customWidth="1"/>
    <col min="3074" max="3074" width="10" style="72" bestFit="1" customWidth="1"/>
    <col min="3075" max="3075" width="8.85546875" style="72" bestFit="1" customWidth="1"/>
    <col min="3076" max="3076" width="22.85546875" style="72" customWidth="1"/>
    <col min="3077" max="3077" width="59.7109375" style="72" bestFit="1" customWidth="1"/>
    <col min="3078" max="3078" width="57.85546875" style="72" bestFit="1" customWidth="1"/>
    <col min="3079" max="3079" width="35.28515625" style="72" bestFit="1" customWidth="1"/>
    <col min="3080" max="3080" width="28.140625" style="72" bestFit="1" customWidth="1"/>
    <col min="3081" max="3081" width="33.140625" style="72" bestFit="1" customWidth="1"/>
    <col min="3082" max="3082" width="26" style="72" bestFit="1" customWidth="1"/>
    <col min="3083" max="3083" width="19.140625" style="72" bestFit="1" customWidth="1"/>
    <col min="3084" max="3084" width="10.42578125" style="72" customWidth="1"/>
    <col min="3085" max="3085" width="11.85546875" style="72" customWidth="1"/>
    <col min="3086" max="3086" width="14.7109375" style="72" customWidth="1"/>
    <col min="3087" max="3087" width="9" style="72" bestFit="1" customWidth="1"/>
    <col min="3088" max="3327" width="9.140625" style="72"/>
    <col min="3328" max="3328" width="4.7109375" style="72" bestFit="1" customWidth="1"/>
    <col min="3329" max="3329" width="9.7109375" style="72" bestFit="1" customWidth="1"/>
    <col min="3330" max="3330" width="10" style="72" bestFit="1" customWidth="1"/>
    <col min="3331" max="3331" width="8.85546875" style="72" bestFit="1" customWidth="1"/>
    <col min="3332" max="3332" width="22.85546875" style="72" customWidth="1"/>
    <col min="3333" max="3333" width="59.7109375" style="72" bestFit="1" customWidth="1"/>
    <col min="3334" max="3334" width="57.85546875" style="72" bestFit="1" customWidth="1"/>
    <col min="3335" max="3335" width="35.28515625" style="72" bestFit="1" customWidth="1"/>
    <col min="3336" max="3336" width="28.140625" style="72" bestFit="1" customWidth="1"/>
    <col min="3337" max="3337" width="33.140625" style="72" bestFit="1" customWidth="1"/>
    <col min="3338" max="3338" width="26" style="72" bestFit="1" customWidth="1"/>
    <col min="3339" max="3339" width="19.140625" style="72" bestFit="1" customWidth="1"/>
    <col min="3340" max="3340" width="10.42578125" style="72" customWidth="1"/>
    <col min="3341" max="3341" width="11.85546875" style="72" customWidth="1"/>
    <col min="3342" max="3342" width="14.7109375" style="72" customWidth="1"/>
    <col min="3343" max="3343" width="9" style="72" bestFit="1" customWidth="1"/>
    <col min="3344" max="3583" width="9.140625" style="72"/>
    <col min="3584" max="3584" width="4.7109375" style="72" bestFit="1" customWidth="1"/>
    <col min="3585" max="3585" width="9.7109375" style="72" bestFit="1" customWidth="1"/>
    <col min="3586" max="3586" width="10" style="72" bestFit="1" customWidth="1"/>
    <col min="3587" max="3587" width="8.85546875" style="72" bestFit="1" customWidth="1"/>
    <col min="3588" max="3588" width="22.85546875" style="72" customWidth="1"/>
    <col min="3589" max="3589" width="59.7109375" style="72" bestFit="1" customWidth="1"/>
    <col min="3590" max="3590" width="57.85546875" style="72" bestFit="1" customWidth="1"/>
    <col min="3591" max="3591" width="35.28515625" style="72" bestFit="1" customWidth="1"/>
    <col min="3592" max="3592" width="28.140625" style="72" bestFit="1" customWidth="1"/>
    <col min="3593" max="3593" width="33.140625" style="72" bestFit="1" customWidth="1"/>
    <col min="3594" max="3594" width="26" style="72" bestFit="1" customWidth="1"/>
    <col min="3595" max="3595" width="19.140625" style="72" bestFit="1" customWidth="1"/>
    <col min="3596" max="3596" width="10.42578125" style="72" customWidth="1"/>
    <col min="3597" max="3597" width="11.85546875" style="72" customWidth="1"/>
    <col min="3598" max="3598" width="14.7109375" style="72" customWidth="1"/>
    <col min="3599" max="3599" width="9" style="72" bestFit="1" customWidth="1"/>
    <col min="3600" max="3839" width="9.140625" style="72"/>
    <col min="3840" max="3840" width="4.7109375" style="72" bestFit="1" customWidth="1"/>
    <col min="3841" max="3841" width="9.7109375" style="72" bestFit="1" customWidth="1"/>
    <col min="3842" max="3842" width="10" style="72" bestFit="1" customWidth="1"/>
    <col min="3843" max="3843" width="8.85546875" style="72" bestFit="1" customWidth="1"/>
    <col min="3844" max="3844" width="22.85546875" style="72" customWidth="1"/>
    <col min="3845" max="3845" width="59.7109375" style="72" bestFit="1" customWidth="1"/>
    <col min="3846" max="3846" width="57.85546875" style="72" bestFit="1" customWidth="1"/>
    <col min="3847" max="3847" width="35.28515625" style="72" bestFit="1" customWidth="1"/>
    <col min="3848" max="3848" width="28.140625" style="72" bestFit="1" customWidth="1"/>
    <col min="3849" max="3849" width="33.140625" style="72" bestFit="1" customWidth="1"/>
    <col min="3850" max="3850" width="26" style="72" bestFit="1" customWidth="1"/>
    <col min="3851" max="3851" width="19.140625" style="72" bestFit="1" customWidth="1"/>
    <col min="3852" max="3852" width="10.42578125" style="72" customWidth="1"/>
    <col min="3853" max="3853" width="11.85546875" style="72" customWidth="1"/>
    <col min="3854" max="3854" width="14.7109375" style="72" customWidth="1"/>
    <col min="3855" max="3855" width="9" style="72" bestFit="1" customWidth="1"/>
    <col min="3856" max="4095" width="9.140625" style="72"/>
    <col min="4096" max="4096" width="4.7109375" style="72" bestFit="1" customWidth="1"/>
    <col min="4097" max="4097" width="9.7109375" style="72" bestFit="1" customWidth="1"/>
    <col min="4098" max="4098" width="10" style="72" bestFit="1" customWidth="1"/>
    <col min="4099" max="4099" width="8.85546875" style="72" bestFit="1" customWidth="1"/>
    <col min="4100" max="4100" width="22.85546875" style="72" customWidth="1"/>
    <col min="4101" max="4101" width="59.7109375" style="72" bestFit="1" customWidth="1"/>
    <col min="4102" max="4102" width="57.85546875" style="72" bestFit="1" customWidth="1"/>
    <col min="4103" max="4103" width="35.28515625" style="72" bestFit="1" customWidth="1"/>
    <col min="4104" max="4104" width="28.140625" style="72" bestFit="1" customWidth="1"/>
    <col min="4105" max="4105" width="33.140625" style="72" bestFit="1" customWidth="1"/>
    <col min="4106" max="4106" width="26" style="72" bestFit="1" customWidth="1"/>
    <col min="4107" max="4107" width="19.140625" style="72" bestFit="1" customWidth="1"/>
    <col min="4108" max="4108" width="10.42578125" style="72" customWidth="1"/>
    <col min="4109" max="4109" width="11.85546875" style="72" customWidth="1"/>
    <col min="4110" max="4110" width="14.7109375" style="72" customWidth="1"/>
    <col min="4111" max="4111" width="9" style="72" bestFit="1" customWidth="1"/>
    <col min="4112" max="4351" width="9.140625" style="72"/>
    <col min="4352" max="4352" width="4.7109375" style="72" bestFit="1" customWidth="1"/>
    <col min="4353" max="4353" width="9.7109375" style="72" bestFit="1" customWidth="1"/>
    <col min="4354" max="4354" width="10" style="72" bestFit="1" customWidth="1"/>
    <col min="4355" max="4355" width="8.85546875" style="72" bestFit="1" customWidth="1"/>
    <col min="4356" max="4356" width="22.85546875" style="72" customWidth="1"/>
    <col min="4357" max="4357" width="59.7109375" style="72" bestFit="1" customWidth="1"/>
    <col min="4358" max="4358" width="57.85546875" style="72" bestFit="1" customWidth="1"/>
    <col min="4359" max="4359" width="35.28515625" style="72" bestFit="1" customWidth="1"/>
    <col min="4360" max="4360" width="28.140625" style="72" bestFit="1" customWidth="1"/>
    <col min="4361" max="4361" width="33.140625" style="72" bestFit="1" customWidth="1"/>
    <col min="4362" max="4362" width="26" style="72" bestFit="1" customWidth="1"/>
    <col min="4363" max="4363" width="19.140625" style="72" bestFit="1" customWidth="1"/>
    <col min="4364" max="4364" width="10.42578125" style="72" customWidth="1"/>
    <col min="4365" max="4365" width="11.85546875" style="72" customWidth="1"/>
    <col min="4366" max="4366" width="14.7109375" style="72" customWidth="1"/>
    <col min="4367" max="4367" width="9" style="72" bestFit="1" customWidth="1"/>
    <col min="4368" max="4607" width="9.140625" style="72"/>
    <col min="4608" max="4608" width="4.7109375" style="72" bestFit="1" customWidth="1"/>
    <col min="4609" max="4609" width="9.7109375" style="72" bestFit="1" customWidth="1"/>
    <col min="4610" max="4610" width="10" style="72" bestFit="1" customWidth="1"/>
    <col min="4611" max="4611" width="8.85546875" style="72" bestFit="1" customWidth="1"/>
    <col min="4612" max="4612" width="22.85546875" style="72" customWidth="1"/>
    <col min="4613" max="4613" width="59.7109375" style="72" bestFit="1" customWidth="1"/>
    <col min="4614" max="4614" width="57.85546875" style="72" bestFit="1" customWidth="1"/>
    <col min="4615" max="4615" width="35.28515625" style="72" bestFit="1" customWidth="1"/>
    <col min="4616" max="4616" width="28.140625" style="72" bestFit="1" customWidth="1"/>
    <col min="4617" max="4617" width="33.140625" style="72" bestFit="1" customWidth="1"/>
    <col min="4618" max="4618" width="26" style="72" bestFit="1" customWidth="1"/>
    <col min="4619" max="4619" width="19.140625" style="72" bestFit="1" customWidth="1"/>
    <col min="4620" max="4620" width="10.42578125" style="72" customWidth="1"/>
    <col min="4621" max="4621" width="11.85546875" style="72" customWidth="1"/>
    <col min="4622" max="4622" width="14.7109375" style="72" customWidth="1"/>
    <col min="4623" max="4623" width="9" style="72" bestFit="1" customWidth="1"/>
    <col min="4624" max="4863" width="9.140625" style="72"/>
    <col min="4864" max="4864" width="4.7109375" style="72" bestFit="1" customWidth="1"/>
    <col min="4865" max="4865" width="9.7109375" style="72" bestFit="1" customWidth="1"/>
    <col min="4866" max="4866" width="10" style="72" bestFit="1" customWidth="1"/>
    <col min="4867" max="4867" width="8.85546875" style="72" bestFit="1" customWidth="1"/>
    <col min="4868" max="4868" width="22.85546875" style="72" customWidth="1"/>
    <col min="4869" max="4869" width="59.7109375" style="72" bestFit="1" customWidth="1"/>
    <col min="4870" max="4870" width="57.85546875" style="72" bestFit="1" customWidth="1"/>
    <col min="4871" max="4871" width="35.28515625" style="72" bestFit="1" customWidth="1"/>
    <col min="4872" max="4872" width="28.140625" style="72" bestFit="1" customWidth="1"/>
    <col min="4873" max="4873" width="33.140625" style="72" bestFit="1" customWidth="1"/>
    <col min="4874" max="4874" width="26" style="72" bestFit="1" customWidth="1"/>
    <col min="4875" max="4875" width="19.140625" style="72" bestFit="1" customWidth="1"/>
    <col min="4876" max="4876" width="10.42578125" style="72" customWidth="1"/>
    <col min="4877" max="4877" width="11.85546875" style="72" customWidth="1"/>
    <col min="4878" max="4878" width="14.7109375" style="72" customWidth="1"/>
    <col min="4879" max="4879" width="9" style="72" bestFit="1" customWidth="1"/>
    <col min="4880" max="5119" width="9.140625" style="72"/>
    <col min="5120" max="5120" width="4.7109375" style="72" bestFit="1" customWidth="1"/>
    <col min="5121" max="5121" width="9.7109375" style="72" bestFit="1" customWidth="1"/>
    <col min="5122" max="5122" width="10" style="72" bestFit="1" customWidth="1"/>
    <col min="5123" max="5123" width="8.85546875" style="72" bestFit="1" customWidth="1"/>
    <col min="5124" max="5124" width="22.85546875" style="72" customWidth="1"/>
    <col min="5125" max="5125" width="59.7109375" style="72" bestFit="1" customWidth="1"/>
    <col min="5126" max="5126" width="57.85546875" style="72" bestFit="1" customWidth="1"/>
    <col min="5127" max="5127" width="35.28515625" style="72" bestFit="1" customWidth="1"/>
    <col min="5128" max="5128" width="28.140625" style="72" bestFit="1" customWidth="1"/>
    <col min="5129" max="5129" width="33.140625" style="72" bestFit="1" customWidth="1"/>
    <col min="5130" max="5130" width="26" style="72" bestFit="1" customWidth="1"/>
    <col min="5131" max="5131" width="19.140625" style="72" bestFit="1" customWidth="1"/>
    <col min="5132" max="5132" width="10.42578125" style="72" customWidth="1"/>
    <col min="5133" max="5133" width="11.85546875" style="72" customWidth="1"/>
    <col min="5134" max="5134" width="14.7109375" style="72" customWidth="1"/>
    <col min="5135" max="5135" width="9" style="72" bestFit="1" customWidth="1"/>
    <col min="5136" max="5375" width="9.140625" style="72"/>
    <col min="5376" max="5376" width="4.7109375" style="72" bestFit="1" customWidth="1"/>
    <col min="5377" max="5377" width="9.7109375" style="72" bestFit="1" customWidth="1"/>
    <col min="5378" max="5378" width="10" style="72" bestFit="1" customWidth="1"/>
    <col min="5379" max="5379" width="8.85546875" style="72" bestFit="1" customWidth="1"/>
    <col min="5380" max="5380" width="22.85546875" style="72" customWidth="1"/>
    <col min="5381" max="5381" width="59.7109375" style="72" bestFit="1" customWidth="1"/>
    <col min="5382" max="5382" width="57.85546875" style="72" bestFit="1" customWidth="1"/>
    <col min="5383" max="5383" width="35.28515625" style="72" bestFit="1" customWidth="1"/>
    <col min="5384" max="5384" width="28.140625" style="72" bestFit="1" customWidth="1"/>
    <col min="5385" max="5385" width="33.140625" style="72" bestFit="1" customWidth="1"/>
    <col min="5386" max="5386" width="26" style="72" bestFit="1" customWidth="1"/>
    <col min="5387" max="5387" width="19.140625" style="72" bestFit="1" customWidth="1"/>
    <col min="5388" max="5388" width="10.42578125" style="72" customWidth="1"/>
    <col min="5389" max="5389" width="11.85546875" style="72" customWidth="1"/>
    <col min="5390" max="5390" width="14.7109375" style="72" customWidth="1"/>
    <col min="5391" max="5391" width="9" style="72" bestFit="1" customWidth="1"/>
    <col min="5392" max="5631" width="9.140625" style="72"/>
    <col min="5632" max="5632" width="4.7109375" style="72" bestFit="1" customWidth="1"/>
    <col min="5633" max="5633" width="9.7109375" style="72" bestFit="1" customWidth="1"/>
    <col min="5634" max="5634" width="10" style="72" bestFit="1" customWidth="1"/>
    <col min="5635" max="5635" width="8.85546875" style="72" bestFit="1" customWidth="1"/>
    <col min="5636" max="5636" width="22.85546875" style="72" customWidth="1"/>
    <col min="5637" max="5637" width="59.7109375" style="72" bestFit="1" customWidth="1"/>
    <col min="5638" max="5638" width="57.85546875" style="72" bestFit="1" customWidth="1"/>
    <col min="5639" max="5639" width="35.28515625" style="72" bestFit="1" customWidth="1"/>
    <col min="5640" max="5640" width="28.140625" style="72" bestFit="1" customWidth="1"/>
    <col min="5641" max="5641" width="33.140625" style="72" bestFit="1" customWidth="1"/>
    <col min="5642" max="5642" width="26" style="72" bestFit="1" customWidth="1"/>
    <col min="5643" max="5643" width="19.140625" style="72" bestFit="1" customWidth="1"/>
    <col min="5644" max="5644" width="10.42578125" style="72" customWidth="1"/>
    <col min="5645" max="5645" width="11.85546875" style="72" customWidth="1"/>
    <col min="5646" max="5646" width="14.7109375" style="72" customWidth="1"/>
    <col min="5647" max="5647" width="9" style="72" bestFit="1" customWidth="1"/>
    <col min="5648" max="5887" width="9.140625" style="72"/>
    <col min="5888" max="5888" width="4.7109375" style="72" bestFit="1" customWidth="1"/>
    <col min="5889" max="5889" width="9.7109375" style="72" bestFit="1" customWidth="1"/>
    <col min="5890" max="5890" width="10" style="72" bestFit="1" customWidth="1"/>
    <col min="5891" max="5891" width="8.85546875" style="72" bestFit="1" customWidth="1"/>
    <col min="5892" max="5892" width="22.85546875" style="72" customWidth="1"/>
    <col min="5893" max="5893" width="59.7109375" style="72" bestFit="1" customWidth="1"/>
    <col min="5894" max="5894" width="57.85546875" style="72" bestFit="1" customWidth="1"/>
    <col min="5895" max="5895" width="35.28515625" style="72" bestFit="1" customWidth="1"/>
    <col min="5896" max="5896" width="28.140625" style="72" bestFit="1" customWidth="1"/>
    <col min="5897" max="5897" width="33.140625" style="72" bestFit="1" customWidth="1"/>
    <col min="5898" max="5898" width="26" style="72" bestFit="1" customWidth="1"/>
    <col min="5899" max="5899" width="19.140625" style="72" bestFit="1" customWidth="1"/>
    <col min="5900" max="5900" width="10.42578125" style="72" customWidth="1"/>
    <col min="5901" max="5901" width="11.85546875" style="72" customWidth="1"/>
    <col min="5902" max="5902" width="14.7109375" style="72" customWidth="1"/>
    <col min="5903" max="5903" width="9" style="72" bestFit="1" customWidth="1"/>
    <col min="5904" max="6143" width="9.140625" style="72"/>
    <col min="6144" max="6144" width="4.7109375" style="72" bestFit="1" customWidth="1"/>
    <col min="6145" max="6145" width="9.7109375" style="72" bestFit="1" customWidth="1"/>
    <col min="6146" max="6146" width="10" style="72" bestFit="1" customWidth="1"/>
    <col min="6147" max="6147" width="8.85546875" style="72" bestFit="1" customWidth="1"/>
    <col min="6148" max="6148" width="22.85546875" style="72" customWidth="1"/>
    <col min="6149" max="6149" width="59.7109375" style="72" bestFit="1" customWidth="1"/>
    <col min="6150" max="6150" width="57.85546875" style="72" bestFit="1" customWidth="1"/>
    <col min="6151" max="6151" width="35.28515625" style="72" bestFit="1" customWidth="1"/>
    <col min="6152" max="6152" width="28.140625" style="72" bestFit="1" customWidth="1"/>
    <col min="6153" max="6153" width="33.140625" style="72" bestFit="1" customWidth="1"/>
    <col min="6154" max="6154" width="26" style="72" bestFit="1" customWidth="1"/>
    <col min="6155" max="6155" width="19.140625" style="72" bestFit="1" customWidth="1"/>
    <col min="6156" max="6156" width="10.42578125" style="72" customWidth="1"/>
    <col min="6157" max="6157" width="11.85546875" style="72" customWidth="1"/>
    <col min="6158" max="6158" width="14.7109375" style="72" customWidth="1"/>
    <col min="6159" max="6159" width="9" style="72" bestFit="1" customWidth="1"/>
    <col min="6160" max="6399" width="9.140625" style="72"/>
    <col min="6400" max="6400" width="4.7109375" style="72" bestFit="1" customWidth="1"/>
    <col min="6401" max="6401" width="9.7109375" style="72" bestFit="1" customWidth="1"/>
    <col min="6402" max="6402" width="10" style="72" bestFit="1" customWidth="1"/>
    <col min="6403" max="6403" width="8.85546875" style="72" bestFit="1" customWidth="1"/>
    <col min="6404" max="6404" width="22.85546875" style="72" customWidth="1"/>
    <col min="6405" max="6405" width="59.7109375" style="72" bestFit="1" customWidth="1"/>
    <col min="6406" max="6406" width="57.85546875" style="72" bestFit="1" customWidth="1"/>
    <col min="6407" max="6407" width="35.28515625" style="72" bestFit="1" customWidth="1"/>
    <col min="6408" max="6408" width="28.140625" style="72" bestFit="1" customWidth="1"/>
    <col min="6409" max="6409" width="33.140625" style="72" bestFit="1" customWidth="1"/>
    <col min="6410" max="6410" width="26" style="72" bestFit="1" customWidth="1"/>
    <col min="6411" max="6411" width="19.140625" style="72" bestFit="1" customWidth="1"/>
    <col min="6412" max="6412" width="10.42578125" style="72" customWidth="1"/>
    <col min="6413" max="6413" width="11.85546875" style="72" customWidth="1"/>
    <col min="6414" max="6414" width="14.7109375" style="72" customWidth="1"/>
    <col min="6415" max="6415" width="9" style="72" bestFit="1" customWidth="1"/>
    <col min="6416" max="6655" width="9.140625" style="72"/>
    <col min="6656" max="6656" width="4.7109375" style="72" bestFit="1" customWidth="1"/>
    <col min="6657" max="6657" width="9.7109375" style="72" bestFit="1" customWidth="1"/>
    <col min="6658" max="6658" width="10" style="72" bestFit="1" customWidth="1"/>
    <col min="6659" max="6659" width="8.85546875" style="72" bestFit="1" customWidth="1"/>
    <col min="6660" max="6660" width="22.85546875" style="72" customWidth="1"/>
    <col min="6661" max="6661" width="59.7109375" style="72" bestFit="1" customWidth="1"/>
    <col min="6662" max="6662" width="57.85546875" style="72" bestFit="1" customWidth="1"/>
    <col min="6663" max="6663" width="35.28515625" style="72" bestFit="1" customWidth="1"/>
    <col min="6664" max="6664" width="28.140625" style="72" bestFit="1" customWidth="1"/>
    <col min="6665" max="6665" width="33.140625" style="72" bestFit="1" customWidth="1"/>
    <col min="6666" max="6666" width="26" style="72" bestFit="1" customWidth="1"/>
    <col min="6667" max="6667" width="19.140625" style="72" bestFit="1" customWidth="1"/>
    <col min="6668" max="6668" width="10.42578125" style="72" customWidth="1"/>
    <col min="6669" max="6669" width="11.85546875" style="72" customWidth="1"/>
    <col min="6670" max="6670" width="14.7109375" style="72" customWidth="1"/>
    <col min="6671" max="6671" width="9" style="72" bestFit="1" customWidth="1"/>
    <col min="6672" max="6911" width="9.140625" style="72"/>
    <col min="6912" max="6912" width="4.7109375" style="72" bestFit="1" customWidth="1"/>
    <col min="6913" max="6913" width="9.7109375" style="72" bestFit="1" customWidth="1"/>
    <col min="6914" max="6914" width="10" style="72" bestFit="1" customWidth="1"/>
    <col min="6915" max="6915" width="8.85546875" style="72" bestFit="1" customWidth="1"/>
    <col min="6916" max="6916" width="22.85546875" style="72" customWidth="1"/>
    <col min="6917" max="6917" width="59.7109375" style="72" bestFit="1" customWidth="1"/>
    <col min="6918" max="6918" width="57.85546875" style="72" bestFit="1" customWidth="1"/>
    <col min="6919" max="6919" width="35.28515625" style="72" bestFit="1" customWidth="1"/>
    <col min="6920" max="6920" width="28.140625" style="72" bestFit="1" customWidth="1"/>
    <col min="6921" max="6921" width="33.140625" style="72" bestFit="1" customWidth="1"/>
    <col min="6922" max="6922" width="26" style="72" bestFit="1" customWidth="1"/>
    <col min="6923" max="6923" width="19.140625" style="72" bestFit="1" customWidth="1"/>
    <col min="6924" max="6924" width="10.42578125" style="72" customWidth="1"/>
    <col min="6925" max="6925" width="11.85546875" style="72" customWidth="1"/>
    <col min="6926" max="6926" width="14.7109375" style="72" customWidth="1"/>
    <col min="6927" max="6927" width="9" style="72" bestFit="1" customWidth="1"/>
    <col min="6928" max="7167" width="9.140625" style="72"/>
    <col min="7168" max="7168" width="4.7109375" style="72" bestFit="1" customWidth="1"/>
    <col min="7169" max="7169" width="9.7109375" style="72" bestFit="1" customWidth="1"/>
    <col min="7170" max="7170" width="10" style="72" bestFit="1" customWidth="1"/>
    <col min="7171" max="7171" width="8.85546875" style="72" bestFit="1" customWidth="1"/>
    <col min="7172" max="7172" width="22.85546875" style="72" customWidth="1"/>
    <col min="7173" max="7173" width="59.7109375" style="72" bestFit="1" customWidth="1"/>
    <col min="7174" max="7174" width="57.85546875" style="72" bestFit="1" customWidth="1"/>
    <col min="7175" max="7175" width="35.28515625" style="72" bestFit="1" customWidth="1"/>
    <col min="7176" max="7176" width="28.140625" style="72" bestFit="1" customWidth="1"/>
    <col min="7177" max="7177" width="33.140625" style="72" bestFit="1" customWidth="1"/>
    <col min="7178" max="7178" width="26" style="72" bestFit="1" customWidth="1"/>
    <col min="7179" max="7179" width="19.140625" style="72" bestFit="1" customWidth="1"/>
    <col min="7180" max="7180" width="10.42578125" style="72" customWidth="1"/>
    <col min="7181" max="7181" width="11.85546875" style="72" customWidth="1"/>
    <col min="7182" max="7182" width="14.7109375" style="72" customWidth="1"/>
    <col min="7183" max="7183" width="9" style="72" bestFit="1" customWidth="1"/>
    <col min="7184" max="7423" width="9.140625" style="72"/>
    <col min="7424" max="7424" width="4.7109375" style="72" bestFit="1" customWidth="1"/>
    <col min="7425" max="7425" width="9.7109375" style="72" bestFit="1" customWidth="1"/>
    <col min="7426" max="7426" width="10" style="72" bestFit="1" customWidth="1"/>
    <col min="7427" max="7427" width="8.85546875" style="72" bestFit="1" customWidth="1"/>
    <col min="7428" max="7428" width="22.85546875" style="72" customWidth="1"/>
    <col min="7429" max="7429" width="59.7109375" style="72" bestFit="1" customWidth="1"/>
    <col min="7430" max="7430" width="57.85546875" style="72" bestFit="1" customWidth="1"/>
    <col min="7431" max="7431" width="35.28515625" style="72" bestFit="1" customWidth="1"/>
    <col min="7432" max="7432" width="28.140625" style="72" bestFit="1" customWidth="1"/>
    <col min="7433" max="7433" width="33.140625" style="72" bestFit="1" customWidth="1"/>
    <col min="7434" max="7434" width="26" style="72" bestFit="1" customWidth="1"/>
    <col min="7435" max="7435" width="19.140625" style="72" bestFit="1" customWidth="1"/>
    <col min="7436" max="7436" width="10.42578125" style="72" customWidth="1"/>
    <col min="7437" max="7437" width="11.85546875" style="72" customWidth="1"/>
    <col min="7438" max="7438" width="14.7109375" style="72" customWidth="1"/>
    <col min="7439" max="7439" width="9" style="72" bestFit="1" customWidth="1"/>
    <col min="7440" max="7679" width="9.140625" style="72"/>
    <col min="7680" max="7680" width="4.7109375" style="72" bestFit="1" customWidth="1"/>
    <col min="7681" max="7681" width="9.7109375" style="72" bestFit="1" customWidth="1"/>
    <col min="7682" max="7682" width="10" style="72" bestFit="1" customWidth="1"/>
    <col min="7683" max="7683" width="8.85546875" style="72" bestFit="1" customWidth="1"/>
    <col min="7684" max="7684" width="22.85546875" style="72" customWidth="1"/>
    <col min="7685" max="7685" width="59.7109375" style="72" bestFit="1" customWidth="1"/>
    <col min="7686" max="7686" width="57.85546875" style="72" bestFit="1" customWidth="1"/>
    <col min="7687" max="7687" width="35.28515625" style="72" bestFit="1" customWidth="1"/>
    <col min="7688" max="7688" width="28.140625" style="72" bestFit="1" customWidth="1"/>
    <col min="7689" max="7689" width="33.140625" style="72" bestFit="1" customWidth="1"/>
    <col min="7690" max="7690" width="26" style="72" bestFit="1" customWidth="1"/>
    <col min="7691" max="7691" width="19.140625" style="72" bestFit="1" customWidth="1"/>
    <col min="7692" max="7692" width="10.42578125" style="72" customWidth="1"/>
    <col min="7693" max="7693" width="11.85546875" style="72" customWidth="1"/>
    <col min="7694" max="7694" width="14.7109375" style="72" customWidth="1"/>
    <col min="7695" max="7695" width="9" style="72" bestFit="1" customWidth="1"/>
    <col min="7696" max="7935" width="9.140625" style="72"/>
    <col min="7936" max="7936" width="4.7109375" style="72" bestFit="1" customWidth="1"/>
    <col min="7937" max="7937" width="9.7109375" style="72" bestFit="1" customWidth="1"/>
    <col min="7938" max="7938" width="10" style="72" bestFit="1" customWidth="1"/>
    <col min="7939" max="7939" width="8.85546875" style="72" bestFit="1" customWidth="1"/>
    <col min="7940" max="7940" width="22.85546875" style="72" customWidth="1"/>
    <col min="7941" max="7941" width="59.7109375" style="72" bestFit="1" customWidth="1"/>
    <col min="7942" max="7942" width="57.85546875" style="72" bestFit="1" customWidth="1"/>
    <col min="7943" max="7943" width="35.28515625" style="72" bestFit="1" customWidth="1"/>
    <col min="7944" max="7944" width="28.140625" style="72" bestFit="1" customWidth="1"/>
    <col min="7945" max="7945" width="33.140625" style="72" bestFit="1" customWidth="1"/>
    <col min="7946" max="7946" width="26" style="72" bestFit="1" customWidth="1"/>
    <col min="7947" max="7947" width="19.140625" style="72" bestFit="1" customWidth="1"/>
    <col min="7948" max="7948" width="10.42578125" style="72" customWidth="1"/>
    <col min="7949" max="7949" width="11.85546875" style="72" customWidth="1"/>
    <col min="7950" max="7950" width="14.7109375" style="72" customWidth="1"/>
    <col min="7951" max="7951" width="9" style="72" bestFit="1" customWidth="1"/>
    <col min="7952" max="8191" width="9.140625" style="72"/>
    <col min="8192" max="8192" width="4.7109375" style="72" bestFit="1" customWidth="1"/>
    <col min="8193" max="8193" width="9.7109375" style="72" bestFit="1" customWidth="1"/>
    <col min="8194" max="8194" width="10" style="72" bestFit="1" customWidth="1"/>
    <col min="8195" max="8195" width="8.85546875" style="72" bestFit="1" customWidth="1"/>
    <col min="8196" max="8196" width="22.85546875" style="72" customWidth="1"/>
    <col min="8197" max="8197" width="59.7109375" style="72" bestFit="1" customWidth="1"/>
    <col min="8198" max="8198" width="57.85546875" style="72" bestFit="1" customWidth="1"/>
    <col min="8199" max="8199" width="35.28515625" style="72" bestFit="1" customWidth="1"/>
    <col min="8200" max="8200" width="28.140625" style="72" bestFit="1" customWidth="1"/>
    <col min="8201" max="8201" width="33.140625" style="72" bestFit="1" customWidth="1"/>
    <col min="8202" max="8202" width="26" style="72" bestFit="1" customWidth="1"/>
    <col min="8203" max="8203" width="19.140625" style="72" bestFit="1" customWidth="1"/>
    <col min="8204" max="8204" width="10.42578125" style="72" customWidth="1"/>
    <col min="8205" max="8205" width="11.85546875" style="72" customWidth="1"/>
    <col min="8206" max="8206" width="14.7109375" style="72" customWidth="1"/>
    <col min="8207" max="8207" width="9" style="72" bestFit="1" customWidth="1"/>
    <col min="8208" max="8447" width="9.140625" style="72"/>
    <col min="8448" max="8448" width="4.7109375" style="72" bestFit="1" customWidth="1"/>
    <col min="8449" max="8449" width="9.7109375" style="72" bestFit="1" customWidth="1"/>
    <col min="8450" max="8450" width="10" style="72" bestFit="1" customWidth="1"/>
    <col min="8451" max="8451" width="8.85546875" style="72" bestFit="1" customWidth="1"/>
    <col min="8452" max="8452" width="22.85546875" style="72" customWidth="1"/>
    <col min="8453" max="8453" width="59.7109375" style="72" bestFit="1" customWidth="1"/>
    <col min="8454" max="8454" width="57.85546875" style="72" bestFit="1" customWidth="1"/>
    <col min="8455" max="8455" width="35.28515625" style="72" bestFit="1" customWidth="1"/>
    <col min="8456" max="8456" width="28.140625" style="72" bestFit="1" customWidth="1"/>
    <col min="8457" max="8457" width="33.140625" style="72" bestFit="1" customWidth="1"/>
    <col min="8458" max="8458" width="26" style="72" bestFit="1" customWidth="1"/>
    <col min="8459" max="8459" width="19.140625" style="72" bestFit="1" customWidth="1"/>
    <col min="8460" max="8460" width="10.42578125" style="72" customWidth="1"/>
    <col min="8461" max="8461" width="11.85546875" style="72" customWidth="1"/>
    <col min="8462" max="8462" width="14.7109375" style="72" customWidth="1"/>
    <col min="8463" max="8463" width="9" style="72" bestFit="1" customWidth="1"/>
    <col min="8464" max="8703" width="9.140625" style="72"/>
    <col min="8704" max="8704" width="4.7109375" style="72" bestFit="1" customWidth="1"/>
    <col min="8705" max="8705" width="9.7109375" style="72" bestFit="1" customWidth="1"/>
    <col min="8706" max="8706" width="10" style="72" bestFit="1" customWidth="1"/>
    <col min="8707" max="8707" width="8.85546875" style="72" bestFit="1" customWidth="1"/>
    <col min="8708" max="8708" width="22.85546875" style="72" customWidth="1"/>
    <col min="8709" max="8709" width="59.7109375" style="72" bestFit="1" customWidth="1"/>
    <col min="8710" max="8710" width="57.85546875" style="72" bestFit="1" customWidth="1"/>
    <col min="8711" max="8711" width="35.28515625" style="72" bestFit="1" customWidth="1"/>
    <col min="8712" max="8712" width="28.140625" style="72" bestFit="1" customWidth="1"/>
    <col min="8713" max="8713" width="33.140625" style="72" bestFit="1" customWidth="1"/>
    <col min="8714" max="8714" width="26" style="72" bestFit="1" customWidth="1"/>
    <col min="8715" max="8715" width="19.140625" style="72" bestFit="1" customWidth="1"/>
    <col min="8716" max="8716" width="10.42578125" style="72" customWidth="1"/>
    <col min="8717" max="8717" width="11.85546875" style="72" customWidth="1"/>
    <col min="8718" max="8718" width="14.7109375" style="72" customWidth="1"/>
    <col min="8719" max="8719" width="9" style="72" bestFit="1" customWidth="1"/>
    <col min="8720" max="8959" width="9.140625" style="72"/>
    <col min="8960" max="8960" width="4.7109375" style="72" bestFit="1" customWidth="1"/>
    <col min="8961" max="8961" width="9.7109375" style="72" bestFit="1" customWidth="1"/>
    <col min="8962" max="8962" width="10" style="72" bestFit="1" customWidth="1"/>
    <col min="8963" max="8963" width="8.85546875" style="72" bestFit="1" customWidth="1"/>
    <col min="8964" max="8964" width="22.85546875" style="72" customWidth="1"/>
    <col min="8965" max="8965" width="59.7109375" style="72" bestFit="1" customWidth="1"/>
    <col min="8966" max="8966" width="57.85546875" style="72" bestFit="1" customWidth="1"/>
    <col min="8967" max="8967" width="35.28515625" style="72" bestFit="1" customWidth="1"/>
    <col min="8968" max="8968" width="28.140625" style="72" bestFit="1" customWidth="1"/>
    <col min="8969" max="8969" width="33.140625" style="72" bestFit="1" customWidth="1"/>
    <col min="8970" max="8970" width="26" style="72" bestFit="1" customWidth="1"/>
    <col min="8971" max="8971" width="19.140625" style="72" bestFit="1" customWidth="1"/>
    <col min="8972" max="8972" width="10.42578125" style="72" customWidth="1"/>
    <col min="8973" max="8973" width="11.85546875" style="72" customWidth="1"/>
    <col min="8974" max="8974" width="14.7109375" style="72" customWidth="1"/>
    <col min="8975" max="8975" width="9" style="72" bestFit="1" customWidth="1"/>
    <col min="8976" max="9215" width="9.140625" style="72"/>
    <col min="9216" max="9216" width="4.7109375" style="72" bestFit="1" customWidth="1"/>
    <col min="9217" max="9217" width="9.7109375" style="72" bestFit="1" customWidth="1"/>
    <col min="9218" max="9218" width="10" style="72" bestFit="1" customWidth="1"/>
    <col min="9219" max="9219" width="8.85546875" style="72" bestFit="1" customWidth="1"/>
    <col min="9220" max="9220" width="22.85546875" style="72" customWidth="1"/>
    <col min="9221" max="9221" width="59.7109375" style="72" bestFit="1" customWidth="1"/>
    <col min="9222" max="9222" width="57.85546875" style="72" bestFit="1" customWidth="1"/>
    <col min="9223" max="9223" width="35.28515625" style="72" bestFit="1" customWidth="1"/>
    <col min="9224" max="9224" width="28.140625" style="72" bestFit="1" customWidth="1"/>
    <col min="9225" max="9225" width="33.140625" style="72" bestFit="1" customWidth="1"/>
    <col min="9226" max="9226" width="26" style="72" bestFit="1" customWidth="1"/>
    <col min="9227" max="9227" width="19.140625" style="72" bestFit="1" customWidth="1"/>
    <col min="9228" max="9228" width="10.42578125" style="72" customWidth="1"/>
    <col min="9229" max="9229" width="11.85546875" style="72" customWidth="1"/>
    <col min="9230" max="9230" width="14.7109375" style="72" customWidth="1"/>
    <col min="9231" max="9231" width="9" style="72" bestFit="1" customWidth="1"/>
    <col min="9232" max="9471" width="9.140625" style="72"/>
    <col min="9472" max="9472" width="4.7109375" style="72" bestFit="1" customWidth="1"/>
    <col min="9473" max="9473" width="9.7109375" style="72" bestFit="1" customWidth="1"/>
    <col min="9474" max="9474" width="10" style="72" bestFit="1" customWidth="1"/>
    <col min="9475" max="9475" width="8.85546875" style="72" bestFit="1" customWidth="1"/>
    <col min="9476" max="9476" width="22.85546875" style="72" customWidth="1"/>
    <col min="9477" max="9477" width="59.7109375" style="72" bestFit="1" customWidth="1"/>
    <col min="9478" max="9478" width="57.85546875" style="72" bestFit="1" customWidth="1"/>
    <col min="9479" max="9479" width="35.28515625" style="72" bestFit="1" customWidth="1"/>
    <col min="9480" max="9480" width="28.140625" style="72" bestFit="1" customWidth="1"/>
    <col min="9481" max="9481" width="33.140625" style="72" bestFit="1" customWidth="1"/>
    <col min="9482" max="9482" width="26" style="72" bestFit="1" customWidth="1"/>
    <col min="9483" max="9483" width="19.140625" style="72" bestFit="1" customWidth="1"/>
    <col min="9484" max="9484" width="10.42578125" style="72" customWidth="1"/>
    <col min="9485" max="9485" width="11.85546875" style="72" customWidth="1"/>
    <col min="9486" max="9486" width="14.7109375" style="72" customWidth="1"/>
    <col min="9487" max="9487" width="9" style="72" bestFit="1" customWidth="1"/>
    <col min="9488" max="9727" width="9.140625" style="72"/>
    <col min="9728" max="9728" width="4.7109375" style="72" bestFit="1" customWidth="1"/>
    <col min="9729" max="9729" width="9.7109375" style="72" bestFit="1" customWidth="1"/>
    <col min="9730" max="9730" width="10" style="72" bestFit="1" customWidth="1"/>
    <col min="9731" max="9731" width="8.85546875" style="72" bestFit="1" customWidth="1"/>
    <col min="9732" max="9732" width="22.85546875" style="72" customWidth="1"/>
    <col min="9733" max="9733" width="59.7109375" style="72" bestFit="1" customWidth="1"/>
    <col min="9734" max="9734" width="57.85546875" style="72" bestFit="1" customWidth="1"/>
    <col min="9735" max="9735" width="35.28515625" style="72" bestFit="1" customWidth="1"/>
    <col min="9736" max="9736" width="28.140625" style="72" bestFit="1" customWidth="1"/>
    <col min="9737" max="9737" width="33.140625" style="72" bestFit="1" customWidth="1"/>
    <col min="9738" max="9738" width="26" style="72" bestFit="1" customWidth="1"/>
    <col min="9739" max="9739" width="19.140625" style="72" bestFit="1" customWidth="1"/>
    <col min="9740" max="9740" width="10.42578125" style="72" customWidth="1"/>
    <col min="9741" max="9741" width="11.85546875" style="72" customWidth="1"/>
    <col min="9742" max="9742" width="14.7109375" style="72" customWidth="1"/>
    <col min="9743" max="9743" width="9" style="72" bestFit="1" customWidth="1"/>
    <col min="9744" max="9983" width="9.140625" style="72"/>
    <col min="9984" max="9984" width="4.7109375" style="72" bestFit="1" customWidth="1"/>
    <col min="9985" max="9985" width="9.7109375" style="72" bestFit="1" customWidth="1"/>
    <col min="9986" max="9986" width="10" style="72" bestFit="1" customWidth="1"/>
    <col min="9987" max="9987" width="8.85546875" style="72" bestFit="1" customWidth="1"/>
    <col min="9988" max="9988" width="22.85546875" style="72" customWidth="1"/>
    <col min="9989" max="9989" width="59.7109375" style="72" bestFit="1" customWidth="1"/>
    <col min="9990" max="9990" width="57.85546875" style="72" bestFit="1" customWidth="1"/>
    <col min="9991" max="9991" width="35.28515625" style="72" bestFit="1" customWidth="1"/>
    <col min="9992" max="9992" width="28.140625" style="72" bestFit="1" customWidth="1"/>
    <col min="9993" max="9993" width="33.140625" style="72" bestFit="1" customWidth="1"/>
    <col min="9994" max="9994" width="26" style="72" bestFit="1" customWidth="1"/>
    <col min="9995" max="9995" width="19.140625" style="72" bestFit="1" customWidth="1"/>
    <col min="9996" max="9996" width="10.42578125" style="72" customWidth="1"/>
    <col min="9997" max="9997" width="11.85546875" style="72" customWidth="1"/>
    <col min="9998" max="9998" width="14.7109375" style="72" customWidth="1"/>
    <col min="9999" max="9999" width="9" style="72" bestFit="1" customWidth="1"/>
    <col min="10000" max="10239" width="9.140625" style="72"/>
    <col min="10240" max="10240" width="4.7109375" style="72" bestFit="1" customWidth="1"/>
    <col min="10241" max="10241" width="9.7109375" style="72" bestFit="1" customWidth="1"/>
    <col min="10242" max="10242" width="10" style="72" bestFit="1" customWidth="1"/>
    <col min="10243" max="10243" width="8.85546875" style="72" bestFit="1" customWidth="1"/>
    <col min="10244" max="10244" width="22.85546875" style="72" customWidth="1"/>
    <col min="10245" max="10245" width="59.7109375" style="72" bestFit="1" customWidth="1"/>
    <col min="10246" max="10246" width="57.85546875" style="72" bestFit="1" customWidth="1"/>
    <col min="10247" max="10247" width="35.28515625" style="72" bestFit="1" customWidth="1"/>
    <col min="10248" max="10248" width="28.140625" style="72" bestFit="1" customWidth="1"/>
    <col min="10249" max="10249" width="33.140625" style="72" bestFit="1" customWidth="1"/>
    <col min="10250" max="10250" width="26" style="72" bestFit="1" customWidth="1"/>
    <col min="10251" max="10251" width="19.140625" style="72" bestFit="1" customWidth="1"/>
    <col min="10252" max="10252" width="10.42578125" style="72" customWidth="1"/>
    <col min="10253" max="10253" width="11.85546875" style="72" customWidth="1"/>
    <col min="10254" max="10254" width="14.7109375" style="72" customWidth="1"/>
    <col min="10255" max="10255" width="9" style="72" bestFit="1" customWidth="1"/>
    <col min="10256" max="10495" width="9.140625" style="72"/>
    <col min="10496" max="10496" width="4.7109375" style="72" bestFit="1" customWidth="1"/>
    <col min="10497" max="10497" width="9.7109375" style="72" bestFit="1" customWidth="1"/>
    <col min="10498" max="10498" width="10" style="72" bestFit="1" customWidth="1"/>
    <col min="10499" max="10499" width="8.85546875" style="72" bestFit="1" customWidth="1"/>
    <col min="10500" max="10500" width="22.85546875" style="72" customWidth="1"/>
    <col min="10501" max="10501" width="59.7109375" style="72" bestFit="1" customWidth="1"/>
    <col min="10502" max="10502" width="57.85546875" style="72" bestFit="1" customWidth="1"/>
    <col min="10503" max="10503" width="35.28515625" style="72" bestFit="1" customWidth="1"/>
    <col min="10504" max="10504" width="28.140625" style="72" bestFit="1" customWidth="1"/>
    <col min="10505" max="10505" width="33.140625" style="72" bestFit="1" customWidth="1"/>
    <col min="10506" max="10506" width="26" style="72" bestFit="1" customWidth="1"/>
    <col min="10507" max="10507" width="19.140625" style="72" bestFit="1" customWidth="1"/>
    <col min="10508" max="10508" width="10.42578125" style="72" customWidth="1"/>
    <col min="10509" max="10509" width="11.85546875" style="72" customWidth="1"/>
    <col min="10510" max="10510" width="14.7109375" style="72" customWidth="1"/>
    <col min="10511" max="10511" width="9" style="72" bestFit="1" customWidth="1"/>
    <col min="10512" max="10751" width="9.140625" style="72"/>
    <col min="10752" max="10752" width="4.7109375" style="72" bestFit="1" customWidth="1"/>
    <col min="10753" max="10753" width="9.7109375" style="72" bestFit="1" customWidth="1"/>
    <col min="10754" max="10754" width="10" style="72" bestFit="1" customWidth="1"/>
    <col min="10755" max="10755" width="8.85546875" style="72" bestFit="1" customWidth="1"/>
    <col min="10756" max="10756" width="22.85546875" style="72" customWidth="1"/>
    <col min="10757" max="10757" width="59.7109375" style="72" bestFit="1" customWidth="1"/>
    <col min="10758" max="10758" width="57.85546875" style="72" bestFit="1" customWidth="1"/>
    <col min="10759" max="10759" width="35.28515625" style="72" bestFit="1" customWidth="1"/>
    <col min="10760" max="10760" width="28.140625" style="72" bestFit="1" customWidth="1"/>
    <col min="10761" max="10761" width="33.140625" style="72" bestFit="1" customWidth="1"/>
    <col min="10762" max="10762" width="26" style="72" bestFit="1" customWidth="1"/>
    <col min="10763" max="10763" width="19.140625" style="72" bestFit="1" customWidth="1"/>
    <col min="10764" max="10764" width="10.42578125" style="72" customWidth="1"/>
    <col min="10765" max="10765" width="11.85546875" style="72" customWidth="1"/>
    <col min="10766" max="10766" width="14.7109375" style="72" customWidth="1"/>
    <col min="10767" max="10767" width="9" style="72" bestFit="1" customWidth="1"/>
    <col min="10768" max="11007" width="9.140625" style="72"/>
    <col min="11008" max="11008" width="4.7109375" style="72" bestFit="1" customWidth="1"/>
    <col min="11009" max="11009" width="9.7109375" style="72" bestFit="1" customWidth="1"/>
    <col min="11010" max="11010" width="10" style="72" bestFit="1" customWidth="1"/>
    <col min="11011" max="11011" width="8.85546875" style="72" bestFit="1" customWidth="1"/>
    <col min="11012" max="11012" width="22.85546875" style="72" customWidth="1"/>
    <col min="11013" max="11013" width="59.7109375" style="72" bestFit="1" customWidth="1"/>
    <col min="11014" max="11014" width="57.85546875" style="72" bestFit="1" customWidth="1"/>
    <col min="11015" max="11015" width="35.28515625" style="72" bestFit="1" customWidth="1"/>
    <col min="11016" max="11016" width="28.140625" style="72" bestFit="1" customWidth="1"/>
    <col min="11017" max="11017" width="33.140625" style="72" bestFit="1" customWidth="1"/>
    <col min="11018" max="11018" width="26" style="72" bestFit="1" customWidth="1"/>
    <col min="11019" max="11019" width="19.140625" style="72" bestFit="1" customWidth="1"/>
    <col min="11020" max="11020" width="10.42578125" style="72" customWidth="1"/>
    <col min="11021" max="11021" width="11.85546875" style="72" customWidth="1"/>
    <col min="11022" max="11022" width="14.7109375" style="72" customWidth="1"/>
    <col min="11023" max="11023" width="9" style="72" bestFit="1" customWidth="1"/>
    <col min="11024" max="11263" width="9.140625" style="72"/>
    <col min="11264" max="11264" width="4.7109375" style="72" bestFit="1" customWidth="1"/>
    <col min="11265" max="11265" width="9.7109375" style="72" bestFit="1" customWidth="1"/>
    <col min="11266" max="11266" width="10" style="72" bestFit="1" customWidth="1"/>
    <col min="11267" max="11267" width="8.85546875" style="72" bestFit="1" customWidth="1"/>
    <col min="11268" max="11268" width="22.85546875" style="72" customWidth="1"/>
    <col min="11269" max="11269" width="59.7109375" style="72" bestFit="1" customWidth="1"/>
    <col min="11270" max="11270" width="57.85546875" style="72" bestFit="1" customWidth="1"/>
    <col min="11271" max="11271" width="35.28515625" style="72" bestFit="1" customWidth="1"/>
    <col min="11272" max="11272" width="28.140625" style="72" bestFit="1" customWidth="1"/>
    <col min="11273" max="11273" width="33.140625" style="72" bestFit="1" customWidth="1"/>
    <col min="11274" max="11274" width="26" style="72" bestFit="1" customWidth="1"/>
    <col min="11275" max="11275" width="19.140625" style="72" bestFit="1" customWidth="1"/>
    <col min="11276" max="11276" width="10.42578125" style="72" customWidth="1"/>
    <col min="11277" max="11277" width="11.85546875" style="72" customWidth="1"/>
    <col min="11278" max="11278" width="14.7109375" style="72" customWidth="1"/>
    <col min="11279" max="11279" width="9" style="72" bestFit="1" customWidth="1"/>
    <col min="11280" max="11519" width="9.140625" style="72"/>
    <col min="11520" max="11520" width="4.7109375" style="72" bestFit="1" customWidth="1"/>
    <col min="11521" max="11521" width="9.7109375" style="72" bestFit="1" customWidth="1"/>
    <col min="11522" max="11522" width="10" style="72" bestFit="1" customWidth="1"/>
    <col min="11523" max="11523" width="8.85546875" style="72" bestFit="1" customWidth="1"/>
    <col min="11524" max="11524" width="22.85546875" style="72" customWidth="1"/>
    <col min="11525" max="11525" width="59.7109375" style="72" bestFit="1" customWidth="1"/>
    <col min="11526" max="11526" width="57.85546875" style="72" bestFit="1" customWidth="1"/>
    <col min="11527" max="11527" width="35.28515625" style="72" bestFit="1" customWidth="1"/>
    <col min="11528" max="11528" width="28.140625" style="72" bestFit="1" customWidth="1"/>
    <col min="11529" max="11529" width="33.140625" style="72" bestFit="1" customWidth="1"/>
    <col min="11530" max="11530" width="26" style="72" bestFit="1" customWidth="1"/>
    <col min="11531" max="11531" width="19.140625" style="72" bestFit="1" customWidth="1"/>
    <col min="11532" max="11532" width="10.42578125" style="72" customWidth="1"/>
    <col min="11533" max="11533" width="11.85546875" style="72" customWidth="1"/>
    <col min="11534" max="11534" width="14.7109375" style="72" customWidth="1"/>
    <col min="11535" max="11535" width="9" style="72" bestFit="1" customWidth="1"/>
    <col min="11536" max="11775" width="9.140625" style="72"/>
    <col min="11776" max="11776" width="4.7109375" style="72" bestFit="1" customWidth="1"/>
    <col min="11777" max="11777" width="9.7109375" style="72" bestFit="1" customWidth="1"/>
    <col min="11778" max="11778" width="10" style="72" bestFit="1" customWidth="1"/>
    <col min="11779" max="11779" width="8.85546875" style="72" bestFit="1" customWidth="1"/>
    <col min="11780" max="11780" width="22.85546875" style="72" customWidth="1"/>
    <col min="11781" max="11781" width="59.7109375" style="72" bestFit="1" customWidth="1"/>
    <col min="11782" max="11782" width="57.85546875" style="72" bestFit="1" customWidth="1"/>
    <col min="11783" max="11783" width="35.28515625" style="72" bestFit="1" customWidth="1"/>
    <col min="11784" max="11784" width="28.140625" style="72" bestFit="1" customWidth="1"/>
    <col min="11785" max="11785" width="33.140625" style="72" bestFit="1" customWidth="1"/>
    <col min="11786" max="11786" width="26" style="72" bestFit="1" customWidth="1"/>
    <col min="11787" max="11787" width="19.140625" style="72" bestFit="1" customWidth="1"/>
    <col min="11788" max="11788" width="10.42578125" style="72" customWidth="1"/>
    <col min="11789" max="11789" width="11.85546875" style="72" customWidth="1"/>
    <col min="11790" max="11790" width="14.7109375" style="72" customWidth="1"/>
    <col min="11791" max="11791" width="9" style="72" bestFit="1" customWidth="1"/>
    <col min="11792" max="12031" width="9.140625" style="72"/>
    <col min="12032" max="12032" width="4.7109375" style="72" bestFit="1" customWidth="1"/>
    <col min="12033" max="12033" width="9.7109375" style="72" bestFit="1" customWidth="1"/>
    <col min="12034" max="12034" width="10" style="72" bestFit="1" customWidth="1"/>
    <col min="12035" max="12035" width="8.85546875" style="72" bestFit="1" customWidth="1"/>
    <col min="12036" max="12036" width="22.85546875" style="72" customWidth="1"/>
    <col min="12037" max="12037" width="59.7109375" style="72" bestFit="1" customWidth="1"/>
    <col min="12038" max="12038" width="57.85546875" style="72" bestFit="1" customWidth="1"/>
    <col min="12039" max="12039" width="35.28515625" style="72" bestFit="1" customWidth="1"/>
    <col min="12040" max="12040" width="28.140625" style="72" bestFit="1" customWidth="1"/>
    <col min="12041" max="12041" width="33.140625" style="72" bestFit="1" customWidth="1"/>
    <col min="12042" max="12042" width="26" style="72" bestFit="1" customWidth="1"/>
    <col min="12043" max="12043" width="19.140625" style="72" bestFit="1" customWidth="1"/>
    <col min="12044" max="12044" width="10.42578125" style="72" customWidth="1"/>
    <col min="12045" max="12045" width="11.85546875" style="72" customWidth="1"/>
    <col min="12046" max="12046" width="14.7109375" style="72" customWidth="1"/>
    <col min="12047" max="12047" width="9" style="72" bestFit="1" customWidth="1"/>
    <col min="12048" max="12287" width="9.140625" style="72"/>
    <col min="12288" max="12288" width="4.7109375" style="72" bestFit="1" customWidth="1"/>
    <col min="12289" max="12289" width="9.7109375" style="72" bestFit="1" customWidth="1"/>
    <col min="12290" max="12290" width="10" style="72" bestFit="1" customWidth="1"/>
    <col min="12291" max="12291" width="8.85546875" style="72" bestFit="1" customWidth="1"/>
    <col min="12292" max="12292" width="22.85546875" style="72" customWidth="1"/>
    <col min="12293" max="12293" width="59.7109375" style="72" bestFit="1" customWidth="1"/>
    <col min="12294" max="12294" width="57.85546875" style="72" bestFit="1" customWidth="1"/>
    <col min="12295" max="12295" width="35.28515625" style="72" bestFit="1" customWidth="1"/>
    <col min="12296" max="12296" width="28.140625" style="72" bestFit="1" customWidth="1"/>
    <col min="12297" max="12297" width="33.140625" style="72" bestFit="1" customWidth="1"/>
    <col min="12298" max="12298" width="26" style="72" bestFit="1" customWidth="1"/>
    <col min="12299" max="12299" width="19.140625" style="72" bestFit="1" customWidth="1"/>
    <col min="12300" max="12300" width="10.42578125" style="72" customWidth="1"/>
    <col min="12301" max="12301" width="11.85546875" style="72" customWidth="1"/>
    <col min="12302" max="12302" width="14.7109375" style="72" customWidth="1"/>
    <col min="12303" max="12303" width="9" style="72" bestFit="1" customWidth="1"/>
    <col min="12304" max="12543" width="9.140625" style="72"/>
    <col min="12544" max="12544" width="4.7109375" style="72" bestFit="1" customWidth="1"/>
    <col min="12545" max="12545" width="9.7109375" style="72" bestFit="1" customWidth="1"/>
    <col min="12546" max="12546" width="10" style="72" bestFit="1" customWidth="1"/>
    <col min="12547" max="12547" width="8.85546875" style="72" bestFit="1" customWidth="1"/>
    <col min="12548" max="12548" width="22.85546875" style="72" customWidth="1"/>
    <col min="12549" max="12549" width="59.7109375" style="72" bestFit="1" customWidth="1"/>
    <col min="12550" max="12550" width="57.85546875" style="72" bestFit="1" customWidth="1"/>
    <col min="12551" max="12551" width="35.28515625" style="72" bestFit="1" customWidth="1"/>
    <col min="12552" max="12552" width="28.140625" style="72" bestFit="1" customWidth="1"/>
    <col min="12553" max="12553" width="33.140625" style="72" bestFit="1" customWidth="1"/>
    <col min="12554" max="12554" width="26" style="72" bestFit="1" customWidth="1"/>
    <col min="12555" max="12555" width="19.140625" style="72" bestFit="1" customWidth="1"/>
    <col min="12556" max="12556" width="10.42578125" style="72" customWidth="1"/>
    <col min="12557" max="12557" width="11.85546875" style="72" customWidth="1"/>
    <col min="12558" max="12558" width="14.7109375" style="72" customWidth="1"/>
    <col min="12559" max="12559" width="9" style="72" bestFit="1" customWidth="1"/>
    <col min="12560" max="12799" width="9.140625" style="72"/>
    <col min="12800" max="12800" width="4.7109375" style="72" bestFit="1" customWidth="1"/>
    <col min="12801" max="12801" width="9.7109375" style="72" bestFit="1" customWidth="1"/>
    <col min="12802" max="12802" width="10" style="72" bestFit="1" customWidth="1"/>
    <col min="12803" max="12803" width="8.85546875" style="72" bestFit="1" customWidth="1"/>
    <col min="12804" max="12804" width="22.85546875" style="72" customWidth="1"/>
    <col min="12805" max="12805" width="59.7109375" style="72" bestFit="1" customWidth="1"/>
    <col min="12806" max="12806" width="57.85546875" style="72" bestFit="1" customWidth="1"/>
    <col min="12807" max="12807" width="35.28515625" style="72" bestFit="1" customWidth="1"/>
    <col min="12808" max="12808" width="28.140625" style="72" bestFit="1" customWidth="1"/>
    <col min="12809" max="12809" width="33.140625" style="72" bestFit="1" customWidth="1"/>
    <col min="12810" max="12810" width="26" style="72" bestFit="1" customWidth="1"/>
    <col min="12811" max="12811" width="19.140625" style="72" bestFit="1" customWidth="1"/>
    <col min="12812" max="12812" width="10.42578125" style="72" customWidth="1"/>
    <col min="12813" max="12813" width="11.85546875" style="72" customWidth="1"/>
    <col min="12814" max="12814" width="14.7109375" style="72" customWidth="1"/>
    <col min="12815" max="12815" width="9" style="72" bestFit="1" customWidth="1"/>
    <col min="12816" max="13055" width="9.140625" style="72"/>
    <col min="13056" max="13056" width="4.7109375" style="72" bestFit="1" customWidth="1"/>
    <col min="13057" max="13057" width="9.7109375" style="72" bestFit="1" customWidth="1"/>
    <col min="13058" max="13058" width="10" style="72" bestFit="1" customWidth="1"/>
    <col min="13059" max="13059" width="8.85546875" style="72" bestFit="1" customWidth="1"/>
    <col min="13060" max="13060" width="22.85546875" style="72" customWidth="1"/>
    <col min="13061" max="13061" width="59.7109375" style="72" bestFit="1" customWidth="1"/>
    <col min="13062" max="13062" width="57.85546875" style="72" bestFit="1" customWidth="1"/>
    <col min="13063" max="13063" width="35.28515625" style="72" bestFit="1" customWidth="1"/>
    <col min="13064" max="13064" width="28.140625" style="72" bestFit="1" customWidth="1"/>
    <col min="13065" max="13065" width="33.140625" style="72" bestFit="1" customWidth="1"/>
    <col min="13066" max="13066" width="26" style="72" bestFit="1" customWidth="1"/>
    <col min="13067" max="13067" width="19.140625" style="72" bestFit="1" customWidth="1"/>
    <col min="13068" max="13068" width="10.42578125" style="72" customWidth="1"/>
    <col min="13069" max="13069" width="11.85546875" style="72" customWidth="1"/>
    <col min="13070" max="13070" width="14.7109375" style="72" customWidth="1"/>
    <col min="13071" max="13071" width="9" style="72" bestFit="1" customWidth="1"/>
    <col min="13072" max="13311" width="9.140625" style="72"/>
    <col min="13312" max="13312" width="4.7109375" style="72" bestFit="1" customWidth="1"/>
    <col min="13313" max="13313" width="9.7109375" style="72" bestFit="1" customWidth="1"/>
    <col min="13314" max="13314" width="10" style="72" bestFit="1" customWidth="1"/>
    <col min="13315" max="13315" width="8.85546875" style="72" bestFit="1" customWidth="1"/>
    <col min="13316" max="13316" width="22.85546875" style="72" customWidth="1"/>
    <col min="13317" max="13317" width="59.7109375" style="72" bestFit="1" customWidth="1"/>
    <col min="13318" max="13318" width="57.85546875" style="72" bestFit="1" customWidth="1"/>
    <col min="13319" max="13319" width="35.28515625" style="72" bestFit="1" customWidth="1"/>
    <col min="13320" max="13320" width="28.140625" style="72" bestFit="1" customWidth="1"/>
    <col min="13321" max="13321" width="33.140625" style="72" bestFit="1" customWidth="1"/>
    <col min="13322" max="13322" width="26" style="72" bestFit="1" customWidth="1"/>
    <col min="13323" max="13323" width="19.140625" style="72" bestFit="1" customWidth="1"/>
    <col min="13324" max="13324" width="10.42578125" style="72" customWidth="1"/>
    <col min="13325" max="13325" width="11.85546875" style="72" customWidth="1"/>
    <col min="13326" max="13326" width="14.7109375" style="72" customWidth="1"/>
    <col min="13327" max="13327" width="9" style="72" bestFit="1" customWidth="1"/>
    <col min="13328" max="13567" width="9.140625" style="72"/>
    <col min="13568" max="13568" width="4.7109375" style="72" bestFit="1" customWidth="1"/>
    <col min="13569" max="13569" width="9.7109375" style="72" bestFit="1" customWidth="1"/>
    <col min="13570" max="13570" width="10" style="72" bestFit="1" customWidth="1"/>
    <col min="13571" max="13571" width="8.85546875" style="72" bestFit="1" customWidth="1"/>
    <col min="13572" max="13572" width="22.85546875" style="72" customWidth="1"/>
    <col min="13573" max="13573" width="59.7109375" style="72" bestFit="1" customWidth="1"/>
    <col min="13574" max="13574" width="57.85546875" style="72" bestFit="1" customWidth="1"/>
    <col min="13575" max="13575" width="35.28515625" style="72" bestFit="1" customWidth="1"/>
    <col min="13576" max="13576" width="28.140625" style="72" bestFit="1" customWidth="1"/>
    <col min="13577" max="13577" width="33.140625" style="72" bestFit="1" customWidth="1"/>
    <col min="13578" max="13578" width="26" style="72" bestFit="1" customWidth="1"/>
    <col min="13579" max="13579" width="19.140625" style="72" bestFit="1" customWidth="1"/>
    <col min="13580" max="13580" width="10.42578125" style="72" customWidth="1"/>
    <col min="13581" max="13581" width="11.85546875" style="72" customWidth="1"/>
    <col min="13582" max="13582" width="14.7109375" style="72" customWidth="1"/>
    <col min="13583" max="13583" width="9" style="72" bestFit="1" customWidth="1"/>
    <col min="13584" max="13823" width="9.140625" style="72"/>
    <col min="13824" max="13824" width="4.7109375" style="72" bestFit="1" customWidth="1"/>
    <col min="13825" max="13825" width="9.7109375" style="72" bestFit="1" customWidth="1"/>
    <col min="13826" max="13826" width="10" style="72" bestFit="1" customWidth="1"/>
    <col min="13827" max="13827" width="8.85546875" style="72" bestFit="1" customWidth="1"/>
    <col min="13828" max="13828" width="22.85546875" style="72" customWidth="1"/>
    <col min="13829" max="13829" width="59.7109375" style="72" bestFit="1" customWidth="1"/>
    <col min="13830" max="13830" width="57.85546875" style="72" bestFit="1" customWidth="1"/>
    <col min="13831" max="13831" width="35.28515625" style="72" bestFit="1" customWidth="1"/>
    <col min="13832" max="13832" width="28.140625" style="72" bestFit="1" customWidth="1"/>
    <col min="13833" max="13833" width="33.140625" style="72" bestFit="1" customWidth="1"/>
    <col min="13834" max="13834" width="26" style="72" bestFit="1" customWidth="1"/>
    <col min="13835" max="13835" width="19.140625" style="72" bestFit="1" customWidth="1"/>
    <col min="13836" max="13836" width="10.42578125" style="72" customWidth="1"/>
    <col min="13837" max="13837" width="11.85546875" style="72" customWidth="1"/>
    <col min="13838" max="13838" width="14.7109375" style="72" customWidth="1"/>
    <col min="13839" max="13839" width="9" style="72" bestFit="1" customWidth="1"/>
    <col min="13840" max="14079" width="9.140625" style="72"/>
    <col min="14080" max="14080" width="4.7109375" style="72" bestFit="1" customWidth="1"/>
    <col min="14081" max="14081" width="9.7109375" style="72" bestFit="1" customWidth="1"/>
    <col min="14082" max="14082" width="10" style="72" bestFit="1" customWidth="1"/>
    <col min="14083" max="14083" width="8.85546875" style="72" bestFit="1" customWidth="1"/>
    <col min="14084" max="14084" width="22.85546875" style="72" customWidth="1"/>
    <col min="14085" max="14085" width="59.7109375" style="72" bestFit="1" customWidth="1"/>
    <col min="14086" max="14086" width="57.85546875" style="72" bestFit="1" customWidth="1"/>
    <col min="14087" max="14087" width="35.28515625" style="72" bestFit="1" customWidth="1"/>
    <col min="14088" max="14088" width="28.140625" style="72" bestFit="1" customWidth="1"/>
    <col min="14089" max="14089" width="33.140625" style="72" bestFit="1" customWidth="1"/>
    <col min="14090" max="14090" width="26" style="72" bestFit="1" customWidth="1"/>
    <col min="14091" max="14091" width="19.140625" style="72" bestFit="1" customWidth="1"/>
    <col min="14092" max="14092" width="10.42578125" style="72" customWidth="1"/>
    <col min="14093" max="14093" width="11.85546875" style="72" customWidth="1"/>
    <col min="14094" max="14094" width="14.7109375" style="72" customWidth="1"/>
    <col min="14095" max="14095" width="9" style="72" bestFit="1" customWidth="1"/>
    <col min="14096" max="14335" width="9.140625" style="72"/>
    <col min="14336" max="14336" width="4.7109375" style="72" bestFit="1" customWidth="1"/>
    <col min="14337" max="14337" width="9.7109375" style="72" bestFit="1" customWidth="1"/>
    <col min="14338" max="14338" width="10" style="72" bestFit="1" customWidth="1"/>
    <col min="14339" max="14339" width="8.85546875" style="72" bestFit="1" customWidth="1"/>
    <col min="14340" max="14340" width="22.85546875" style="72" customWidth="1"/>
    <col min="14341" max="14341" width="59.7109375" style="72" bestFit="1" customWidth="1"/>
    <col min="14342" max="14342" width="57.85546875" style="72" bestFit="1" customWidth="1"/>
    <col min="14343" max="14343" width="35.28515625" style="72" bestFit="1" customWidth="1"/>
    <col min="14344" max="14344" width="28.140625" style="72" bestFit="1" customWidth="1"/>
    <col min="14345" max="14345" width="33.140625" style="72" bestFit="1" customWidth="1"/>
    <col min="14346" max="14346" width="26" style="72" bestFit="1" customWidth="1"/>
    <col min="14347" max="14347" width="19.140625" style="72" bestFit="1" customWidth="1"/>
    <col min="14348" max="14348" width="10.42578125" style="72" customWidth="1"/>
    <col min="14349" max="14349" width="11.85546875" style="72" customWidth="1"/>
    <col min="14350" max="14350" width="14.7109375" style="72" customWidth="1"/>
    <col min="14351" max="14351" width="9" style="72" bestFit="1" customWidth="1"/>
    <col min="14352" max="14591" width="9.140625" style="72"/>
    <col min="14592" max="14592" width="4.7109375" style="72" bestFit="1" customWidth="1"/>
    <col min="14593" max="14593" width="9.7109375" style="72" bestFit="1" customWidth="1"/>
    <col min="14594" max="14594" width="10" style="72" bestFit="1" customWidth="1"/>
    <col min="14595" max="14595" width="8.85546875" style="72" bestFit="1" customWidth="1"/>
    <col min="14596" max="14596" width="22.85546875" style="72" customWidth="1"/>
    <col min="14597" max="14597" width="59.7109375" style="72" bestFit="1" customWidth="1"/>
    <col min="14598" max="14598" width="57.85546875" style="72" bestFit="1" customWidth="1"/>
    <col min="14599" max="14599" width="35.28515625" style="72" bestFit="1" customWidth="1"/>
    <col min="14600" max="14600" width="28.140625" style="72" bestFit="1" customWidth="1"/>
    <col min="14601" max="14601" width="33.140625" style="72" bestFit="1" customWidth="1"/>
    <col min="14602" max="14602" width="26" style="72" bestFit="1" customWidth="1"/>
    <col min="14603" max="14603" width="19.140625" style="72" bestFit="1" customWidth="1"/>
    <col min="14604" max="14604" width="10.42578125" style="72" customWidth="1"/>
    <col min="14605" max="14605" width="11.85546875" style="72" customWidth="1"/>
    <col min="14606" max="14606" width="14.7109375" style="72" customWidth="1"/>
    <col min="14607" max="14607" width="9" style="72" bestFit="1" customWidth="1"/>
    <col min="14608" max="14847" width="9.140625" style="72"/>
    <col min="14848" max="14848" width="4.7109375" style="72" bestFit="1" customWidth="1"/>
    <col min="14849" max="14849" width="9.7109375" style="72" bestFit="1" customWidth="1"/>
    <col min="14850" max="14850" width="10" style="72" bestFit="1" customWidth="1"/>
    <col min="14851" max="14851" width="8.85546875" style="72" bestFit="1" customWidth="1"/>
    <col min="14852" max="14852" width="22.85546875" style="72" customWidth="1"/>
    <col min="14853" max="14853" width="59.7109375" style="72" bestFit="1" customWidth="1"/>
    <col min="14854" max="14854" width="57.85546875" style="72" bestFit="1" customWidth="1"/>
    <col min="14855" max="14855" width="35.28515625" style="72" bestFit="1" customWidth="1"/>
    <col min="14856" max="14856" width="28.140625" style="72" bestFit="1" customWidth="1"/>
    <col min="14857" max="14857" width="33.140625" style="72" bestFit="1" customWidth="1"/>
    <col min="14858" max="14858" width="26" style="72" bestFit="1" customWidth="1"/>
    <col min="14859" max="14859" width="19.140625" style="72" bestFit="1" customWidth="1"/>
    <col min="14860" max="14860" width="10.42578125" style="72" customWidth="1"/>
    <col min="14861" max="14861" width="11.85546875" style="72" customWidth="1"/>
    <col min="14862" max="14862" width="14.7109375" style="72" customWidth="1"/>
    <col min="14863" max="14863" width="9" style="72" bestFit="1" customWidth="1"/>
    <col min="14864" max="15103" width="9.140625" style="72"/>
    <col min="15104" max="15104" width="4.7109375" style="72" bestFit="1" customWidth="1"/>
    <col min="15105" max="15105" width="9.7109375" style="72" bestFit="1" customWidth="1"/>
    <col min="15106" max="15106" width="10" style="72" bestFit="1" customWidth="1"/>
    <col min="15107" max="15107" width="8.85546875" style="72" bestFit="1" customWidth="1"/>
    <col min="15108" max="15108" width="22.85546875" style="72" customWidth="1"/>
    <col min="15109" max="15109" width="59.7109375" style="72" bestFit="1" customWidth="1"/>
    <col min="15110" max="15110" width="57.85546875" style="72" bestFit="1" customWidth="1"/>
    <col min="15111" max="15111" width="35.28515625" style="72" bestFit="1" customWidth="1"/>
    <col min="15112" max="15112" width="28.140625" style="72" bestFit="1" customWidth="1"/>
    <col min="15113" max="15113" width="33.140625" style="72" bestFit="1" customWidth="1"/>
    <col min="15114" max="15114" width="26" style="72" bestFit="1" customWidth="1"/>
    <col min="15115" max="15115" width="19.140625" style="72" bestFit="1" customWidth="1"/>
    <col min="15116" max="15116" width="10.42578125" style="72" customWidth="1"/>
    <col min="15117" max="15117" width="11.85546875" style="72" customWidth="1"/>
    <col min="15118" max="15118" width="14.7109375" style="72" customWidth="1"/>
    <col min="15119" max="15119" width="9" style="72" bestFit="1" customWidth="1"/>
    <col min="15120" max="15359" width="9.140625" style="72"/>
    <col min="15360" max="15360" width="4.7109375" style="72" bestFit="1" customWidth="1"/>
    <col min="15361" max="15361" width="9.7109375" style="72" bestFit="1" customWidth="1"/>
    <col min="15362" max="15362" width="10" style="72" bestFit="1" customWidth="1"/>
    <col min="15363" max="15363" width="8.85546875" style="72" bestFit="1" customWidth="1"/>
    <col min="15364" max="15364" width="22.85546875" style="72" customWidth="1"/>
    <col min="15365" max="15365" width="59.7109375" style="72" bestFit="1" customWidth="1"/>
    <col min="15366" max="15366" width="57.85546875" style="72" bestFit="1" customWidth="1"/>
    <col min="15367" max="15367" width="35.28515625" style="72" bestFit="1" customWidth="1"/>
    <col min="15368" max="15368" width="28.140625" style="72" bestFit="1" customWidth="1"/>
    <col min="15369" max="15369" width="33.140625" style="72" bestFit="1" customWidth="1"/>
    <col min="15370" max="15370" width="26" style="72" bestFit="1" customWidth="1"/>
    <col min="15371" max="15371" width="19.140625" style="72" bestFit="1" customWidth="1"/>
    <col min="15372" max="15372" width="10.42578125" style="72" customWidth="1"/>
    <col min="15373" max="15373" width="11.85546875" style="72" customWidth="1"/>
    <col min="15374" max="15374" width="14.7109375" style="72" customWidth="1"/>
    <col min="15375" max="15375" width="9" style="72" bestFit="1" customWidth="1"/>
    <col min="15376" max="15615" width="9.140625" style="72"/>
    <col min="15616" max="15616" width="4.7109375" style="72" bestFit="1" customWidth="1"/>
    <col min="15617" max="15617" width="9.7109375" style="72" bestFit="1" customWidth="1"/>
    <col min="15618" max="15618" width="10" style="72" bestFit="1" customWidth="1"/>
    <col min="15619" max="15619" width="8.85546875" style="72" bestFit="1" customWidth="1"/>
    <col min="15620" max="15620" width="22.85546875" style="72" customWidth="1"/>
    <col min="15621" max="15621" width="59.7109375" style="72" bestFit="1" customWidth="1"/>
    <col min="15622" max="15622" width="57.85546875" style="72" bestFit="1" customWidth="1"/>
    <col min="15623" max="15623" width="35.28515625" style="72" bestFit="1" customWidth="1"/>
    <col min="15624" max="15624" width="28.140625" style="72" bestFit="1" customWidth="1"/>
    <col min="15625" max="15625" width="33.140625" style="72" bestFit="1" customWidth="1"/>
    <col min="15626" max="15626" width="26" style="72" bestFit="1" customWidth="1"/>
    <col min="15627" max="15627" width="19.140625" style="72" bestFit="1" customWidth="1"/>
    <col min="15628" max="15628" width="10.42578125" style="72" customWidth="1"/>
    <col min="15629" max="15629" width="11.85546875" style="72" customWidth="1"/>
    <col min="15630" max="15630" width="14.7109375" style="72" customWidth="1"/>
    <col min="15631" max="15631" width="9" style="72" bestFit="1" customWidth="1"/>
    <col min="15632" max="15871" width="9.140625" style="72"/>
    <col min="15872" max="15872" width="4.7109375" style="72" bestFit="1" customWidth="1"/>
    <col min="15873" max="15873" width="9.7109375" style="72" bestFit="1" customWidth="1"/>
    <col min="15874" max="15874" width="10" style="72" bestFit="1" customWidth="1"/>
    <col min="15875" max="15875" width="8.85546875" style="72" bestFit="1" customWidth="1"/>
    <col min="15876" max="15876" width="22.85546875" style="72" customWidth="1"/>
    <col min="15877" max="15877" width="59.7109375" style="72" bestFit="1" customWidth="1"/>
    <col min="15878" max="15878" width="57.85546875" style="72" bestFit="1" customWidth="1"/>
    <col min="15879" max="15879" width="35.28515625" style="72" bestFit="1" customWidth="1"/>
    <col min="15880" max="15880" width="28.140625" style="72" bestFit="1" customWidth="1"/>
    <col min="15881" max="15881" width="33.140625" style="72" bestFit="1" customWidth="1"/>
    <col min="15882" max="15882" width="26" style="72" bestFit="1" customWidth="1"/>
    <col min="15883" max="15883" width="19.140625" style="72" bestFit="1" customWidth="1"/>
    <col min="15884" max="15884" width="10.42578125" style="72" customWidth="1"/>
    <col min="15885" max="15885" width="11.85546875" style="72" customWidth="1"/>
    <col min="15886" max="15886" width="14.7109375" style="72" customWidth="1"/>
    <col min="15887" max="15887" width="9" style="72" bestFit="1" customWidth="1"/>
    <col min="15888" max="16127" width="9.140625" style="72"/>
    <col min="16128" max="16128" width="4.7109375" style="72" bestFit="1" customWidth="1"/>
    <col min="16129" max="16129" width="9.7109375" style="72" bestFit="1" customWidth="1"/>
    <col min="16130" max="16130" width="10" style="72" bestFit="1" customWidth="1"/>
    <col min="16131" max="16131" width="8.85546875" style="72" bestFit="1" customWidth="1"/>
    <col min="16132" max="16132" width="22.85546875" style="72" customWidth="1"/>
    <col min="16133" max="16133" width="59.7109375" style="72" bestFit="1" customWidth="1"/>
    <col min="16134" max="16134" width="57.85546875" style="72" bestFit="1" customWidth="1"/>
    <col min="16135" max="16135" width="35.28515625" style="72" bestFit="1" customWidth="1"/>
    <col min="16136" max="16136" width="28.140625" style="72" bestFit="1" customWidth="1"/>
    <col min="16137" max="16137" width="33.140625" style="72" bestFit="1" customWidth="1"/>
    <col min="16138" max="16138" width="26" style="72" bestFit="1" customWidth="1"/>
    <col min="16139" max="16139" width="19.140625" style="72" bestFit="1" customWidth="1"/>
    <col min="16140" max="16140" width="10.42578125" style="72" customWidth="1"/>
    <col min="16141" max="16141" width="11.85546875" style="72" customWidth="1"/>
    <col min="16142" max="16142" width="14.7109375" style="72" customWidth="1"/>
    <col min="16143" max="16143" width="9" style="72" bestFit="1" customWidth="1"/>
    <col min="16144" max="16384" width="9.140625" style="72"/>
  </cols>
  <sheetData>
    <row r="2" spans="1:19" s="364" customFormat="1" ht="18.75" x14ac:dyDescent="0.3">
      <c r="A2" s="10" t="s">
        <v>1988</v>
      </c>
      <c r="E2" s="365"/>
      <c r="F2" s="366"/>
      <c r="G2" s="365"/>
      <c r="H2" s="365"/>
      <c r="I2" s="365"/>
    </row>
    <row r="3" spans="1:19" x14ac:dyDescent="0.25">
      <c r="M3" s="2"/>
      <c r="N3" s="2"/>
      <c r="O3" s="2"/>
      <c r="P3" s="2"/>
    </row>
    <row r="4" spans="1:19" s="4" customFormat="1" ht="56.25" customHeight="1" x14ac:dyDescent="0.25">
      <c r="A4" s="670" t="s">
        <v>0</v>
      </c>
      <c r="B4" s="672" t="s">
        <v>1</v>
      </c>
      <c r="C4" s="672" t="s">
        <v>2</v>
      </c>
      <c r="D4" s="672" t="s">
        <v>3</v>
      </c>
      <c r="E4" s="670" t="s">
        <v>4</v>
      </c>
      <c r="F4" s="670" t="s">
        <v>5</v>
      </c>
      <c r="G4" s="670" t="s">
        <v>6</v>
      </c>
      <c r="H4" s="825" t="s">
        <v>7</v>
      </c>
      <c r="I4" s="825"/>
      <c r="J4" s="670" t="s">
        <v>8</v>
      </c>
      <c r="K4" s="666" t="s">
        <v>9</v>
      </c>
      <c r="L4" s="826"/>
      <c r="M4" s="824" t="s">
        <v>10</v>
      </c>
      <c r="N4" s="824"/>
      <c r="O4" s="824" t="s">
        <v>11</v>
      </c>
      <c r="P4" s="824"/>
      <c r="Q4" s="670" t="s">
        <v>12</v>
      </c>
      <c r="R4" s="672" t="s">
        <v>13</v>
      </c>
    </row>
    <row r="5" spans="1:19" s="4" customFormat="1" x14ac:dyDescent="0.2">
      <c r="A5" s="671"/>
      <c r="B5" s="673"/>
      <c r="C5" s="673"/>
      <c r="D5" s="673"/>
      <c r="E5" s="671"/>
      <c r="F5" s="671"/>
      <c r="G5" s="671"/>
      <c r="H5" s="198" t="s">
        <v>14</v>
      </c>
      <c r="I5" s="198" t="s">
        <v>15</v>
      </c>
      <c r="J5" s="671"/>
      <c r="K5" s="133">
        <v>2020</v>
      </c>
      <c r="L5" s="133">
        <v>2021</v>
      </c>
      <c r="M5" s="134">
        <v>2020</v>
      </c>
      <c r="N5" s="134">
        <v>2021</v>
      </c>
      <c r="O5" s="134">
        <v>2020</v>
      </c>
      <c r="P5" s="134">
        <v>2021</v>
      </c>
      <c r="Q5" s="671"/>
      <c r="R5" s="673"/>
    </row>
    <row r="6" spans="1:19" s="4" customFormat="1" x14ac:dyDescent="0.2">
      <c r="A6" s="197" t="s">
        <v>16</v>
      </c>
      <c r="B6" s="198" t="s">
        <v>17</v>
      </c>
      <c r="C6" s="198" t="s">
        <v>18</v>
      </c>
      <c r="D6" s="198" t="s">
        <v>19</v>
      </c>
      <c r="E6" s="197" t="s">
        <v>20</v>
      </c>
      <c r="F6" s="197" t="s">
        <v>21</v>
      </c>
      <c r="G6" s="197" t="s">
        <v>22</v>
      </c>
      <c r="H6" s="198" t="s">
        <v>23</v>
      </c>
      <c r="I6" s="198" t="s">
        <v>24</v>
      </c>
      <c r="J6" s="197" t="s">
        <v>25</v>
      </c>
      <c r="K6" s="133" t="s">
        <v>26</v>
      </c>
      <c r="L6" s="133" t="s">
        <v>27</v>
      </c>
      <c r="M6" s="137" t="s">
        <v>28</v>
      </c>
      <c r="N6" s="137" t="s">
        <v>29</v>
      </c>
      <c r="O6" s="137" t="s">
        <v>30</v>
      </c>
      <c r="P6" s="137" t="s">
        <v>31</v>
      </c>
      <c r="Q6" s="197" t="s">
        <v>1545</v>
      </c>
      <c r="R6" s="198" t="s">
        <v>32</v>
      </c>
    </row>
    <row r="7" spans="1:19" s="4" customFormat="1" ht="195" x14ac:dyDescent="0.2">
      <c r="A7" s="411">
        <v>1</v>
      </c>
      <c r="B7" s="411">
        <v>1</v>
      </c>
      <c r="C7" s="411">
        <v>4</v>
      </c>
      <c r="D7" s="411">
        <v>2</v>
      </c>
      <c r="E7" s="442" t="s">
        <v>1544</v>
      </c>
      <c r="F7" s="423" t="s">
        <v>1543</v>
      </c>
      <c r="G7" s="411" t="s">
        <v>1542</v>
      </c>
      <c r="H7" s="407" t="s">
        <v>1448</v>
      </c>
      <c r="I7" s="407" t="s">
        <v>806</v>
      </c>
      <c r="J7" s="407" t="s">
        <v>1541</v>
      </c>
      <c r="K7" s="411" t="s">
        <v>1536</v>
      </c>
      <c r="L7" s="411" t="s">
        <v>38</v>
      </c>
      <c r="M7" s="414">
        <v>10935</v>
      </c>
      <c r="N7" s="408" t="s">
        <v>38</v>
      </c>
      <c r="O7" s="414">
        <v>10935</v>
      </c>
      <c r="P7" s="414" t="s">
        <v>38</v>
      </c>
      <c r="Q7" s="407" t="s">
        <v>1438</v>
      </c>
      <c r="R7" s="407" t="s">
        <v>1445</v>
      </c>
      <c r="S7" s="363"/>
    </row>
    <row r="8" spans="1:19" s="4" customFormat="1" ht="120" x14ac:dyDescent="0.2">
      <c r="A8" s="411">
        <v>2</v>
      </c>
      <c r="B8" s="411">
        <v>1</v>
      </c>
      <c r="C8" s="411">
        <v>4</v>
      </c>
      <c r="D8" s="411">
        <v>2</v>
      </c>
      <c r="E8" s="442" t="s">
        <v>1540</v>
      </c>
      <c r="F8" s="423" t="s">
        <v>1539</v>
      </c>
      <c r="G8" s="407" t="s">
        <v>43</v>
      </c>
      <c r="H8" s="407" t="s">
        <v>1538</v>
      </c>
      <c r="I8" s="407" t="s">
        <v>1456</v>
      </c>
      <c r="J8" s="407" t="s">
        <v>1537</v>
      </c>
      <c r="K8" s="411" t="s">
        <v>1536</v>
      </c>
      <c r="L8" s="411" t="s">
        <v>38</v>
      </c>
      <c r="M8" s="414">
        <v>5362.5</v>
      </c>
      <c r="N8" s="414" t="s">
        <v>38</v>
      </c>
      <c r="O8" s="414">
        <v>5362.5</v>
      </c>
      <c r="P8" s="414" t="s">
        <v>38</v>
      </c>
      <c r="Q8" s="407" t="s">
        <v>1438</v>
      </c>
      <c r="R8" s="407" t="s">
        <v>1445</v>
      </c>
    </row>
    <row r="9" spans="1:19" s="8" customFormat="1" ht="180" x14ac:dyDescent="0.25">
      <c r="A9" s="411">
        <v>3</v>
      </c>
      <c r="B9" s="407">
        <v>1</v>
      </c>
      <c r="C9" s="411">
        <v>4</v>
      </c>
      <c r="D9" s="407">
        <v>5</v>
      </c>
      <c r="E9" s="442" t="s">
        <v>1535</v>
      </c>
      <c r="F9" s="423" t="s">
        <v>1534</v>
      </c>
      <c r="G9" s="407" t="s">
        <v>1533</v>
      </c>
      <c r="H9" s="426" t="s">
        <v>1522</v>
      </c>
      <c r="I9" s="426" t="s">
        <v>1532</v>
      </c>
      <c r="J9" s="407" t="s">
        <v>1514</v>
      </c>
      <c r="K9" s="425" t="s">
        <v>444</v>
      </c>
      <c r="L9" s="425" t="s">
        <v>38</v>
      </c>
      <c r="M9" s="414">
        <v>40000</v>
      </c>
      <c r="N9" s="411" t="s">
        <v>38</v>
      </c>
      <c r="O9" s="414">
        <v>40000</v>
      </c>
      <c r="P9" s="414" t="s">
        <v>38</v>
      </c>
      <c r="Q9" s="407" t="s">
        <v>1438</v>
      </c>
      <c r="R9" s="407" t="s">
        <v>1437</v>
      </c>
    </row>
    <row r="10" spans="1:19" s="8" customFormat="1" ht="90" x14ac:dyDescent="0.25">
      <c r="A10" s="411">
        <v>4</v>
      </c>
      <c r="B10" s="407">
        <v>1</v>
      </c>
      <c r="C10" s="411">
        <v>4</v>
      </c>
      <c r="D10" s="407">
        <v>2</v>
      </c>
      <c r="E10" s="442" t="s">
        <v>1531</v>
      </c>
      <c r="F10" s="423" t="s">
        <v>1530</v>
      </c>
      <c r="G10" s="407" t="s">
        <v>1975</v>
      </c>
      <c r="H10" s="407" t="s">
        <v>1976</v>
      </c>
      <c r="I10" s="426" t="s">
        <v>1529</v>
      </c>
      <c r="J10" s="407" t="s">
        <v>1528</v>
      </c>
      <c r="K10" s="425" t="s">
        <v>44</v>
      </c>
      <c r="L10" s="425" t="s">
        <v>38</v>
      </c>
      <c r="M10" s="414">
        <v>18000</v>
      </c>
      <c r="N10" s="411" t="s">
        <v>38</v>
      </c>
      <c r="O10" s="414">
        <v>18000</v>
      </c>
      <c r="P10" s="414"/>
      <c r="Q10" s="407" t="s">
        <v>1452</v>
      </c>
      <c r="R10" s="407" t="s">
        <v>1437</v>
      </c>
    </row>
    <row r="11" spans="1:19" s="8" customFormat="1" ht="90" x14ac:dyDescent="0.25">
      <c r="A11" s="411">
        <v>5</v>
      </c>
      <c r="B11" s="411">
        <v>1</v>
      </c>
      <c r="C11" s="411">
        <v>4</v>
      </c>
      <c r="D11" s="407">
        <v>2</v>
      </c>
      <c r="E11" s="442" t="s">
        <v>1527</v>
      </c>
      <c r="F11" s="423" t="s">
        <v>1526</v>
      </c>
      <c r="G11" s="407" t="s">
        <v>1525</v>
      </c>
      <c r="H11" s="407" t="s">
        <v>1524</v>
      </c>
      <c r="I11" s="426" t="s">
        <v>1523</v>
      </c>
      <c r="J11" s="407" t="s">
        <v>1977</v>
      </c>
      <c r="K11" s="425" t="s">
        <v>44</v>
      </c>
      <c r="L11" s="425" t="s">
        <v>38</v>
      </c>
      <c r="M11" s="414">
        <v>15000</v>
      </c>
      <c r="N11" s="411" t="s">
        <v>38</v>
      </c>
      <c r="O11" s="414">
        <v>15000</v>
      </c>
      <c r="P11" s="414"/>
      <c r="Q11" s="407" t="s">
        <v>1452</v>
      </c>
      <c r="R11" s="407" t="s">
        <v>1437</v>
      </c>
    </row>
    <row r="12" spans="1:19" ht="120" x14ac:dyDescent="0.25">
      <c r="A12" s="411">
        <v>6</v>
      </c>
      <c r="B12" s="411">
        <v>1</v>
      </c>
      <c r="C12" s="411">
        <v>4</v>
      </c>
      <c r="D12" s="411">
        <v>2</v>
      </c>
      <c r="E12" s="442" t="s">
        <v>1521</v>
      </c>
      <c r="F12" s="423" t="s">
        <v>1520</v>
      </c>
      <c r="G12" s="407" t="s">
        <v>1519</v>
      </c>
      <c r="H12" s="407" t="s">
        <v>1970</v>
      </c>
      <c r="I12" s="407" t="s">
        <v>1969</v>
      </c>
      <c r="J12" s="407" t="s">
        <v>1978</v>
      </c>
      <c r="K12" s="411" t="s">
        <v>444</v>
      </c>
      <c r="L12" s="407" t="s">
        <v>38</v>
      </c>
      <c r="M12" s="414">
        <v>40000</v>
      </c>
      <c r="N12" s="412"/>
      <c r="O12" s="414">
        <v>40000</v>
      </c>
      <c r="P12" s="414"/>
      <c r="Q12" s="407" t="s">
        <v>1452</v>
      </c>
      <c r="R12" s="415" t="s">
        <v>1437</v>
      </c>
    </row>
    <row r="13" spans="1:19" ht="120" customHeight="1" x14ac:dyDescent="0.25">
      <c r="A13" s="407">
        <v>7</v>
      </c>
      <c r="B13" s="407">
        <v>1</v>
      </c>
      <c r="C13" s="407">
        <v>4</v>
      </c>
      <c r="D13" s="407">
        <v>5</v>
      </c>
      <c r="E13" s="442" t="s">
        <v>1518</v>
      </c>
      <c r="F13" s="423" t="s">
        <v>1517</v>
      </c>
      <c r="G13" s="407" t="s">
        <v>1516</v>
      </c>
      <c r="H13" s="407" t="s">
        <v>1515</v>
      </c>
      <c r="I13" s="407" t="s">
        <v>1979</v>
      </c>
      <c r="J13" s="407" t="s">
        <v>1514</v>
      </c>
      <c r="K13" s="407" t="s">
        <v>46</v>
      </c>
      <c r="L13" s="407"/>
      <c r="M13" s="414">
        <v>5860.12</v>
      </c>
      <c r="N13" s="407"/>
      <c r="O13" s="414">
        <v>5860.12</v>
      </c>
      <c r="P13" s="407"/>
      <c r="Q13" s="407" t="s">
        <v>1452</v>
      </c>
      <c r="R13" s="407" t="s">
        <v>1437</v>
      </c>
    </row>
    <row r="14" spans="1:19" ht="255" x14ac:dyDescent="0.25">
      <c r="A14" s="411">
        <v>8</v>
      </c>
      <c r="B14" s="411">
        <v>1</v>
      </c>
      <c r="C14" s="411">
        <v>4</v>
      </c>
      <c r="D14" s="411">
        <v>2</v>
      </c>
      <c r="E14" s="442" t="s">
        <v>1513</v>
      </c>
      <c r="F14" s="423" t="s">
        <v>1512</v>
      </c>
      <c r="G14" s="411" t="s">
        <v>55</v>
      </c>
      <c r="H14" s="407" t="s">
        <v>1511</v>
      </c>
      <c r="I14" s="407" t="s">
        <v>1510</v>
      </c>
      <c r="J14" s="407" t="s">
        <v>1509</v>
      </c>
      <c r="K14" s="411" t="s">
        <v>41</v>
      </c>
      <c r="L14" s="411"/>
      <c r="M14" s="414">
        <v>11800</v>
      </c>
      <c r="N14" s="408"/>
      <c r="O14" s="414">
        <v>11800</v>
      </c>
      <c r="P14" s="411"/>
      <c r="Q14" s="407" t="s">
        <v>1438</v>
      </c>
      <c r="R14" s="407" t="s">
        <v>1445</v>
      </c>
    </row>
    <row r="15" spans="1:19" s="27" customFormat="1" ht="105" x14ac:dyDescent="0.3">
      <c r="A15" s="409">
        <v>9</v>
      </c>
      <c r="B15" s="409">
        <v>1</v>
      </c>
      <c r="C15" s="409">
        <v>4</v>
      </c>
      <c r="D15" s="409">
        <v>2</v>
      </c>
      <c r="E15" s="442" t="s">
        <v>1508</v>
      </c>
      <c r="F15" s="490" t="s">
        <v>1507</v>
      </c>
      <c r="G15" s="409" t="s">
        <v>1481</v>
      </c>
      <c r="H15" s="403" t="s">
        <v>1472</v>
      </c>
      <c r="I15" s="407" t="s">
        <v>1971</v>
      </c>
      <c r="J15" s="491" t="s">
        <v>1506</v>
      </c>
      <c r="K15" s="409" t="s">
        <v>56</v>
      </c>
      <c r="L15" s="409"/>
      <c r="M15" s="418">
        <v>14000</v>
      </c>
      <c r="N15" s="418"/>
      <c r="O15" s="418">
        <v>14000</v>
      </c>
      <c r="P15" s="418"/>
      <c r="Q15" s="403" t="s">
        <v>1438</v>
      </c>
      <c r="R15" s="403" t="s">
        <v>1445</v>
      </c>
    </row>
    <row r="16" spans="1:19" ht="150" x14ac:dyDescent="0.25">
      <c r="A16" s="411">
        <v>10</v>
      </c>
      <c r="B16" s="411">
        <v>1</v>
      </c>
      <c r="C16" s="411">
        <v>4</v>
      </c>
      <c r="D16" s="411">
        <v>2</v>
      </c>
      <c r="E16" s="492" t="s">
        <v>1505</v>
      </c>
      <c r="F16" s="287" t="s">
        <v>1504</v>
      </c>
      <c r="G16" s="409" t="s">
        <v>1481</v>
      </c>
      <c r="H16" s="403" t="s">
        <v>1472</v>
      </c>
      <c r="I16" s="404" t="s">
        <v>1972</v>
      </c>
      <c r="J16" s="407" t="s">
        <v>1503</v>
      </c>
      <c r="K16" s="407" t="s">
        <v>56</v>
      </c>
      <c r="L16" s="411"/>
      <c r="M16" s="414">
        <v>14000</v>
      </c>
      <c r="N16" s="414"/>
      <c r="O16" s="414">
        <v>14000</v>
      </c>
      <c r="P16" s="414"/>
      <c r="Q16" s="407" t="s">
        <v>1438</v>
      </c>
      <c r="R16" s="407" t="s">
        <v>1445</v>
      </c>
    </row>
    <row r="17" spans="1:19" s="362" customFormat="1" ht="315" x14ac:dyDescent="0.25">
      <c r="A17" s="411">
        <v>11</v>
      </c>
      <c r="B17" s="411">
        <v>1</v>
      </c>
      <c r="C17" s="411">
        <v>4</v>
      </c>
      <c r="D17" s="411">
        <v>2</v>
      </c>
      <c r="E17" s="442" t="s">
        <v>1502</v>
      </c>
      <c r="F17" s="423" t="s">
        <v>1501</v>
      </c>
      <c r="G17" s="411" t="s">
        <v>55</v>
      </c>
      <c r="H17" s="407" t="s">
        <v>1500</v>
      </c>
      <c r="I17" s="407" t="s">
        <v>1499</v>
      </c>
      <c r="J17" s="407" t="s">
        <v>1498</v>
      </c>
      <c r="K17" s="411" t="s">
        <v>48</v>
      </c>
      <c r="L17" s="411"/>
      <c r="M17" s="414">
        <v>10714</v>
      </c>
      <c r="N17" s="408"/>
      <c r="O17" s="414">
        <v>10714</v>
      </c>
      <c r="P17" s="414"/>
      <c r="Q17" s="407" t="s">
        <v>1438</v>
      </c>
      <c r="R17" s="407" t="s">
        <v>1445</v>
      </c>
    </row>
    <row r="18" spans="1:19" ht="114.75" customHeight="1" x14ac:dyDescent="0.25">
      <c r="A18" s="411">
        <v>12</v>
      </c>
      <c r="B18" s="411">
        <v>1</v>
      </c>
      <c r="C18" s="411">
        <v>4</v>
      </c>
      <c r="D18" s="411">
        <v>2</v>
      </c>
      <c r="E18" s="442" t="s">
        <v>1497</v>
      </c>
      <c r="F18" s="423" t="s">
        <v>1496</v>
      </c>
      <c r="G18" s="407" t="s">
        <v>1495</v>
      </c>
      <c r="H18" s="407" t="s">
        <v>1494</v>
      </c>
      <c r="I18" s="407" t="s">
        <v>1973</v>
      </c>
      <c r="J18" s="407" t="s">
        <v>1493</v>
      </c>
      <c r="K18" s="411" t="s">
        <v>56</v>
      </c>
      <c r="L18" s="411" t="s">
        <v>34</v>
      </c>
      <c r="M18" s="414">
        <v>4301</v>
      </c>
      <c r="N18" s="414">
        <v>25500</v>
      </c>
      <c r="O18" s="414">
        <v>4301</v>
      </c>
      <c r="P18" s="414">
        <v>25500</v>
      </c>
      <c r="Q18" s="407" t="s">
        <v>1438</v>
      </c>
      <c r="R18" s="407" t="s">
        <v>1437</v>
      </c>
    </row>
    <row r="19" spans="1:19" s="8" customFormat="1" ht="165" x14ac:dyDescent="0.25">
      <c r="A19" s="411">
        <v>13</v>
      </c>
      <c r="B19" s="411">
        <v>1</v>
      </c>
      <c r="C19" s="411">
        <v>4</v>
      </c>
      <c r="D19" s="411">
        <v>5</v>
      </c>
      <c r="E19" s="442" t="s">
        <v>1492</v>
      </c>
      <c r="F19" s="423" t="s">
        <v>1491</v>
      </c>
      <c r="G19" s="411" t="s">
        <v>1490</v>
      </c>
      <c r="H19" s="407" t="s">
        <v>1457</v>
      </c>
      <c r="I19" s="407" t="s">
        <v>1489</v>
      </c>
      <c r="J19" s="407" t="s">
        <v>1488</v>
      </c>
      <c r="K19" s="424" t="s">
        <v>39</v>
      </c>
      <c r="L19" s="424"/>
      <c r="M19" s="414">
        <v>36542.97</v>
      </c>
      <c r="N19" s="361"/>
      <c r="O19" s="414">
        <v>36542.97</v>
      </c>
      <c r="P19" s="361"/>
      <c r="Q19" s="415" t="s">
        <v>1438</v>
      </c>
      <c r="R19" s="415" t="s">
        <v>1437</v>
      </c>
    </row>
    <row r="20" spans="1:19" ht="150" x14ac:dyDescent="0.25">
      <c r="A20" s="411">
        <v>14</v>
      </c>
      <c r="B20" s="411">
        <v>1</v>
      </c>
      <c r="C20" s="411">
        <v>4</v>
      </c>
      <c r="D20" s="411">
        <v>2</v>
      </c>
      <c r="E20" s="442" t="s">
        <v>1487</v>
      </c>
      <c r="F20" s="287" t="s">
        <v>1486</v>
      </c>
      <c r="G20" s="411" t="s">
        <v>57</v>
      </c>
      <c r="H20" s="407" t="s">
        <v>1485</v>
      </c>
      <c r="I20" s="407" t="s">
        <v>1980</v>
      </c>
      <c r="J20" s="407" t="s">
        <v>1484</v>
      </c>
      <c r="K20" s="411" t="s">
        <v>46</v>
      </c>
      <c r="L20" s="411" t="s">
        <v>34</v>
      </c>
      <c r="M20" s="414">
        <v>18700</v>
      </c>
      <c r="N20" s="414">
        <v>12900</v>
      </c>
      <c r="O20" s="414">
        <v>18700</v>
      </c>
      <c r="P20" s="408">
        <v>12900</v>
      </c>
      <c r="Q20" s="407" t="s">
        <v>1438</v>
      </c>
      <c r="R20" s="407" t="s">
        <v>1437</v>
      </c>
    </row>
    <row r="21" spans="1:19" ht="120" x14ac:dyDescent="0.25">
      <c r="A21" s="411">
        <v>15</v>
      </c>
      <c r="B21" s="409">
        <v>1</v>
      </c>
      <c r="C21" s="409">
        <v>4</v>
      </c>
      <c r="D21" s="409">
        <v>2</v>
      </c>
      <c r="E21" s="493" t="s">
        <v>1483</v>
      </c>
      <c r="F21" s="494" t="s">
        <v>1482</v>
      </c>
      <c r="G21" s="409" t="s">
        <v>1481</v>
      </c>
      <c r="H21" s="403" t="s">
        <v>1472</v>
      </c>
      <c r="I21" s="403" t="s">
        <v>1974</v>
      </c>
      <c r="J21" s="403" t="s">
        <v>1480</v>
      </c>
      <c r="K21" s="409" t="s">
        <v>56</v>
      </c>
      <c r="L21" s="425"/>
      <c r="M21" s="418">
        <v>15000</v>
      </c>
      <c r="N21" s="411"/>
      <c r="O21" s="418">
        <v>15000</v>
      </c>
      <c r="P21" s="414"/>
      <c r="Q21" s="403" t="s">
        <v>1438</v>
      </c>
      <c r="R21" s="403" t="s">
        <v>1437</v>
      </c>
    </row>
    <row r="22" spans="1:19" ht="102.75" customHeight="1" x14ac:dyDescent="0.25">
      <c r="A22" s="411">
        <v>16</v>
      </c>
      <c r="B22" s="411">
        <v>1</v>
      </c>
      <c r="C22" s="411">
        <v>4</v>
      </c>
      <c r="D22" s="411">
        <v>2</v>
      </c>
      <c r="E22" s="442" t="s">
        <v>1479</v>
      </c>
      <c r="F22" s="287" t="s">
        <v>1981</v>
      </c>
      <c r="G22" s="407" t="s">
        <v>1478</v>
      </c>
      <c r="H22" s="407" t="s">
        <v>1477</v>
      </c>
      <c r="I22" s="407">
        <v>1</v>
      </c>
      <c r="J22" s="407" t="s">
        <v>1476</v>
      </c>
      <c r="K22" s="411" t="s">
        <v>39</v>
      </c>
      <c r="L22" s="425"/>
      <c r="M22" s="414">
        <v>5092.6000000000004</v>
      </c>
      <c r="N22" s="411"/>
      <c r="O22" s="414">
        <v>5092.6000000000004</v>
      </c>
      <c r="P22" s="414"/>
      <c r="Q22" s="407" t="s">
        <v>1438</v>
      </c>
      <c r="R22" s="407" t="s">
        <v>1437</v>
      </c>
    </row>
    <row r="23" spans="1:19" ht="118.5" customHeight="1" x14ac:dyDescent="0.25">
      <c r="A23" s="411">
        <v>17</v>
      </c>
      <c r="B23" s="411">
        <v>1</v>
      </c>
      <c r="C23" s="411">
        <v>4</v>
      </c>
      <c r="D23" s="411">
        <v>2</v>
      </c>
      <c r="E23" s="442" t="s">
        <v>1475</v>
      </c>
      <c r="F23" s="423" t="s">
        <v>1474</v>
      </c>
      <c r="G23" s="407" t="s">
        <v>1473</v>
      </c>
      <c r="H23" s="403" t="s">
        <v>1472</v>
      </c>
      <c r="I23" s="404" t="s">
        <v>1471</v>
      </c>
      <c r="J23" s="407" t="s">
        <v>1470</v>
      </c>
      <c r="K23" s="411" t="s">
        <v>39</v>
      </c>
      <c r="L23" s="425"/>
      <c r="M23" s="414">
        <v>8000</v>
      </c>
      <c r="N23" s="411"/>
      <c r="O23" s="414">
        <v>8000</v>
      </c>
      <c r="P23" s="414"/>
      <c r="Q23" s="407" t="s">
        <v>1438</v>
      </c>
      <c r="R23" s="407" t="s">
        <v>1437</v>
      </c>
    </row>
    <row r="24" spans="1:19" ht="120" x14ac:dyDescent="0.25">
      <c r="A24" s="411">
        <v>18</v>
      </c>
      <c r="B24" s="411">
        <v>1</v>
      </c>
      <c r="C24" s="411">
        <v>4</v>
      </c>
      <c r="D24" s="411">
        <v>2</v>
      </c>
      <c r="E24" s="442" t="s">
        <v>1469</v>
      </c>
      <c r="F24" s="423" t="s">
        <v>1468</v>
      </c>
      <c r="G24" s="411" t="s">
        <v>1467</v>
      </c>
      <c r="H24" s="407" t="s">
        <v>1467</v>
      </c>
      <c r="I24" s="411">
        <v>1</v>
      </c>
      <c r="J24" s="407" t="s">
        <v>1455</v>
      </c>
      <c r="K24" s="411" t="s">
        <v>40</v>
      </c>
      <c r="L24" s="424"/>
      <c r="M24" s="414">
        <v>4700</v>
      </c>
      <c r="N24" s="424"/>
      <c r="O24" s="414">
        <v>4700</v>
      </c>
      <c r="P24" s="412"/>
      <c r="Q24" s="407" t="s">
        <v>1438</v>
      </c>
      <c r="R24" s="407" t="s">
        <v>1437</v>
      </c>
    </row>
    <row r="25" spans="1:19" ht="187.5" customHeight="1" x14ac:dyDescent="0.25">
      <c r="A25" s="411">
        <v>19</v>
      </c>
      <c r="B25" s="411">
        <v>1</v>
      </c>
      <c r="C25" s="411">
        <v>4</v>
      </c>
      <c r="D25" s="411">
        <v>2</v>
      </c>
      <c r="E25" s="442" t="s">
        <v>1466</v>
      </c>
      <c r="F25" s="423" t="s">
        <v>1982</v>
      </c>
      <c r="G25" s="411" t="s">
        <v>1465</v>
      </c>
      <c r="H25" s="407" t="s">
        <v>1441</v>
      </c>
      <c r="I25" s="407" t="s">
        <v>1464</v>
      </c>
      <c r="J25" s="407" t="s">
        <v>1455</v>
      </c>
      <c r="K25" s="411" t="s">
        <v>39</v>
      </c>
      <c r="L25" s="424"/>
      <c r="M25" s="414">
        <v>25000</v>
      </c>
      <c r="N25" s="411"/>
      <c r="O25" s="414">
        <v>25000</v>
      </c>
      <c r="P25" s="412"/>
      <c r="Q25" s="407" t="s">
        <v>1438</v>
      </c>
      <c r="R25" s="407" t="s">
        <v>1437</v>
      </c>
    </row>
    <row r="26" spans="1:19" s="27" customFormat="1" ht="270.75" customHeight="1" x14ac:dyDescent="0.3">
      <c r="A26" s="411">
        <v>20</v>
      </c>
      <c r="B26" s="411">
        <v>1</v>
      </c>
      <c r="C26" s="411">
        <v>4</v>
      </c>
      <c r="D26" s="411">
        <v>2</v>
      </c>
      <c r="E26" s="442" t="s">
        <v>1463</v>
      </c>
      <c r="F26" s="423" t="s">
        <v>1983</v>
      </c>
      <c r="G26" s="411" t="s">
        <v>998</v>
      </c>
      <c r="H26" s="407" t="s">
        <v>1462</v>
      </c>
      <c r="I26" s="407" t="s">
        <v>1461</v>
      </c>
      <c r="J26" s="407" t="s">
        <v>1455</v>
      </c>
      <c r="K26" s="411" t="s">
        <v>39</v>
      </c>
      <c r="L26" s="411" t="s">
        <v>95</v>
      </c>
      <c r="M26" s="414">
        <v>22000</v>
      </c>
      <c r="N26" s="414">
        <v>14000</v>
      </c>
      <c r="O26" s="414">
        <v>22000</v>
      </c>
      <c r="P26" s="414">
        <v>14000</v>
      </c>
      <c r="Q26" s="407" t="s">
        <v>1438</v>
      </c>
      <c r="R26" s="407" t="s">
        <v>1437</v>
      </c>
    </row>
    <row r="27" spans="1:19" ht="144" customHeight="1" x14ac:dyDescent="0.25">
      <c r="A27" s="409">
        <v>21</v>
      </c>
      <c r="B27" s="409">
        <v>1</v>
      </c>
      <c r="C27" s="409">
        <v>4</v>
      </c>
      <c r="D27" s="409">
        <v>5</v>
      </c>
      <c r="E27" s="441" t="s">
        <v>1460</v>
      </c>
      <c r="F27" s="417" t="s">
        <v>1459</v>
      </c>
      <c r="G27" s="409" t="s">
        <v>1458</v>
      </c>
      <c r="H27" s="403" t="s">
        <v>1457</v>
      </c>
      <c r="I27" s="405" t="s">
        <v>1456</v>
      </c>
      <c r="J27" s="403" t="s">
        <v>1455</v>
      </c>
      <c r="K27" s="409" t="s">
        <v>39</v>
      </c>
      <c r="L27" s="360"/>
      <c r="M27" s="418">
        <v>14000</v>
      </c>
      <c r="N27" s="360"/>
      <c r="O27" s="418">
        <v>14000</v>
      </c>
      <c r="P27" s="360"/>
      <c r="Q27" s="403" t="s">
        <v>1438</v>
      </c>
      <c r="R27" s="403" t="s">
        <v>1437</v>
      </c>
    </row>
    <row r="28" spans="1:19" ht="165" x14ac:dyDescent="0.25">
      <c r="A28" s="411">
        <v>22</v>
      </c>
      <c r="B28" s="411">
        <v>1</v>
      </c>
      <c r="C28" s="411">
        <v>4</v>
      </c>
      <c r="D28" s="411">
        <v>2</v>
      </c>
      <c r="E28" s="442" t="s">
        <v>1454</v>
      </c>
      <c r="F28" s="423" t="s">
        <v>1453</v>
      </c>
      <c r="G28" s="407" t="s">
        <v>1984</v>
      </c>
      <c r="H28" s="407" t="s">
        <v>1985</v>
      </c>
      <c r="I28" s="407" t="s">
        <v>1986</v>
      </c>
      <c r="J28" s="407" t="s">
        <v>1987</v>
      </c>
      <c r="K28" s="407" t="s">
        <v>46</v>
      </c>
      <c r="L28" s="407"/>
      <c r="M28" s="414">
        <v>54700</v>
      </c>
      <c r="N28" s="407"/>
      <c r="O28" s="414">
        <v>54700</v>
      </c>
      <c r="P28" s="407"/>
      <c r="Q28" s="407" t="s">
        <v>1452</v>
      </c>
      <c r="R28" s="407" t="s">
        <v>1437</v>
      </c>
    </row>
    <row r="29" spans="1:19" ht="96" customHeight="1" x14ac:dyDescent="0.25">
      <c r="A29" s="411">
        <v>23</v>
      </c>
      <c r="B29" s="411">
        <v>1</v>
      </c>
      <c r="C29" s="411">
        <v>4</v>
      </c>
      <c r="D29" s="411">
        <v>2</v>
      </c>
      <c r="E29" s="442" t="s">
        <v>1451</v>
      </c>
      <c r="F29" s="423" t="s">
        <v>1450</v>
      </c>
      <c r="G29" s="411" t="s">
        <v>1449</v>
      </c>
      <c r="H29" s="407" t="s">
        <v>1448</v>
      </c>
      <c r="I29" s="407" t="s">
        <v>1447</v>
      </c>
      <c r="J29" s="407" t="s">
        <v>1446</v>
      </c>
      <c r="K29" s="411" t="s">
        <v>56</v>
      </c>
      <c r="L29" s="411" t="s">
        <v>38</v>
      </c>
      <c r="M29" s="414">
        <v>25300</v>
      </c>
      <c r="N29" s="408" t="s">
        <v>38</v>
      </c>
      <c r="O29" s="414">
        <v>25300</v>
      </c>
      <c r="P29" s="414" t="s">
        <v>38</v>
      </c>
      <c r="Q29" s="407" t="s">
        <v>1438</v>
      </c>
      <c r="R29" s="407" t="s">
        <v>1445</v>
      </c>
      <c r="S29" s="359"/>
    </row>
    <row r="30" spans="1:19" ht="219" customHeight="1" x14ac:dyDescent="0.25">
      <c r="A30" s="411">
        <v>24</v>
      </c>
      <c r="B30" s="411">
        <v>1</v>
      </c>
      <c r="C30" s="411">
        <v>4</v>
      </c>
      <c r="D30" s="411">
        <v>2</v>
      </c>
      <c r="E30" s="442" t="s">
        <v>1444</v>
      </c>
      <c r="F30" s="415" t="s">
        <v>1443</v>
      </c>
      <c r="G30" s="411" t="s">
        <v>1442</v>
      </c>
      <c r="H30" s="407" t="s">
        <v>1441</v>
      </c>
      <c r="I30" s="407" t="s">
        <v>1440</v>
      </c>
      <c r="J30" s="407" t="s">
        <v>1439</v>
      </c>
      <c r="K30" s="411" t="s">
        <v>56</v>
      </c>
      <c r="L30" s="424"/>
      <c r="M30" s="414">
        <v>10000</v>
      </c>
      <c r="N30" s="411"/>
      <c r="O30" s="414">
        <v>10000</v>
      </c>
      <c r="P30" s="412"/>
      <c r="Q30" s="407" t="s">
        <v>1438</v>
      </c>
      <c r="R30" s="407" t="s">
        <v>1437</v>
      </c>
    </row>
    <row r="32" spans="1:19" ht="15.75" x14ac:dyDescent="0.25">
      <c r="M32" s="743"/>
      <c r="N32" s="684" t="s">
        <v>35</v>
      </c>
      <c r="O32" s="684"/>
      <c r="P32" s="684"/>
    </row>
    <row r="33" spans="13:16" x14ac:dyDescent="0.25">
      <c r="M33" s="743"/>
      <c r="N33" s="656" t="s">
        <v>36</v>
      </c>
      <c r="O33" s="743" t="s">
        <v>37</v>
      </c>
      <c r="P33" s="743"/>
    </row>
    <row r="34" spans="13:16" x14ac:dyDescent="0.25">
      <c r="M34" s="743"/>
      <c r="N34" s="658"/>
      <c r="O34" s="283">
        <v>2020</v>
      </c>
      <c r="P34" s="283">
        <v>2021</v>
      </c>
    </row>
    <row r="35" spans="13:16" x14ac:dyDescent="0.25">
      <c r="M35" s="283" t="s">
        <v>688</v>
      </c>
      <c r="N35" s="282">
        <v>24</v>
      </c>
      <c r="O35" s="281">
        <f>O7+O8+O9+O10+O11+O12+O13+O14+O15+O16+O17+O18+O19+O20+O21+O22+O23+O24+O25+O26+O27+O28+O29+O30</f>
        <v>429008.19</v>
      </c>
      <c r="P35" s="281">
        <f>P18+P20+P26</f>
        <v>52400</v>
      </c>
    </row>
    <row r="38" spans="13:16" x14ac:dyDescent="0.25">
      <c r="P38" s="2"/>
    </row>
  </sheetData>
  <mergeCells count="18">
    <mergeCell ref="Q4:Q5"/>
    <mergeCell ref="R4:R5"/>
    <mergeCell ref="O4:P4"/>
    <mergeCell ref="A4:A5"/>
    <mergeCell ref="B4:B5"/>
    <mergeCell ref="C4:C5"/>
    <mergeCell ref="D4:D5"/>
    <mergeCell ref="E4:E5"/>
    <mergeCell ref="F4:F5"/>
    <mergeCell ref="G4:G5"/>
    <mergeCell ref="H4:I4"/>
    <mergeCell ref="J4:J5"/>
    <mergeCell ref="K4:L4"/>
    <mergeCell ref="M32:M34"/>
    <mergeCell ref="N32:P32"/>
    <mergeCell ref="N33:N34"/>
    <mergeCell ref="O33:P33"/>
    <mergeCell ref="M4:N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45"/>
  <sheetViews>
    <sheetView topLeftCell="A19" zoomScale="70" zoomScaleNormal="70" workbookViewId="0">
      <selection activeCell="V8" sqref="V8"/>
    </sheetView>
  </sheetViews>
  <sheetFormatPr defaultColWidth="9.140625" defaultRowHeight="15" x14ac:dyDescent="0.25"/>
  <cols>
    <col min="1" max="1" width="5.140625" style="72" customWidth="1"/>
    <col min="2" max="2" width="9.140625" style="72"/>
    <col min="3" max="3" width="7" style="72" customWidth="1"/>
    <col min="4" max="4" width="9" style="96" customWidth="1"/>
    <col min="5" max="5" width="23.28515625" style="72" customWidth="1"/>
    <col min="6" max="6" width="70.42578125" style="72" customWidth="1"/>
    <col min="7" max="7" width="26.28515625" style="72" customWidth="1"/>
    <col min="8" max="8" width="19.85546875" style="119" customWidth="1"/>
    <col min="9" max="9" width="11.140625" style="72" customWidth="1"/>
    <col min="10" max="10" width="42.5703125" style="72" customWidth="1"/>
    <col min="11" max="11" width="14.85546875" style="96" customWidth="1"/>
    <col min="12" max="12" width="15.7109375" style="96" customWidth="1"/>
    <col min="13" max="13" width="17.7109375" style="96" customWidth="1"/>
    <col min="14" max="14" width="16.5703125" style="96" customWidth="1"/>
    <col min="15" max="15" width="18.140625" style="367" customWidth="1"/>
    <col min="16" max="16" width="16.85546875" style="367" customWidth="1"/>
    <col min="17" max="17" width="15.85546875" style="9" customWidth="1"/>
    <col min="18" max="18" width="18.42578125" style="9" customWidth="1"/>
    <col min="19" max="16384" width="9.140625" style="72"/>
  </cols>
  <sheetData>
    <row r="1" spans="1:24" x14ac:dyDescent="0.25">
      <c r="M1" s="369"/>
      <c r="N1" s="369"/>
    </row>
    <row r="2" spans="1:24" x14ac:dyDescent="0.25">
      <c r="A2" s="188" t="s">
        <v>1989</v>
      </c>
      <c r="M2" s="369"/>
      <c r="N2" s="369"/>
    </row>
    <row r="3" spans="1:24" x14ac:dyDescent="0.25">
      <c r="M3" s="369"/>
      <c r="N3" s="369"/>
    </row>
    <row r="4" spans="1:24" s="266" customFormat="1" ht="48" customHeight="1" x14ac:dyDescent="0.25">
      <c r="A4" s="829" t="s">
        <v>0</v>
      </c>
      <c r="B4" s="570" t="s">
        <v>1</v>
      </c>
      <c r="C4" s="570" t="s">
        <v>2</v>
      </c>
      <c r="D4" s="570" t="s">
        <v>3</v>
      </c>
      <c r="E4" s="570" t="s">
        <v>4</v>
      </c>
      <c r="F4" s="570" t="s">
        <v>5</v>
      </c>
      <c r="G4" s="570" t="s">
        <v>6</v>
      </c>
      <c r="H4" s="570" t="s">
        <v>7</v>
      </c>
      <c r="I4" s="570"/>
      <c r="J4" s="829" t="s">
        <v>8</v>
      </c>
      <c r="K4" s="570" t="s">
        <v>9</v>
      </c>
      <c r="L4" s="570"/>
      <c r="M4" s="572" t="s">
        <v>10</v>
      </c>
      <c r="N4" s="572"/>
      <c r="O4" s="572" t="s">
        <v>11</v>
      </c>
      <c r="P4" s="572"/>
      <c r="Q4" s="829" t="s">
        <v>12</v>
      </c>
      <c r="R4" s="570" t="s">
        <v>13</v>
      </c>
      <c r="S4" s="51"/>
      <c r="T4" s="51"/>
      <c r="U4" s="51"/>
      <c r="V4" s="51"/>
      <c r="W4" s="51"/>
      <c r="X4" s="51"/>
    </row>
    <row r="5" spans="1:24" s="266" customFormat="1" x14ac:dyDescent="0.25">
      <c r="A5" s="829"/>
      <c r="B5" s="570"/>
      <c r="C5" s="570"/>
      <c r="D5" s="570"/>
      <c r="E5" s="570"/>
      <c r="F5" s="570"/>
      <c r="G5" s="570"/>
      <c r="H5" s="194" t="s">
        <v>14</v>
      </c>
      <c r="I5" s="194" t="s">
        <v>15</v>
      </c>
      <c r="J5" s="829"/>
      <c r="K5" s="194">
        <v>2020</v>
      </c>
      <c r="L5" s="194">
        <v>2021</v>
      </c>
      <c r="M5" s="122">
        <v>2020</v>
      </c>
      <c r="N5" s="122">
        <v>2021</v>
      </c>
      <c r="O5" s="375">
        <v>2020</v>
      </c>
      <c r="P5" s="375">
        <v>2021</v>
      </c>
      <c r="Q5" s="829"/>
      <c r="R5" s="570"/>
      <c r="S5" s="51"/>
      <c r="T5" s="51"/>
      <c r="U5" s="51"/>
      <c r="V5" s="51"/>
      <c r="W5" s="51"/>
      <c r="X5" s="51"/>
    </row>
    <row r="6" spans="1:24" s="373" customFormat="1" x14ac:dyDescent="0.25">
      <c r="A6" s="374" t="s">
        <v>16</v>
      </c>
      <c r="B6" s="194" t="s">
        <v>17</v>
      </c>
      <c r="C6" s="194" t="s">
        <v>18</v>
      </c>
      <c r="D6" s="194" t="s">
        <v>19</v>
      </c>
      <c r="E6" s="374" t="s">
        <v>20</v>
      </c>
      <c r="F6" s="374" t="s">
        <v>21</v>
      </c>
      <c r="G6" s="374" t="s">
        <v>22</v>
      </c>
      <c r="H6" s="194" t="s">
        <v>23</v>
      </c>
      <c r="I6" s="194" t="s">
        <v>24</v>
      </c>
      <c r="J6" s="374" t="s">
        <v>25</v>
      </c>
      <c r="K6" s="194" t="s">
        <v>26</v>
      </c>
      <c r="L6" s="194" t="s">
        <v>27</v>
      </c>
      <c r="M6" s="195" t="s">
        <v>28</v>
      </c>
      <c r="N6" s="195" t="s">
        <v>29</v>
      </c>
      <c r="O6" s="195" t="s">
        <v>30</v>
      </c>
      <c r="P6" s="195" t="s">
        <v>31</v>
      </c>
      <c r="Q6" s="374" t="s">
        <v>1545</v>
      </c>
      <c r="R6" s="194" t="s">
        <v>32</v>
      </c>
      <c r="S6" s="498"/>
      <c r="T6" s="498"/>
      <c r="U6" s="498"/>
      <c r="V6" s="498"/>
      <c r="W6" s="498"/>
      <c r="X6" s="498"/>
    </row>
    <row r="7" spans="1:24" ht="120" x14ac:dyDescent="0.25">
      <c r="A7" s="442">
        <v>1</v>
      </c>
      <c r="B7" s="407">
        <v>1</v>
      </c>
      <c r="C7" s="407">
        <v>4</v>
      </c>
      <c r="D7" s="407">
        <v>2</v>
      </c>
      <c r="E7" s="442" t="s">
        <v>1585</v>
      </c>
      <c r="F7" s="407" t="s">
        <v>1584</v>
      </c>
      <c r="G7" s="407" t="s">
        <v>1583</v>
      </c>
      <c r="H7" s="407" t="s">
        <v>1582</v>
      </c>
      <c r="I7" s="407" t="s">
        <v>1581</v>
      </c>
      <c r="J7" s="407" t="s">
        <v>1580</v>
      </c>
      <c r="K7" s="407" t="s">
        <v>1536</v>
      </c>
      <c r="L7" s="411"/>
      <c r="M7" s="408">
        <v>53607</v>
      </c>
      <c r="N7" s="411"/>
      <c r="O7" s="408">
        <f>M7</f>
        <v>53607</v>
      </c>
      <c r="P7" s="414"/>
      <c r="Q7" s="407" t="s">
        <v>1549</v>
      </c>
      <c r="R7" s="407" t="s">
        <v>1548</v>
      </c>
      <c r="S7" s="51"/>
      <c r="T7" s="51"/>
      <c r="U7" s="51"/>
      <c r="V7" s="51"/>
      <c r="W7" s="51"/>
      <c r="X7" s="51"/>
    </row>
    <row r="8" spans="1:24" ht="375" x14ac:dyDescent="0.25">
      <c r="A8" s="442">
        <v>2</v>
      </c>
      <c r="B8" s="407">
        <v>1</v>
      </c>
      <c r="C8" s="407">
        <v>4</v>
      </c>
      <c r="D8" s="407">
        <v>2</v>
      </c>
      <c r="E8" s="407" t="s">
        <v>1579</v>
      </c>
      <c r="F8" s="407" t="s">
        <v>1578</v>
      </c>
      <c r="G8" s="407" t="s">
        <v>1577</v>
      </c>
      <c r="H8" s="407" t="s">
        <v>1576</v>
      </c>
      <c r="I8" s="407" t="s">
        <v>1575</v>
      </c>
      <c r="J8" s="407" t="s">
        <v>1574</v>
      </c>
      <c r="K8" s="407" t="s">
        <v>1573</v>
      </c>
      <c r="L8" s="407"/>
      <c r="M8" s="408">
        <v>207848.19</v>
      </c>
      <c r="N8" s="205"/>
      <c r="O8" s="408">
        <f>M8</f>
        <v>207848.19</v>
      </c>
      <c r="P8" s="205"/>
      <c r="Q8" s="407" t="s">
        <v>1549</v>
      </c>
      <c r="R8" s="407" t="s">
        <v>1548</v>
      </c>
    </row>
    <row r="9" spans="1:24" ht="394.5" customHeight="1" x14ac:dyDescent="0.25">
      <c r="A9" s="442">
        <v>3</v>
      </c>
      <c r="B9" s="407">
        <v>1</v>
      </c>
      <c r="C9" s="407">
        <v>4</v>
      </c>
      <c r="D9" s="407">
        <v>2</v>
      </c>
      <c r="E9" s="288" t="s">
        <v>1572</v>
      </c>
      <c r="F9" s="407" t="s">
        <v>1571</v>
      </c>
      <c r="G9" s="434" t="s">
        <v>1570</v>
      </c>
      <c r="H9" s="426" t="s">
        <v>1569</v>
      </c>
      <c r="I9" s="205" t="s">
        <v>1568</v>
      </c>
      <c r="J9" s="407" t="s">
        <v>1567</v>
      </c>
      <c r="K9" s="411" t="s">
        <v>1566</v>
      </c>
      <c r="L9" s="411"/>
      <c r="M9" s="414">
        <v>151793.28</v>
      </c>
      <c r="N9" s="434"/>
      <c r="O9" s="414">
        <f>M9</f>
        <v>151793.28</v>
      </c>
      <c r="P9" s="407"/>
      <c r="Q9" s="407" t="s">
        <v>1549</v>
      </c>
      <c r="R9" s="407" t="s">
        <v>1548</v>
      </c>
    </row>
    <row r="10" spans="1:24" ht="78" customHeight="1" x14ac:dyDescent="0.25">
      <c r="A10" s="828">
        <v>4</v>
      </c>
      <c r="B10" s="577">
        <v>1</v>
      </c>
      <c r="C10" s="582">
        <v>4</v>
      </c>
      <c r="D10" s="577">
        <v>2</v>
      </c>
      <c r="E10" s="828" t="s">
        <v>1173</v>
      </c>
      <c r="F10" s="577" t="s">
        <v>1172</v>
      </c>
      <c r="G10" s="577" t="s">
        <v>1565</v>
      </c>
      <c r="H10" s="407" t="s">
        <v>896</v>
      </c>
      <c r="I10" s="407">
        <v>5</v>
      </c>
      <c r="J10" s="577" t="s">
        <v>1133</v>
      </c>
      <c r="K10" s="577" t="s">
        <v>46</v>
      </c>
      <c r="L10" s="577"/>
      <c r="M10" s="578">
        <v>29756.78</v>
      </c>
      <c r="N10" s="578"/>
      <c r="O10" s="578">
        <f>M10</f>
        <v>29756.78</v>
      </c>
      <c r="P10" s="578"/>
      <c r="Q10" s="577" t="e">
        <f>#REF!</f>
        <v>#REF!</v>
      </c>
      <c r="R10" s="577" t="e">
        <f>#REF!</f>
        <v>#REF!</v>
      </c>
    </row>
    <row r="11" spans="1:24" ht="67.5" customHeight="1" x14ac:dyDescent="0.25">
      <c r="A11" s="828"/>
      <c r="B11" s="577"/>
      <c r="C11" s="582"/>
      <c r="D11" s="577"/>
      <c r="E11" s="828"/>
      <c r="F11" s="577"/>
      <c r="G11" s="577"/>
      <c r="H11" s="407" t="s">
        <v>440</v>
      </c>
      <c r="I11" s="407">
        <v>115</v>
      </c>
      <c r="J11" s="577"/>
      <c r="K11" s="577"/>
      <c r="L11" s="577"/>
      <c r="M11" s="578"/>
      <c r="N11" s="578"/>
      <c r="O11" s="578"/>
      <c r="P11" s="578"/>
      <c r="Q11" s="577"/>
      <c r="R11" s="577"/>
    </row>
    <row r="12" spans="1:24" ht="73.5" customHeight="1" x14ac:dyDescent="0.25">
      <c r="A12" s="828"/>
      <c r="B12" s="577"/>
      <c r="C12" s="582"/>
      <c r="D12" s="577"/>
      <c r="E12" s="828"/>
      <c r="F12" s="577"/>
      <c r="G12" s="411" t="s">
        <v>1170</v>
      </c>
      <c r="H12" s="411" t="s">
        <v>557</v>
      </c>
      <c r="I12" s="411">
        <v>1</v>
      </c>
      <c r="J12" s="577"/>
      <c r="K12" s="577"/>
      <c r="L12" s="577"/>
      <c r="M12" s="578"/>
      <c r="N12" s="578"/>
      <c r="O12" s="578"/>
      <c r="P12" s="578"/>
      <c r="Q12" s="577"/>
      <c r="R12" s="577"/>
    </row>
    <row r="13" spans="1:24" ht="38.25" customHeight="1" x14ac:dyDescent="0.25">
      <c r="A13" s="827">
        <v>5</v>
      </c>
      <c r="B13" s="582">
        <v>1</v>
      </c>
      <c r="C13" s="582">
        <v>4</v>
      </c>
      <c r="D13" s="577">
        <v>2</v>
      </c>
      <c r="E13" s="828" t="s">
        <v>1021</v>
      </c>
      <c r="F13" s="830" t="s">
        <v>1990</v>
      </c>
      <c r="G13" s="830" t="s">
        <v>1563</v>
      </c>
      <c r="H13" s="407" t="s">
        <v>564</v>
      </c>
      <c r="I13" s="407">
        <v>2</v>
      </c>
      <c r="J13" s="577" t="s">
        <v>1024</v>
      </c>
      <c r="K13" s="577" t="s">
        <v>1019</v>
      </c>
      <c r="L13" s="577"/>
      <c r="M13" s="578">
        <v>86254.25</v>
      </c>
      <c r="N13" s="578"/>
      <c r="O13" s="578">
        <f>M13</f>
        <v>86254.25</v>
      </c>
      <c r="P13" s="578"/>
      <c r="Q13" s="577" t="e">
        <f>#REF!</f>
        <v>#REF!</v>
      </c>
      <c r="R13" s="665" t="e">
        <f>#REF!</f>
        <v>#REF!</v>
      </c>
    </row>
    <row r="14" spans="1:24" ht="45.75" customHeight="1" x14ac:dyDescent="0.25">
      <c r="A14" s="827"/>
      <c r="B14" s="582"/>
      <c r="C14" s="582"/>
      <c r="D14" s="577"/>
      <c r="E14" s="828"/>
      <c r="F14" s="830"/>
      <c r="G14" s="830"/>
      <c r="H14" s="407" t="s">
        <v>60</v>
      </c>
      <c r="I14" s="407">
        <v>160</v>
      </c>
      <c r="J14" s="577"/>
      <c r="K14" s="577"/>
      <c r="L14" s="577"/>
      <c r="M14" s="578"/>
      <c r="N14" s="578"/>
      <c r="O14" s="578"/>
      <c r="P14" s="578"/>
      <c r="Q14" s="577"/>
      <c r="R14" s="665"/>
    </row>
    <row r="15" spans="1:24" ht="66.75" customHeight="1" x14ac:dyDescent="0.25">
      <c r="A15" s="827"/>
      <c r="B15" s="582"/>
      <c r="C15" s="582"/>
      <c r="D15" s="577"/>
      <c r="E15" s="828"/>
      <c r="F15" s="830"/>
      <c r="G15" s="331" t="s">
        <v>1991</v>
      </c>
      <c r="H15" s="407" t="s">
        <v>499</v>
      </c>
      <c r="I15" s="426" t="s">
        <v>727</v>
      </c>
      <c r="J15" s="577"/>
      <c r="K15" s="577"/>
      <c r="L15" s="577"/>
      <c r="M15" s="578"/>
      <c r="N15" s="578"/>
      <c r="O15" s="578"/>
      <c r="P15" s="578"/>
      <c r="Q15" s="577"/>
      <c r="R15" s="665"/>
    </row>
    <row r="16" spans="1:24" ht="48" customHeight="1" x14ac:dyDescent="0.25">
      <c r="A16" s="827"/>
      <c r="B16" s="582"/>
      <c r="C16" s="582"/>
      <c r="D16" s="577"/>
      <c r="E16" s="828"/>
      <c r="F16" s="830"/>
      <c r="G16" s="407" t="s">
        <v>1023</v>
      </c>
      <c r="H16" s="407" t="s">
        <v>62</v>
      </c>
      <c r="I16" s="426" t="s">
        <v>42</v>
      </c>
      <c r="J16" s="577"/>
      <c r="K16" s="577"/>
      <c r="L16" s="577"/>
      <c r="M16" s="578"/>
      <c r="N16" s="578"/>
      <c r="O16" s="578"/>
      <c r="P16" s="578"/>
      <c r="Q16" s="577"/>
      <c r="R16" s="665"/>
    </row>
    <row r="17" spans="1:20" ht="49.5" customHeight="1" x14ac:dyDescent="0.25">
      <c r="A17" s="827"/>
      <c r="B17" s="582"/>
      <c r="C17" s="582"/>
      <c r="D17" s="577"/>
      <c r="E17" s="828"/>
      <c r="F17" s="830"/>
      <c r="G17" s="407" t="s">
        <v>1562</v>
      </c>
      <c r="H17" s="407" t="s">
        <v>206</v>
      </c>
      <c r="I17" s="407">
        <v>1</v>
      </c>
      <c r="J17" s="577"/>
      <c r="K17" s="577"/>
      <c r="L17" s="577"/>
      <c r="M17" s="578"/>
      <c r="N17" s="578"/>
      <c r="O17" s="578"/>
      <c r="P17" s="578"/>
      <c r="Q17" s="577"/>
      <c r="R17" s="665"/>
    </row>
    <row r="18" spans="1:20" ht="165" x14ac:dyDescent="0.25">
      <c r="A18" s="288">
        <v>6</v>
      </c>
      <c r="B18" s="411">
        <v>1</v>
      </c>
      <c r="C18" s="411">
        <v>4</v>
      </c>
      <c r="D18" s="407">
        <v>2</v>
      </c>
      <c r="E18" s="442" t="s">
        <v>1561</v>
      </c>
      <c r="F18" s="407" t="s">
        <v>1992</v>
      </c>
      <c r="G18" s="407" t="s">
        <v>1560</v>
      </c>
      <c r="H18" s="407" t="s">
        <v>1993</v>
      </c>
      <c r="I18" s="426" t="s">
        <v>1069</v>
      </c>
      <c r="J18" s="407" t="s">
        <v>1559</v>
      </c>
      <c r="K18" s="425" t="s">
        <v>1558</v>
      </c>
      <c r="L18" s="425"/>
      <c r="M18" s="414">
        <v>3600</v>
      </c>
      <c r="N18" s="411"/>
      <c r="O18" s="414">
        <f>M18</f>
        <v>3600</v>
      </c>
      <c r="P18" s="414"/>
      <c r="Q18" s="407" t="e">
        <f>#REF!</f>
        <v>#REF!</v>
      </c>
      <c r="R18" s="407" t="e">
        <f>#REF!</f>
        <v>#REF!</v>
      </c>
    </row>
    <row r="19" spans="1:20" ht="255" x14ac:dyDescent="0.25">
      <c r="A19" s="411">
        <v>7</v>
      </c>
      <c r="B19" s="411">
        <v>1</v>
      </c>
      <c r="C19" s="411">
        <v>4</v>
      </c>
      <c r="D19" s="411">
        <v>5</v>
      </c>
      <c r="E19" s="442" t="s">
        <v>1557</v>
      </c>
      <c r="F19" s="407" t="s">
        <v>1556</v>
      </c>
      <c r="G19" s="434" t="s">
        <v>425</v>
      </c>
      <c r="H19" s="407" t="s">
        <v>1555</v>
      </c>
      <c r="I19" s="407">
        <v>100</v>
      </c>
      <c r="J19" s="407" t="s">
        <v>1554</v>
      </c>
      <c r="K19" s="411" t="s">
        <v>1553</v>
      </c>
      <c r="L19" s="411"/>
      <c r="M19" s="414">
        <v>47787.09</v>
      </c>
      <c r="N19" s="414"/>
      <c r="O19" s="414">
        <f>M19</f>
        <v>47787.09</v>
      </c>
      <c r="P19" s="414"/>
      <c r="Q19" s="407" t="s">
        <v>1549</v>
      </c>
      <c r="R19" s="407" t="s">
        <v>1548</v>
      </c>
      <c r="S19" s="318"/>
      <c r="T19" s="497"/>
    </row>
    <row r="20" spans="1:20" ht="135" x14ac:dyDescent="0.25">
      <c r="A20" s="411">
        <v>8</v>
      </c>
      <c r="B20" s="411">
        <v>1</v>
      </c>
      <c r="C20" s="411">
        <v>4</v>
      </c>
      <c r="D20" s="411">
        <v>5</v>
      </c>
      <c r="E20" s="442" t="s">
        <v>1552</v>
      </c>
      <c r="F20" s="407" t="s">
        <v>1551</v>
      </c>
      <c r="G20" s="407" t="s">
        <v>1550</v>
      </c>
      <c r="H20" s="407" t="s">
        <v>440</v>
      </c>
      <c r="I20" s="407">
        <v>20</v>
      </c>
      <c r="J20" s="407" t="s">
        <v>1382</v>
      </c>
      <c r="K20" s="411" t="s">
        <v>56</v>
      </c>
      <c r="L20" s="411"/>
      <c r="M20" s="414">
        <v>68353.41</v>
      </c>
      <c r="N20" s="414"/>
      <c r="O20" s="414">
        <f>M20</f>
        <v>68353.41</v>
      </c>
      <c r="P20" s="414"/>
      <c r="Q20" s="407" t="s">
        <v>1549</v>
      </c>
      <c r="R20" s="407" t="s">
        <v>1548</v>
      </c>
      <c r="S20" s="51"/>
      <c r="T20" s="51"/>
    </row>
    <row r="21" spans="1:20" x14ac:dyDescent="0.25">
      <c r="A21" s="372"/>
      <c r="B21" s="372"/>
      <c r="C21" s="372"/>
      <c r="D21" s="372"/>
      <c r="E21" s="372"/>
      <c r="F21" s="372"/>
      <c r="G21" s="372"/>
      <c r="H21" s="372"/>
      <c r="I21" s="372"/>
      <c r="J21" s="372"/>
      <c r="K21" s="372"/>
      <c r="L21" s="372"/>
      <c r="M21" s="372"/>
      <c r="N21" s="372"/>
      <c r="O21" s="372"/>
      <c r="P21" s="372"/>
      <c r="Q21" s="372"/>
      <c r="R21" s="372"/>
    </row>
    <row r="22" spans="1:20" x14ac:dyDescent="0.25">
      <c r="K22" s="72"/>
      <c r="L22" s="72"/>
      <c r="M22" s="547"/>
      <c r="N22" s="743" t="s">
        <v>1547</v>
      </c>
      <c r="O22" s="743" t="s">
        <v>1546</v>
      </c>
      <c r="P22" s="743"/>
    </row>
    <row r="23" spans="1:20" x14ac:dyDescent="0.25">
      <c r="K23" s="72"/>
      <c r="L23" s="72"/>
      <c r="M23" s="547"/>
      <c r="N23" s="743"/>
      <c r="O23" s="283">
        <v>2020</v>
      </c>
      <c r="P23" s="283">
        <v>2021</v>
      </c>
    </row>
    <row r="24" spans="1:20" x14ac:dyDescent="0.25">
      <c r="G24" s="371"/>
      <c r="K24" s="72"/>
      <c r="L24" s="72"/>
      <c r="M24" s="406" t="s">
        <v>688</v>
      </c>
      <c r="N24" s="15">
        <v>8</v>
      </c>
      <c r="O24" s="209">
        <v>649000</v>
      </c>
      <c r="P24" s="209">
        <f>S13</f>
        <v>0</v>
      </c>
    </row>
    <row r="25" spans="1:20" x14ac:dyDescent="0.25">
      <c r="N25" s="370"/>
      <c r="O25" s="495"/>
      <c r="P25" s="496"/>
    </row>
    <row r="26" spans="1:20" x14ac:dyDescent="0.25">
      <c r="L26" s="369"/>
      <c r="O26" s="496"/>
      <c r="P26" s="496"/>
    </row>
    <row r="27" spans="1:20" x14ac:dyDescent="0.25">
      <c r="K27" s="368"/>
      <c r="L27" s="368"/>
      <c r="O27" s="496"/>
      <c r="P27" s="496"/>
    </row>
    <row r="28" spans="1:20" x14ac:dyDescent="0.25">
      <c r="O28" s="496"/>
      <c r="P28" s="496"/>
    </row>
    <row r="29" spans="1:20" x14ac:dyDescent="0.25">
      <c r="O29" s="496"/>
      <c r="P29" s="496"/>
    </row>
    <row r="30" spans="1:20" x14ac:dyDescent="0.25">
      <c r="O30" s="496"/>
      <c r="P30" s="496"/>
    </row>
    <row r="31" spans="1:20" x14ac:dyDescent="0.25">
      <c r="O31" s="496"/>
      <c r="P31" s="496"/>
    </row>
    <row r="32" spans="1:20" x14ac:dyDescent="0.25">
      <c r="O32" s="496"/>
      <c r="P32" s="496"/>
    </row>
    <row r="33" spans="15:16" x14ac:dyDescent="0.25">
      <c r="O33" s="496"/>
      <c r="P33" s="496"/>
    </row>
    <row r="34" spans="15:16" x14ac:dyDescent="0.25">
      <c r="O34" s="496"/>
      <c r="P34" s="496"/>
    </row>
    <row r="35" spans="15:16" x14ac:dyDescent="0.25">
      <c r="O35" s="496"/>
      <c r="P35" s="496"/>
    </row>
    <row r="36" spans="15:16" x14ac:dyDescent="0.25">
      <c r="O36" s="496"/>
      <c r="P36" s="496"/>
    </row>
    <row r="37" spans="15:16" x14ac:dyDescent="0.25">
      <c r="O37" s="496"/>
      <c r="P37" s="496"/>
    </row>
    <row r="38" spans="15:16" x14ac:dyDescent="0.25">
      <c r="O38" s="496"/>
      <c r="P38" s="496"/>
    </row>
    <row r="39" spans="15:16" x14ac:dyDescent="0.25">
      <c r="O39" s="496"/>
      <c r="P39" s="496"/>
    </row>
    <row r="40" spans="15:16" x14ac:dyDescent="0.25">
      <c r="O40" s="496"/>
      <c r="P40" s="496"/>
    </row>
    <row r="41" spans="15:16" x14ac:dyDescent="0.25">
      <c r="O41" s="496"/>
      <c r="P41" s="496"/>
    </row>
    <row r="42" spans="15:16" x14ac:dyDescent="0.25">
      <c r="O42" s="496"/>
      <c r="P42" s="496"/>
    </row>
    <row r="43" spans="15:16" x14ac:dyDescent="0.25">
      <c r="O43" s="496"/>
      <c r="P43" s="496"/>
    </row>
    <row r="44" spans="15:16" x14ac:dyDescent="0.25">
      <c r="O44" s="496"/>
      <c r="P44" s="496"/>
    </row>
    <row r="45" spans="15:16" x14ac:dyDescent="0.25">
      <c r="O45" s="496"/>
      <c r="P45" s="496"/>
    </row>
  </sheetData>
  <mergeCells count="49">
    <mergeCell ref="R13:R17"/>
    <mergeCell ref="F13:F17"/>
    <mergeCell ref="G13:G14"/>
    <mergeCell ref="J13:J17"/>
    <mergeCell ref="P10:P12"/>
    <mergeCell ref="Q10:Q12"/>
    <mergeCell ref="R10:R12"/>
    <mergeCell ref="K13:K17"/>
    <mergeCell ref="L13:L17"/>
    <mergeCell ref="M13:M17"/>
    <mergeCell ref="N13:N17"/>
    <mergeCell ref="O13:O17"/>
    <mergeCell ref="P13:P17"/>
    <mergeCell ref="Q13:Q17"/>
    <mergeCell ref="H4:I4"/>
    <mergeCell ref="J4:J5"/>
    <mergeCell ref="K4:L4"/>
    <mergeCell ref="M4:N4"/>
    <mergeCell ref="O4:P4"/>
    <mergeCell ref="Q4:Q5"/>
    <mergeCell ref="R4:R5"/>
    <mergeCell ref="A10:A12"/>
    <mergeCell ref="B10:B12"/>
    <mergeCell ref="C10:C12"/>
    <mergeCell ref="D10:D12"/>
    <mergeCell ref="E10:E12"/>
    <mergeCell ref="F10:F12"/>
    <mergeCell ref="G10:G11"/>
    <mergeCell ref="A4:A5"/>
    <mergeCell ref="B4:B5"/>
    <mergeCell ref="C4:C5"/>
    <mergeCell ref="D4:D5"/>
    <mergeCell ref="E4:E5"/>
    <mergeCell ref="F4:F5"/>
    <mergeCell ref="G4:G5"/>
    <mergeCell ref="N22:N23"/>
    <mergeCell ref="M22:M23"/>
    <mergeCell ref="O22:P22"/>
    <mergeCell ref="O10:O12"/>
    <mergeCell ref="A13:A17"/>
    <mergeCell ref="B13:B17"/>
    <mergeCell ref="C13:C17"/>
    <mergeCell ref="J10:J12"/>
    <mergeCell ref="K10:K12"/>
    <mergeCell ref="L10:L12"/>
    <mergeCell ref="M10:M12"/>
    <mergeCell ref="N10:N12"/>
    <mergeCell ref="D13:D17"/>
    <mergeCell ref="E13:E17"/>
  </mergeCell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9"/>
  <sheetViews>
    <sheetView zoomScale="80" zoomScaleNormal="80" workbookViewId="0">
      <selection activeCell="E10" sqref="E10"/>
    </sheetView>
  </sheetViews>
  <sheetFormatPr defaultRowHeight="15" x14ac:dyDescent="0.25"/>
  <cols>
    <col min="1" max="1" width="6.140625" style="72" customWidth="1"/>
    <col min="2" max="2" width="9.5703125" style="72" customWidth="1"/>
    <col min="3" max="3" width="8.5703125" style="72" customWidth="1"/>
    <col min="4" max="4" width="10.28515625" style="72" customWidth="1"/>
    <col min="5" max="5" width="41.28515625" style="72" customWidth="1"/>
    <col min="6" max="6" width="54.7109375" style="72" customWidth="1"/>
    <col min="7" max="7" width="25.140625" style="72" customWidth="1"/>
    <col min="8" max="8" width="14.7109375" style="72" customWidth="1"/>
    <col min="9" max="9" width="15.28515625" style="72" customWidth="1"/>
    <col min="10" max="10" width="29.5703125" style="72" customWidth="1"/>
    <col min="11" max="11" width="12.7109375" style="72" customWidth="1"/>
    <col min="12" max="12" width="11.140625" style="72" customWidth="1"/>
    <col min="13" max="13" width="21.7109375" style="72" customWidth="1"/>
    <col min="14" max="14" width="12.5703125" style="72" customWidth="1"/>
    <col min="15" max="15" width="14.42578125" style="72" customWidth="1"/>
    <col min="16" max="16" width="15.85546875" style="72" customWidth="1"/>
    <col min="17" max="17" width="16.28515625" style="72" customWidth="1"/>
    <col min="18" max="18" width="17"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548" t="s">
        <v>1910</v>
      </c>
      <c r="B2" s="548"/>
      <c r="C2" s="548"/>
      <c r="D2" s="548"/>
      <c r="E2" s="548"/>
      <c r="F2" s="548"/>
      <c r="G2" s="548"/>
    </row>
    <row r="4" spans="1:19" s="4" customFormat="1" ht="46.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ht="12.75" customHeight="1" x14ac:dyDescent="0.2">
      <c r="A5" s="509"/>
      <c r="B5" s="523"/>
      <c r="C5" s="523"/>
      <c r="D5" s="523"/>
      <c r="E5" s="509"/>
      <c r="F5" s="509"/>
      <c r="G5" s="509"/>
      <c r="H5" s="57" t="s">
        <v>14</v>
      </c>
      <c r="I5" s="57" t="s">
        <v>15</v>
      </c>
      <c r="J5" s="509"/>
      <c r="K5" s="58">
        <v>2020</v>
      </c>
      <c r="L5" s="58">
        <v>2021</v>
      </c>
      <c r="M5" s="5">
        <v>2020</v>
      </c>
      <c r="N5" s="5">
        <v>2021</v>
      </c>
      <c r="O5" s="5">
        <v>2020</v>
      </c>
      <c r="P5" s="5">
        <v>2021</v>
      </c>
      <c r="Q5" s="509"/>
      <c r="R5" s="523"/>
      <c r="S5" s="3"/>
    </row>
    <row r="6" spans="1:19" s="4" customFormat="1" x14ac:dyDescent="0.2">
      <c r="A6" s="56" t="s">
        <v>16</v>
      </c>
      <c r="B6" s="57" t="s">
        <v>17</v>
      </c>
      <c r="C6" s="57" t="s">
        <v>18</v>
      </c>
      <c r="D6" s="57" t="s">
        <v>19</v>
      </c>
      <c r="E6" s="56" t="s">
        <v>20</v>
      </c>
      <c r="F6" s="56" t="s">
        <v>21</v>
      </c>
      <c r="G6" s="56" t="s">
        <v>22</v>
      </c>
      <c r="H6" s="57" t="s">
        <v>23</v>
      </c>
      <c r="I6" s="57" t="s">
        <v>24</v>
      </c>
      <c r="J6" s="56" t="s">
        <v>25</v>
      </c>
      <c r="K6" s="58" t="s">
        <v>26</v>
      </c>
      <c r="L6" s="58" t="s">
        <v>27</v>
      </c>
      <c r="M6" s="59" t="s">
        <v>28</v>
      </c>
      <c r="N6" s="59" t="s">
        <v>29</v>
      </c>
      <c r="O6" s="59" t="s">
        <v>30</v>
      </c>
      <c r="P6" s="59" t="s">
        <v>31</v>
      </c>
      <c r="Q6" s="56" t="s">
        <v>32</v>
      </c>
      <c r="R6" s="57" t="s">
        <v>33</v>
      </c>
      <c r="S6" s="3"/>
    </row>
    <row r="7" spans="1:19" s="30" customFormat="1" ht="86.25" customHeight="1" x14ac:dyDescent="0.25">
      <c r="A7" s="263">
        <v>1</v>
      </c>
      <c r="B7" s="411">
        <v>6</v>
      </c>
      <c r="C7" s="411">
        <v>1</v>
      </c>
      <c r="D7" s="407">
        <v>3</v>
      </c>
      <c r="E7" s="407" t="s">
        <v>106</v>
      </c>
      <c r="F7" s="407" t="s">
        <v>107</v>
      </c>
      <c r="G7" s="407" t="s">
        <v>61</v>
      </c>
      <c r="H7" s="426" t="s">
        <v>108</v>
      </c>
      <c r="I7" s="426" t="s">
        <v>42</v>
      </c>
      <c r="J7" s="407" t="s">
        <v>109</v>
      </c>
      <c r="K7" s="425" t="s">
        <v>46</v>
      </c>
      <c r="L7" s="412"/>
      <c r="M7" s="414">
        <v>32000</v>
      </c>
      <c r="N7" s="414"/>
      <c r="O7" s="414">
        <v>32000</v>
      </c>
      <c r="P7" s="412"/>
      <c r="Q7" s="407" t="s">
        <v>110</v>
      </c>
      <c r="R7" s="407" t="s">
        <v>111</v>
      </c>
      <c r="S7" s="29"/>
    </row>
    <row r="8" spans="1:19" s="7" customFormat="1" ht="98.25" customHeight="1" x14ac:dyDescent="0.25">
      <c r="A8" s="411">
        <v>2</v>
      </c>
      <c r="B8" s="411">
        <v>6</v>
      </c>
      <c r="C8" s="411">
        <v>5</v>
      </c>
      <c r="D8" s="407">
        <v>4</v>
      </c>
      <c r="E8" s="407" t="s">
        <v>116</v>
      </c>
      <c r="F8" s="407" t="s">
        <v>112</v>
      </c>
      <c r="G8" s="407" t="s">
        <v>113</v>
      </c>
      <c r="H8" s="426" t="s">
        <v>114</v>
      </c>
      <c r="I8" s="426" t="s">
        <v>47</v>
      </c>
      <c r="J8" s="407" t="s">
        <v>115</v>
      </c>
      <c r="K8" s="425" t="s">
        <v>46</v>
      </c>
      <c r="L8" s="412"/>
      <c r="M8" s="414">
        <v>40000</v>
      </c>
      <c r="N8" s="414"/>
      <c r="O8" s="414">
        <v>40000</v>
      </c>
      <c r="P8" s="412"/>
      <c r="Q8" s="407" t="s">
        <v>110</v>
      </c>
      <c r="R8" s="407" t="s">
        <v>111</v>
      </c>
      <c r="S8" s="6"/>
    </row>
    <row r="9" spans="1:19" s="50" customFormat="1" ht="81.75" customHeight="1" x14ac:dyDescent="0.25">
      <c r="A9" s="411">
        <v>3</v>
      </c>
      <c r="B9" s="411">
        <v>6</v>
      </c>
      <c r="C9" s="411">
        <v>5</v>
      </c>
      <c r="D9" s="407">
        <v>4</v>
      </c>
      <c r="E9" s="407" t="s">
        <v>276</v>
      </c>
      <c r="F9" s="407" t="s">
        <v>117</v>
      </c>
      <c r="G9" s="407" t="s">
        <v>50</v>
      </c>
      <c r="H9" s="426" t="s">
        <v>114</v>
      </c>
      <c r="I9" s="426" t="s">
        <v>273</v>
      </c>
      <c r="J9" s="407" t="s">
        <v>118</v>
      </c>
      <c r="K9" s="425" t="s">
        <v>46</v>
      </c>
      <c r="L9" s="412"/>
      <c r="M9" s="414">
        <v>18000</v>
      </c>
      <c r="N9" s="414"/>
      <c r="O9" s="414">
        <v>18000</v>
      </c>
      <c r="P9" s="412"/>
      <c r="Q9" s="407" t="s">
        <v>110</v>
      </c>
      <c r="R9" s="407" t="s">
        <v>111</v>
      </c>
      <c r="S9" s="89"/>
    </row>
    <row r="10" spans="1:19" s="50" customFormat="1" ht="117" customHeight="1" x14ac:dyDescent="0.25">
      <c r="A10" s="411">
        <v>4</v>
      </c>
      <c r="B10" s="411">
        <v>6</v>
      </c>
      <c r="C10" s="411">
        <v>1</v>
      </c>
      <c r="D10" s="407">
        <v>6</v>
      </c>
      <c r="E10" s="407" t="s">
        <v>666</v>
      </c>
      <c r="F10" s="407" t="s">
        <v>277</v>
      </c>
      <c r="G10" s="407" t="s">
        <v>61</v>
      </c>
      <c r="H10" s="426" t="s">
        <v>108</v>
      </c>
      <c r="I10" s="426" t="s">
        <v>42</v>
      </c>
      <c r="J10" s="407" t="s">
        <v>278</v>
      </c>
      <c r="K10" s="425" t="s">
        <v>119</v>
      </c>
      <c r="L10" s="412"/>
      <c r="M10" s="414">
        <v>5000</v>
      </c>
      <c r="N10" s="414"/>
      <c r="O10" s="414">
        <v>5000</v>
      </c>
      <c r="P10" s="412"/>
      <c r="Q10" s="407" t="s">
        <v>110</v>
      </c>
      <c r="R10" s="407" t="s">
        <v>111</v>
      </c>
      <c r="S10" s="89"/>
    </row>
    <row r="11" spans="1:19" ht="115.5" customHeight="1" x14ac:dyDescent="0.25">
      <c r="A11" s="411">
        <v>5</v>
      </c>
      <c r="B11" s="411">
        <v>1</v>
      </c>
      <c r="C11" s="411">
        <v>1</v>
      </c>
      <c r="D11" s="407">
        <v>6</v>
      </c>
      <c r="E11" s="407" t="s">
        <v>120</v>
      </c>
      <c r="F11" s="407" t="s">
        <v>121</v>
      </c>
      <c r="G11" s="407" t="s">
        <v>279</v>
      </c>
      <c r="H11" s="426" t="s">
        <v>114</v>
      </c>
      <c r="I11" s="426" t="s">
        <v>280</v>
      </c>
      <c r="J11" s="407" t="s">
        <v>122</v>
      </c>
      <c r="K11" s="425" t="s">
        <v>46</v>
      </c>
      <c r="L11" s="425"/>
      <c r="M11" s="414">
        <v>35000</v>
      </c>
      <c r="N11" s="412"/>
      <c r="O11" s="414">
        <v>35000</v>
      </c>
      <c r="P11" s="412"/>
      <c r="Q11" s="407" t="s">
        <v>110</v>
      </c>
      <c r="R11" s="407" t="s">
        <v>111</v>
      </c>
      <c r="S11" s="13"/>
    </row>
    <row r="12" spans="1:19" s="50" customFormat="1" ht="130.5" customHeight="1" x14ac:dyDescent="0.25">
      <c r="A12" s="411">
        <v>6</v>
      </c>
      <c r="B12" s="411">
        <v>3</v>
      </c>
      <c r="C12" s="411">
        <v>1</v>
      </c>
      <c r="D12" s="407">
        <v>6</v>
      </c>
      <c r="E12" s="407" t="s">
        <v>123</v>
      </c>
      <c r="F12" s="407" t="s">
        <v>124</v>
      </c>
      <c r="G12" s="407" t="s">
        <v>43</v>
      </c>
      <c r="H12" s="407">
        <v>100</v>
      </c>
      <c r="I12" s="426" t="s">
        <v>114</v>
      </c>
      <c r="J12" s="407" t="s">
        <v>125</v>
      </c>
      <c r="K12" s="425" t="s">
        <v>46</v>
      </c>
      <c r="L12" s="425"/>
      <c r="M12" s="414">
        <v>23000</v>
      </c>
      <c r="N12" s="412"/>
      <c r="O12" s="414">
        <v>23000</v>
      </c>
      <c r="P12" s="412"/>
      <c r="Q12" s="407" t="s">
        <v>110</v>
      </c>
      <c r="R12" s="407" t="s">
        <v>111</v>
      </c>
    </row>
    <row r="13" spans="1:19" s="33" customFormat="1" ht="71.25" customHeight="1" x14ac:dyDescent="0.25">
      <c r="A13" s="411">
        <v>7</v>
      </c>
      <c r="B13" s="411">
        <v>6</v>
      </c>
      <c r="C13" s="411">
        <v>1</v>
      </c>
      <c r="D13" s="407">
        <v>13</v>
      </c>
      <c r="E13" s="407" t="s">
        <v>129</v>
      </c>
      <c r="F13" s="407" t="s">
        <v>130</v>
      </c>
      <c r="G13" s="407" t="s">
        <v>131</v>
      </c>
      <c r="H13" s="407">
        <v>5</v>
      </c>
      <c r="I13" s="426" t="s">
        <v>108</v>
      </c>
      <c r="J13" s="407" t="s">
        <v>132</v>
      </c>
      <c r="K13" s="425" t="s">
        <v>46</v>
      </c>
      <c r="L13" s="412"/>
      <c r="M13" s="414">
        <v>25000</v>
      </c>
      <c r="N13" s="414"/>
      <c r="O13" s="414">
        <v>25000</v>
      </c>
      <c r="P13" s="412"/>
      <c r="Q13" s="407" t="s">
        <v>110</v>
      </c>
      <c r="R13" s="407" t="s">
        <v>111</v>
      </c>
      <c r="S13" s="32"/>
    </row>
    <row r="14" spans="1:19" ht="66" customHeight="1" x14ac:dyDescent="0.25">
      <c r="A14" s="411">
        <v>8</v>
      </c>
      <c r="B14" s="411">
        <v>3</v>
      </c>
      <c r="C14" s="407">
        <v>1</v>
      </c>
      <c r="D14" s="407">
        <v>13</v>
      </c>
      <c r="E14" s="407" t="s">
        <v>281</v>
      </c>
      <c r="F14" s="407" t="s">
        <v>282</v>
      </c>
      <c r="G14" s="407" t="s">
        <v>58</v>
      </c>
      <c r="H14" s="407">
        <v>300</v>
      </c>
      <c r="I14" s="426" t="s">
        <v>108</v>
      </c>
      <c r="J14" s="407" t="s">
        <v>127</v>
      </c>
      <c r="K14" s="425" t="s">
        <v>128</v>
      </c>
      <c r="L14" s="412"/>
      <c r="M14" s="414">
        <v>6000</v>
      </c>
      <c r="N14" s="414"/>
      <c r="O14" s="414">
        <v>6000</v>
      </c>
      <c r="P14" s="412"/>
      <c r="Q14" s="407" t="s">
        <v>110</v>
      </c>
      <c r="R14" s="407" t="s">
        <v>111</v>
      </c>
    </row>
    <row r="15" spans="1:19" ht="82.5" customHeight="1" x14ac:dyDescent="0.25">
      <c r="A15" s="411">
        <v>9</v>
      </c>
      <c r="B15" s="411">
        <v>3</v>
      </c>
      <c r="C15" s="407">
        <v>1</v>
      </c>
      <c r="D15" s="407">
        <v>13</v>
      </c>
      <c r="E15" s="407" t="s">
        <v>283</v>
      </c>
      <c r="F15" s="407" t="s">
        <v>284</v>
      </c>
      <c r="G15" s="407" t="s">
        <v>285</v>
      </c>
      <c r="H15" s="407">
        <v>15</v>
      </c>
      <c r="I15" s="426" t="s">
        <v>108</v>
      </c>
      <c r="J15" s="407" t="s">
        <v>286</v>
      </c>
      <c r="K15" s="425" t="s">
        <v>128</v>
      </c>
      <c r="L15" s="412"/>
      <c r="M15" s="414">
        <v>18000</v>
      </c>
      <c r="N15" s="414"/>
      <c r="O15" s="414">
        <v>18000</v>
      </c>
      <c r="P15" s="412"/>
      <c r="Q15" s="407" t="s">
        <v>110</v>
      </c>
      <c r="R15" s="407" t="s">
        <v>111</v>
      </c>
    </row>
    <row r="17" spans="12:16" x14ac:dyDescent="0.25">
      <c r="L17" s="46"/>
      <c r="M17" s="85"/>
      <c r="N17" s="547" t="s">
        <v>35</v>
      </c>
      <c r="O17" s="547"/>
      <c r="P17" s="46"/>
    </row>
    <row r="18" spans="12:16" x14ac:dyDescent="0.25">
      <c r="L18" s="46"/>
      <c r="M18" s="86"/>
      <c r="N18" s="42" t="s">
        <v>36</v>
      </c>
      <c r="O18" s="52" t="s">
        <v>37</v>
      </c>
      <c r="P18" s="45"/>
    </row>
    <row r="19" spans="12:16" x14ac:dyDescent="0.25">
      <c r="M19" s="86" t="s">
        <v>688</v>
      </c>
      <c r="N19" s="87">
        <v>9</v>
      </c>
      <c r="O19" s="68">
        <f>O7+O8+O9+O10+O11+O12+O13+O14+O15</f>
        <v>202000</v>
      </c>
    </row>
  </sheetData>
  <mergeCells count="16">
    <mergeCell ref="N17:O17"/>
    <mergeCell ref="A2:G2"/>
    <mergeCell ref="Q4:Q5"/>
    <mergeCell ref="R4:R5"/>
    <mergeCell ref="M4:N4"/>
    <mergeCell ref="O4:P4"/>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35"/>
  <sheetViews>
    <sheetView topLeftCell="A22" zoomScale="70" zoomScaleNormal="70" workbookViewId="0">
      <selection activeCell="O30" sqref="O30:P30"/>
    </sheetView>
  </sheetViews>
  <sheetFormatPr defaultRowHeight="15" x14ac:dyDescent="0.25"/>
  <cols>
    <col min="1" max="1" width="4.7109375" style="96" customWidth="1"/>
    <col min="2" max="2" width="8.85546875" style="96" customWidth="1"/>
    <col min="3" max="3" width="11.42578125" style="96" customWidth="1"/>
    <col min="4" max="4" width="9.7109375" style="96" customWidth="1"/>
    <col min="5" max="5" width="45.7109375" style="319" customWidth="1"/>
    <col min="6" max="6" width="61.42578125" style="319" customWidth="1"/>
    <col min="7" max="7" width="35.7109375" style="96" customWidth="1"/>
    <col min="8" max="8" width="20.42578125" style="96" customWidth="1"/>
    <col min="9" max="9" width="12.140625" style="96" customWidth="1"/>
    <col min="10" max="10" width="35.85546875" style="96" customWidth="1"/>
    <col min="11" max="11" width="12.140625" style="96" customWidth="1"/>
    <col min="12" max="12" width="12.7109375" style="96" customWidth="1"/>
    <col min="13" max="13" width="17.85546875" style="96" customWidth="1"/>
    <col min="14" max="14" width="26.5703125" style="96" customWidth="1"/>
    <col min="15" max="16" width="18" style="96" customWidth="1"/>
    <col min="17" max="17" width="21.28515625" style="96" customWidth="1"/>
    <col min="18" max="18" width="23.5703125" style="96"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832" t="s">
        <v>1994</v>
      </c>
      <c r="B2" s="832"/>
      <c r="C2" s="832"/>
      <c r="D2" s="832"/>
      <c r="E2" s="832"/>
      <c r="F2" s="832"/>
      <c r="G2" s="832"/>
      <c r="H2" s="832"/>
      <c r="I2" s="832"/>
      <c r="J2" s="832"/>
      <c r="K2" s="832"/>
      <c r="L2" s="832"/>
      <c r="M2" s="832"/>
      <c r="N2" s="832"/>
      <c r="O2" s="832"/>
      <c r="P2" s="832"/>
      <c r="Q2" s="832"/>
      <c r="R2" s="832"/>
    </row>
    <row r="3" spans="1:19" x14ac:dyDescent="0.25">
      <c r="M3" s="369"/>
      <c r="N3" s="369"/>
      <c r="O3" s="369"/>
      <c r="P3" s="369"/>
    </row>
    <row r="4" spans="1:19" s="4" customFormat="1" ht="58.5" customHeight="1" x14ac:dyDescent="0.2">
      <c r="A4" s="785" t="s">
        <v>0</v>
      </c>
      <c r="B4" s="535" t="s">
        <v>1</v>
      </c>
      <c r="C4" s="535" t="s">
        <v>2</v>
      </c>
      <c r="D4" s="535" t="s">
        <v>3</v>
      </c>
      <c r="E4" s="535" t="s">
        <v>4</v>
      </c>
      <c r="F4" s="535" t="s">
        <v>5</v>
      </c>
      <c r="G4" s="785" t="s">
        <v>6</v>
      </c>
      <c r="H4" s="535" t="s">
        <v>7</v>
      </c>
      <c r="I4" s="535"/>
      <c r="J4" s="785" t="s">
        <v>8</v>
      </c>
      <c r="K4" s="535" t="s">
        <v>9</v>
      </c>
      <c r="L4" s="831"/>
      <c r="M4" s="538" t="s">
        <v>10</v>
      </c>
      <c r="N4" s="538"/>
      <c r="O4" s="538" t="s">
        <v>11</v>
      </c>
      <c r="P4" s="538"/>
      <c r="Q4" s="785" t="s">
        <v>12</v>
      </c>
      <c r="R4" s="535" t="s">
        <v>13</v>
      </c>
      <c r="S4" s="3"/>
    </row>
    <row r="5" spans="1:19" s="4" customFormat="1" x14ac:dyDescent="0.2">
      <c r="A5" s="785"/>
      <c r="B5" s="535"/>
      <c r="C5" s="535"/>
      <c r="D5" s="535"/>
      <c r="E5" s="535"/>
      <c r="F5" s="535"/>
      <c r="G5" s="785"/>
      <c r="H5" s="185" t="s">
        <v>14</v>
      </c>
      <c r="I5" s="185" t="s">
        <v>15</v>
      </c>
      <c r="J5" s="785"/>
      <c r="K5" s="185">
        <v>2020</v>
      </c>
      <c r="L5" s="185">
        <v>2021</v>
      </c>
      <c r="M5" s="5">
        <v>2020</v>
      </c>
      <c r="N5" s="5">
        <v>2021</v>
      </c>
      <c r="O5" s="5">
        <v>2020</v>
      </c>
      <c r="P5" s="5">
        <v>2021</v>
      </c>
      <c r="Q5" s="785"/>
      <c r="R5" s="535"/>
      <c r="S5" s="3"/>
    </row>
    <row r="6" spans="1:19" s="4" customFormat="1" x14ac:dyDescent="0.2">
      <c r="A6" s="321" t="s">
        <v>16</v>
      </c>
      <c r="B6" s="185" t="s">
        <v>17</v>
      </c>
      <c r="C6" s="185" t="s">
        <v>18</v>
      </c>
      <c r="D6" s="185" t="s">
        <v>19</v>
      </c>
      <c r="E6" s="185" t="s">
        <v>20</v>
      </c>
      <c r="F6" s="185" t="s">
        <v>21</v>
      </c>
      <c r="G6" s="321" t="s">
        <v>22</v>
      </c>
      <c r="H6" s="185" t="s">
        <v>23</v>
      </c>
      <c r="I6" s="185" t="s">
        <v>24</v>
      </c>
      <c r="J6" s="321" t="s">
        <v>25</v>
      </c>
      <c r="K6" s="185" t="s">
        <v>26</v>
      </c>
      <c r="L6" s="185" t="s">
        <v>27</v>
      </c>
      <c r="M6" s="186" t="s">
        <v>28</v>
      </c>
      <c r="N6" s="186" t="s">
        <v>29</v>
      </c>
      <c r="O6" s="186" t="s">
        <v>30</v>
      </c>
      <c r="P6" s="186" t="s">
        <v>31</v>
      </c>
      <c r="Q6" s="321" t="s">
        <v>32</v>
      </c>
      <c r="R6" s="185" t="s">
        <v>33</v>
      </c>
      <c r="S6" s="3"/>
    </row>
    <row r="7" spans="1:19" s="8" customFormat="1" ht="25.5" customHeight="1" x14ac:dyDescent="0.25">
      <c r="A7" s="582">
        <v>1</v>
      </c>
      <c r="B7" s="577">
        <v>1</v>
      </c>
      <c r="C7" s="582">
        <v>4</v>
      </c>
      <c r="D7" s="577">
        <v>2</v>
      </c>
      <c r="E7" s="577" t="s">
        <v>1635</v>
      </c>
      <c r="F7" s="577" t="s">
        <v>1634</v>
      </c>
      <c r="G7" s="407" t="s">
        <v>1633</v>
      </c>
      <c r="H7" s="577" t="s">
        <v>1606</v>
      </c>
      <c r="I7" s="426" t="s">
        <v>1621</v>
      </c>
      <c r="J7" s="577" t="s">
        <v>1632</v>
      </c>
      <c r="K7" s="650" t="s">
        <v>1593</v>
      </c>
      <c r="L7" s="650" t="s">
        <v>1588</v>
      </c>
      <c r="M7" s="612">
        <v>48000</v>
      </c>
      <c r="N7" s="612">
        <v>27000</v>
      </c>
      <c r="O7" s="612">
        <v>48000</v>
      </c>
      <c r="P7" s="612">
        <v>27000</v>
      </c>
      <c r="Q7" s="577" t="s">
        <v>1587</v>
      </c>
      <c r="R7" s="577" t="s">
        <v>1586</v>
      </c>
      <c r="S7" s="13"/>
    </row>
    <row r="8" spans="1:19" s="8" customFormat="1" ht="23.25" customHeight="1" x14ac:dyDescent="0.25">
      <c r="A8" s="582"/>
      <c r="B8" s="577"/>
      <c r="C8" s="582"/>
      <c r="D8" s="577"/>
      <c r="E8" s="577"/>
      <c r="F8" s="577"/>
      <c r="G8" s="407" t="s">
        <v>1631</v>
      </c>
      <c r="H8" s="577"/>
      <c r="I8" s="426" t="s">
        <v>1621</v>
      </c>
      <c r="J8" s="577"/>
      <c r="K8" s="650"/>
      <c r="L8" s="650"/>
      <c r="M8" s="612"/>
      <c r="N8" s="612"/>
      <c r="O8" s="612"/>
      <c r="P8" s="612"/>
      <c r="Q8" s="577"/>
      <c r="R8" s="577"/>
      <c r="S8" s="13"/>
    </row>
    <row r="9" spans="1:19" s="8" customFormat="1" ht="23.25" customHeight="1" x14ac:dyDescent="0.25">
      <c r="A9" s="582"/>
      <c r="B9" s="577"/>
      <c r="C9" s="582"/>
      <c r="D9" s="577"/>
      <c r="E9" s="577"/>
      <c r="F9" s="577"/>
      <c r="G9" s="407" t="s">
        <v>1630</v>
      </c>
      <c r="H9" s="577"/>
      <c r="I9" s="426" t="s">
        <v>1621</v>
      </c>
      <c r="J9" s="577"/>
      <c r="K9" s="650"/>
      <c r="L9" s="650"/>
      <c r="M9" s="612"/>
      <c r="N9" s="612"/>
      <c r="O9" s="612"/>
      <c r="P9" s="612"/>
      <c r="Q9" s="577"/>
      <c r="R9" s="577"/>
      <c r="S9" s="13"/>
    </row>
    <row r="10" spans="1:19" s="8" customFormat="1" ht="38.25" customHeight="1" x14ac:dyDescent="0.25">
      <c r="A10" s="582"/>
      <c r="B10" s="577"/>
      <c r="C10" s="582"/>
      <c r="D10" s="577"/>
      <c r="E10" s="577"/>
      <c r="F10" s="577"/>
      <c r="G10" s="407" t="s">
        <v>1629</v>
      </c>
      <c r="H10" s="577"/>
      <c r="I10" s="426" t="s">
        <v>1625</v>
      </c>
      <c r="J10" s="577"/>
      <c r="K10" s="650"/>
      <c r="L10" s="650"/>
      <c r="M10" s="612"/>
      <c r="N10" s="612"/>
      <c r="O10" s="612"/>
      <c r="P10" s="612"/>
      <c r="Q10" s="577"/>
      <c r="R10" s="577"/>
      <c r="S10" s="13"/>
    </row>
    <row r="11" spans="1:19" ht="42" customHeight="1" x14ac:dyDescent="0.25">
      <c r="A11" s="582">
        <v>2</v>
      </c>
      <c r="B11" s="582">
        <v>1</v>
      </c>
      <c r="C11" s="582">
        <v>4</v>
      </c>
      <c r="D11" s="577">
        <v>2</v>
      </c>
      <c r="E11" s="577" t="s">
        <v>1628</v>
      </c>
      <c r="F11" s="577" t="s">
        <v>1627</v>
      </c>
      <c r="G11" s="407" t="s">
        <v>58</v>
      </c>
      <c r="H11" s="407" t="s">
        <v>499</v>
      </c>
      <c r="I11" s="426" t="s">
        <v>1564</v>
      </c>
      <c r="J11" s="577" t="s">
        <v>1626</v>
      </c>
      <c r="K11" s="650"/>
      <c r="L11" s="650" t="s">
        <v>1588</v>
      </c>
      <c r="M11" s="612"/>
      <c r="N11" s="612">
        <v>82000</v>
      </c>
      <c r="O11" s="612"/>
      <c r="P11" s="612">
        <v>82000</v>
      </c>
      <c r="Q11" s="577" t="s">
        <v>1587</v>
      </c>
      <c r="R11" s="577" t="s">
        <v>1586</v>
      </c>
    </row>
    <row r="12" spans="1:19" ht="60" customHeight="1" x14ac:dyDescent="0.25">
      <c r="A12" s="582"/>
      <c r="B12" s="582"/>
      <c r="C12" s="582"/>
      <c r="D12" s="577"/>
      <c r="E12" s="577"/>
      <c r="F12" s="577"/>
      <c r="G12" s="407" t="s">
        <v>418</v>
      </c>
      <c r="H12" s="407" t="s">
        <v>1606</v>
      </c>
      <c r="I12" s="426" t="s">
        <v>1625</v>
      </c>
      <c r="J12" s="577"/>
      <c r="K12" s="650"/>
      <c r="L12" s="650"/>
      <c r="M12" s="612"/>
      <c r="N12" s="612"/>
      <c r="O12" s="612"/>
      <c r="P12" s="612"/>
      <c r="Q12" s="577"/>
      <c r="R12" s="577"/>
    </row>
    <row r="13" spans="1:19" ht="90" x14ac:dyDescent="0.25">
      <c r="A13" s="407">
        <v>3</v>
      </c>
      <c r="B13" s="407">
        <v>1</v>
      </c>
      <c r="C13" s="407">
        <v>4</v>
      </c>
      <c r="D13" s="407">
        <v>2</v>
      </c>
      <c r="E13" s="407" t="s">
        <v>1624</v>
      </c>
      <c r="F13" s="407" t="s">
        <v>1623</v>
      </c>
      <c r="G13" s="407" t="s">
        <v>1161</v>
      </c>
      <c r="H13" s="407" t="s">
        <v>1606</v>
      </c>
      <c r="I13" s="411">
        <v>60</v>
      </c>
      <c r="J13" s="407" t="s">
        <v>1622</v>
      </c>
      <c r="K13" s="411" t="s">
        <v>1589</v>
      </c>
      <c r="L13" s="425"/>
      <c r="M13" s="408">
        <v>10750</v>
      </c>
      <c r="N13" s="434"/>
      <c r="O13" s="408">
        <v>10750</v>
      </c>
      <c r="P13" s="434"/>
      <c r="Q13" s="407" t="s">
        <v>1587</v>
      </c>
      <c r="R13" s="407" t="s">
        <v>1586</v>
      </c>
    </row>
    <row r="14" spans="1:19" ht="42.75" customHeight="1" x14ac:dyDescent="0.25">
      <c r="A14" s="582">
        <v>4</v>
      </c>
      <c r="B14" s="577">
        <v>1</v>
      </c>
      <c r="C14" s="582">
        <v>4</v>
      </c>
      <c r="D14" s="577">
        <v>2</v>
      </c>
      <c r="E14" s="577" t="s">
        <v>1620</v>
      </c>
      <c r="F14" s="577" t="s">
        <v>1619</v>
      </c>
      <c r="G14" s="407" t="s">
        <v>1618</v>
      </c>
      <c r="H14" s="407" t="s">
        <v>1606</v>
      </c>
      <c r="I14" s="426" t="s">
        <v>1204</v>
      </c>
      <c r="J14" s="577" t="s">
        <v>1617</v>
      </c>
      <c r="K14" s="650" t="s">
        <v>1589</v>
      </c>
      <c r="L14" s="650"/>
      <c r="M14" s="612">
        <v>10750</v>
      </c>
      <c r="N14" s="582"/>
      <c r="O14" s="612">
        <v>10750</v>
      </c>
      <c r="P14" s="612"/>
      <c r="Q14" s="577" t="s">
        <v>1587</v>
      </c>
      <c r="R14" s="577" t="s">
        <v>1586</v>
      </c>
    </row>
    <row r="15" spans="1:19" ht="42" customHeight="1" x14ac:dyDescent="0.25">
      <c r="A15" s="582"/>
      <c r="B15" s="577"/>
      <c r="C15" s="582"/>
      <c r="D15" s="577"/>
      <c r="E15" s="577"/>
      <c r="F15" s="577"/>
      <c r="G15" s="407" t="s">
        <v>58</v>
      </c>
      <c r="H15" s="407" t="s">
        <v>499</v>
      </c>
      <c r="I15" s="426" t="s">
        <v>1616</v>
      </c>
      <c r="J15" s="577"/>
      <c r="K15" s="650"/>
      <c r="L15" s="650"/>
      <c r="M15" s="612"/>
      <c r="N15" s="582"/>
      <c r="O15" s="612"/>
      <c r="P15" s="612"/>
      <c r="Q15" s="577"/>
      <c r="R15" s="577"/>
    </row>
    <row r="16" spans="1:19" ht="105" x14ac:dyDescent="0.25">
      <c r="A16" s="411">
        <v>5</v>
      </c>
      <c r="B16" s="411">
        <v>1</v>
      </c>
      <c r="C16" s="411">
        <v>4</v>
      </c>
      <c r="D16" s="407">
        <v>2</v>
      </c>
      <c r="E16" s="407" t="s">
        <v>1615</v>
      </c>
      <c r="F16" s="407" t="s">
        <v>1614</v>
      </c>
      <c r="G16" s="407" t="s">
        <v>1112</v>
      </c>
      <c r="H16" s="407" t="s">
        <v>1606</v>
      </c>
      <c r="I16" s="426" t="s">
        <v>485</v>
      </c>
      <c r="J16" s="407" t="s">
        <v>1613</v>
      </c>
      <c r="K16" s="425" t="s">
        <v>1612</v>
      </c>
      <c r="L16" s="425"/>
      <c r="M16" s="414">
        <v>38250.53</v>
      </c>
      <c r="N16" s="411"/>
      <c r="O16" s="414">
        <v>38250.53</v>
      </c>
      <c r="P16" s="414"/>
      <c r="Q16" s="407" t="s">
        <v>1587</v>
      </c>
      <c r="R16" s="407" t="s">
        <v>1586</v>
      </c>
    </row>
    <row r="17" spans="1:18" ht="210" x14ac:dyDescent="0.25">
      <c r="A17" s="407">
        <v>6</v>
      </c>
      <c r="B17" s="407">
        <v>1</v>
      </c>
      <c r="C17" s="407">
        <v>4</v>
      </c>
      <c r="D17" s="407">
        <v>2</v>
      </c>
      <c r="E17" s="407" t="s">
        <v>1611</v>
      </c>
      <c r="F17" s="407" t="s">
        <v>1610</v>
      </c>
      <c r="G17" s="407" t="s">
        <v>45</v>
      </c>
      <c r="H17" s="407" t="s">
        <v>1606</v>
      </c>
      <c r="I17" s="411">
        <v>20</v>
      </c>
      <c r="J17" s="407" t="s">
        <v>1609</v>
      </c>
      <c r="K17" s="411" t="s">
        <v>1589</v>
      </c>
      <c r="L17" s="425"/>
      <c r="M17" s="408">
        <v>87012.17</v>
      </c>
      <c r="N17" s="434"/>
      <c r="O17" s="408">
        <v>87012.17</v>
      </c>
      <c r="P17" s="434"/>
      <c r="Q17" s="407" t="s">
        <v>1587</v>
      </c>
      <c r="R17" s="407" t="s">
        <v>1586</v>
      </c>
    </row>
    <row r="18" spans="1:18" ht="135" x14ac:dyDescent="0.25">
      <c r="A18" s="407">
        <v>7</v>
      </c>
      <c r="B18" s="407">
        <v>1</v>
      </c>
      <c r="C18" s="407">
        <v>4</v>
      </c>
      <c r="D18" s="407">
        <v>5</v>
      </c>
      <c r="E18" s="407" t="s">
        <v>1608</v>
      </c>
      <c r="F18" s="407" t="s">
        <v>1607</v>
      </c>
      <c r="G18" s="407" t="s">
        <v>418</v>
      </c>
      <c r="H18" s="407" t="s">
        <v>1606</v>
      </c>
      <c r="I18" s="411">
        <v>50</v>
      </c>
      <c r="J18" s="407" t="s">
        <v>1605</v>
      </c>
      <c r="K18" s="411" t="s">
        <v>1588</v>
      </c>
      <c r="L18" s="425"/>
      <c r="M18" s="408"/>
      <c r="N18" s="414">
        <v>7800</v>
      </c>
      <c r="O18" s="408"/>
      <c r="P18" s="414">
        <v>7800</v>
      </c>
      <c r="Q18" s="407" t="s">
        <v>1587</v>
      </c>
      <c r="R18" s="407" t="s">
        <v>1586</v>
      </c>
    </row>
    <row r="19" spans="1:18" ht="165" x14ac:dyDescent="0.25">
      <c r="A19" s="407">
        <v>8</v>
      </c>
      <c r="B19" s="407">
        <v>1</v>
      </c>
      <c r="C19" s="407">
        <v>4</v>
      </c>
      <c r="D19" s="407">
        <v>2</v>
      </c>
      <c r="E19" s="407" t="s">
        <v>1604</v>
      </c>
      <c r="F19" s="407" t="s">
        <v>1603</v>
      </c>
      <c r="G19" s="407" t="s">
        <v>58</v>
      </c>
      <c r="H19" s="407" t="s">
        <v>499</v>
      </c>
      <c r="I19" s="411">
        <v>2000</v>
      </c>
      <c r="J19" s="407" t="s">
        <v>1599</v>
      </c>
      <c r="K19" s="411" t="s">
        <v>1589</v>
      </c>
      <c r="L19" s="425"/>
      <c r="M19" s="408">
        <v>8065.12</v>
      </c>
      <c r="N19" s="434"/>
      <c r="O19" s="408">
        <v>8065.12</v>
      </c>
      <c r="P19" s="434"/>
      <c r="Q19" s="407" t="s">
        <v>1587</v>
      </c>
      <c r="R19" s="407" t="s">
        <v>1586</v>
      </c>
    </row>
    <row r="20" spans="1:18" ht="252.75" customHeight="1" x14ac:dyDescent="0.25">
      <c r="A20" s="407">
        <v>9</v>
      </c>
      <c r="B20" s="407">
        <v>1</v>
      </c>
      <c r="C20" s="407">
        <v>4</v>
      </c>
      <c r="D20" s="407">
        <v>2</v>
      </c>
      <c r="E20" s="407" t="s">
        <v>1602</v>
      </c>
      <c r="F20" s="407" t="s">
        <v>1601</v>
      </c>
      <c r="G20" s="407" t="s">
        <v>1600</v>
      </c>
      <c r="H20" s="407" t="s">
        <v>1371</v>
      </c>
      <c r="I20" s="411">
        <v>9</v>
      </c>
      <c r="J20" s="407" t="s">
        <v>1599</v>
      </c>
      <c r="K20" s="411" t="s">
        <v>1593</v>
      </c>
      <c r="L20" s="425"/>
      <c r="M20" s="408">
        <v>55000</v>
      </c>
      <c r="N20" s="434"/>
      <c r="O20" s="408">
        <v>55000</v>
      </c>
      <c r="P20" s="434"/>
      <c r="Q20" s="407" t="s">
        <v>1587</v>
      </c>
      <c r="R20" s="407" t="s">
        <v>1586</v>
      </c>
    </row>
    <row r="21" spans="1:18" ht="135" x14ac:dyDescent="0.25">
      <c r="A21" s="407">
        <v>10</v>
      </c>
      <c r="B21" s="407">
        <v>1</v>
      </c>
      <c r="C21" s="407">
        <v>4</v>
      </c>
      <c r="D21" s="407">
        <v>2</v>
      </c>
      <c r="E21" s="407" t="s">
        <v>1598</v>
      </c>
      <c r="F21" s="407" t="s">
        <v>1597</v>
      </c>
      <c r="G21" s="407" t="s">
        <v>58</v>
      </c>
      <c r="H21" s="407" t="s">
        <v>499</v>
      </c>
      <c r="I21" s="407">
        <v>2000</v>
      </c>
      <c r="J21" s="407" t="s">
        <v>1596</v>
      </c>
      <c r="K21" s="407" t="s">
        <v>44</v>
      </c>
      <c r="L21" s="407"/>
      <c r="M21" s="408">
        <v>11748.9</v>
      </c>
      <c r="N21" s="408"/>
      <c r="O21" s="408">
        <v>11748.9</v>
      </c>
      <c r="P21" s="407"/>
      <c r="Q21" s="407" t="s">
        <v>1587</v>
      </c>
      <c r="R21" s="407" t="s">
        <v>1586</v>
      </c>
    </row>
    <row r="22" spans="1:18" ht="81" customHeight="1" x14ac:dyDescent="0.25">
      <c r="A22" s="577">
        <v>11</v>
      </c>
      <c r="B22" s="577">
        <v>1</v>
      </c>
      <c r="C22" s="577">
        <v>4</v>
      </c>
      <c r="D22" s="577">
        <v>2</v>
      </c>
      <c r="E22" s="577" t="s">
        <v>1595</v>
      </c>
      <c r="F22" s="577" t="s">
        <v>1172</v>
      </c>
      <c r="G22" s="577" t="s">
        <v>1594</v>
      </c>
      <c r="H22" s="407" t="s">
        <v>896</v>
      </c>
      <c r="I22" s="407">
        <v>2</v>
      </c>
      <c r="J22" s="577" t="s">
        <v>1133</v>
      </c>
      <c r="K22" s="577" t="s">
        <v>1593</v>
      </c>
      <c r="L22" s="514"/>
      <c r="M22" s="578">
        <v>25000</v>
      </c>
      <c r="N22" s="578"/>
      <c r="O22" s="578">
        <v>25000</v>
      </c>
      <c r="P22" s="577"/>
      <c r="Q22" s="577" t="s">
        <v>1587</v>
      </c>
      <c r="R22" s="577" t="s">
        <v>1586</v>
      </c>
    </row>
    <row r="23" spans="1:18" ht="66.75" customHeight="1" x14ac:dyDescent="0.25">
      <c r="A23" s="577"/>
      <c r="B23" s="577"/>
      <c r="C23" s="577"/>
      <c r="D23" s="577"/>
      <c r="E23" s="577"/>
      <c r="F23" s="577"/>
      <c r="G23" s="577"/>
      <c r="H23" s="407" t="s">
        <v>440</v>
      </c>
      <c r="I23" s="407">
        <v>40</v>
      </c>
      <c r="J23" s="577"/>
      <c r="K23" s="577"/>
      <c r="L23" s="515"/>
      <c r="M23" s="578"/>
      <c r="N23" s="578"/>
      <c r="O23" s="578"/>
      <c r="P23" s="577"/>
      <c r="Q23" s="577"/>
      <c r="R23" s="577"/>
    </row>
    <row r="24" spans="1:18" ht="48" customHeight="1" x14ac:dyDescent="0.25">
      <c r="A24" s="577"/>
      <c r="B24" s="577"/>
      <c r="C24" s="577"/>
      <c r="D24" s="577"/>
      <c r="E24" s="577"/>
      <c r="F24" s="577"/>
      <c r="G24" s="407" t="s">
        <v>497</v>
      </c>
      <c r="H24" s="407" t="s">
        <v>499</v>
      </c>
      <c r="I24" s="407">
        <v>50</v>
      </c>
      <c r="J24" s="577"/>
      <c r="K24" s="577"/>
      <c r="L24" s="516"/>
      <c r="M24" s="578"/>
      <c r="N24" s="578"/>
      <c r="O24" s="578"/>
      <c r="P24" s="577"/>
      <c r="Q24" s="577"/>
      <c r="R24" s="577"/>
    </row>
    <row r="25" spans="1:18" ht="135" x14ac:dyDescent="0.25">
      <c r="A25" s="407">
        <v>12</v>
      </c>
      <c r="B25" s="407">
        <v>1</v>
      </c>
      <c r="C25" s="407">
        <v>4</v>
      </c>
      <c r="D25" s="407">
        <v>2</v>
      </c>
      <c r="E25" s="407" t="s">
        <v>1592</v>
      </c>
      <c r="F25" s="407" t="s">
        <v>1591</v>
      </c>
      <c r="G25" s="407" t="s">
        <v>50</v>
      </c>
      <c r="H25" s="407" t="s">
        <v>440</v>
      </c>
      <c r="I25" s="407">
        <v>80</v>
      </c>
      <c r="J25" s="407" t="s">
        <v>1590</v>
      </c>
      <c r="K25" s="407" t="s">
        <v>1589</v>
      </c>
      <c r="L25" s="407" t="s">
        <v>1588</v>
      </c>
      <c r="M25" s="408">
        <v>3636.86</v>
      </c>
      <c r="N25" s="408">
        <v>12000</v>
      </c>
      <c r="O25" s="408">
        <v>3636.86</v>
      </c>
      <c r="P25" s="408">
        <v>12000</v>
      </c>
      <c r="Q25" s="407" t="s">
        <v>1587</v>
      </c>
      <c r="R25" s="407" t="s">
        <v>1586</v>
      </c>
    </row>
    <row r="26" spans="1:18" x14ac:dyDescent="0.25">
      <c r="A26" s="318"/>
      <c r="B26" s="318"/>
      <c r="C26" s="318"/>
      <c r="D26" s="318"/>
      <c r="E26" s="318"/>
      <c r="F26" s="318"/>
      <c r="G26" s="318"/>
      <c r="H26" s="318"/>
      <c r="I26" s="318"/>
      <c r="J26" s="318"/>
      <c r="K26" s="318"/>
      <c r="L26" s="318"/>
      <c r="M26" s="190"/>
      <c r="N26" s="190"/>
      <c r="O26" s="190"/>
      <c r="P26" s="189"/>
      <c r="Q26" s="318"/>
      <c r="R26" s="318"/>
    </row>
    <row r="27" spans="1:18" ht="15.75" x14ac:dyDescent="0.25">
      <c r="M27" s="743"/>
      <c r="N27" s="684" t="s">
        <v>35</v>
      </c>
      <c r="O27" s="684"/>
      <c r="P27" s="684"/>
    </row>
    <row r="28" spans="1:18" x14ac:dyDescent="0.25">
      <c r="M28" s="743"/>
      <c r="N28" s="283" t="s">
        <v>36</v>
      </c>
      <c r="O28" s="743" t="s">
        <v>37</v>
      </c>
      <c r="P28" s="743"/>
    </row>
    <row r="29" spans="1:18" x14ac:dyDescent="0.25">
      <c r="M29" s="743"/>
      <c r="N29" s="283"/>
      <c r="O29" s="283">
        <v>2020</v>
      </c>
      <c r="P29" s="283">
        <v>2021</v>
      </c>
    </row>
    <row r="30" spans="1:18" x14ac:dyDescent="0.25">
      <c r="M30" s="283" t="s">
        <v>688</v>
      </c>
      <c r="N30" s="282">
        <v>12</v>
      </c>
      <c r="O30" s="193">
        <v>298213.58</v>
      </c>
      <c r="P30" s="193">
        <v>128800</v>
      </c>
    </row>
    <row r="33" spans="14:15" x14ac:dyDescent="0.25">
      <c r="N33" s="369"/>
      <c r="O33" s="369"/>
    </row>
    <row r="34" spans="14:15" x14ac:dyDescent="0.25">
      <c r="N34" s="369"/>
    </row>
    <row r="35" spans="14:15" x14ac:dyDescent="0.25">
      <c r="N35" s="369"/>
    </row>
  </sheetData>
  <mergeCells count="80">
    <mergeCell ref="A14:A15"/>
    <mergeCell ref="B14:B15"/>
    <mergeCell ref="C14:C15"/>
    <mergeCell ref="D14:D15"/>
    <mergeCell ref="E14:E15"/>
    <mergeCell ref="O4:P4"/>
    <mergeCell ref="Q4:Q5"/>
    <mergeCell ref="R4:R5"/>
    <mergeCell ref="N7:N10"/>
    <mergeCell ref="A2:R2"/>
    <mergeCell ref="A4:A5"/>
    <mergeCell ref="B4:B5"/>
    <mergeCell ref="C4:C5"/>
    <mergeCell ref="D4:D5"/>
    <mergeCell ref="E4:E5"/>
    <mergeCell ref="F4:F5"/>
    <mergeCell ref="G4:G5"/>
    <mergeCell ref="H4:I4"/>
    <mergeCell ref="A7:A10"/>
    <mergeCell ref="B7:B10"/>
    <mergeCell ref="C7:C10"/>
    <mergeCell ref="D7:D10"/>
    <mergeCell ref="E7:E10"/>
    <mergeCell ref="L7:L10"/>
    <mergeCell ref="M7:M10"/>
    <mergeCell ref="J4:J5"/>
    <mergeCell ref="K4:L4"/>
    <mergeCell ref="M4:N4"/>
    <mergeCell ref="F7:F10"/>
    <mergeCell ref="H7:H10"/>
    <mergeCell ref="J7:J10"/>
    <mergeCell ref="K7:K10"/>
    <mergeCell ref="Q14:Q15"/>
    <mergeCell ref="R14:R15"/>
    <mergeCell ref="O7:O10"/>
    <mergeCell ref="P7:P10"/>
    <mergeCell ref="Q7:Q10"/>
    <mergeCell ref="R7:R10"/>
    <mergeCell ref="Q11:Q12"/>
    <mergeCell ref="R11:R12"/>
    <mergeCell ref="F11:F12"/>
    <mergeCell ref="M14:M15"/>
    <mergeCell ref="N14:N15"/>
    <mergeCell ref="O14:O15"/>
    <mergeCell ref="P14:P15"/>
    <mergeCell ref="F14:F15"/>
    <mergeCell ref="J14:J15"/>
    <mergeCell ref="K14:K15"/>
    <mergeCell ref="L14:L15"/>
    <mergeCell ref="P11:P12"/>
    <mergeCell ref="J11:J12"/>
    <mergeCell ref="K11:K12"/>
    <mergeCell ref="L11:L12"/>
    <mergeCell ref="M11:M12"/>
    <mergeCell ref="N11:N12"/>
    <mergeCell ref="O11:O12"/>
    <mergeCell ref="A11:A12"/>
    <mergeCell ref="B11:B12"/>
    <mergeCell ref="C11:C12"/>
    <mergeCell ref="D11:D12"/>
    <mergeCell ref="E11:E12"/>
    <mergeCell ref="F22:F24"/>
    <mergeCell ref="G22:G23"/>
    <mergeCell ref="J22:J24"/>
    <mergeCell ref="K22:K24"/>
    <mergeCell ref="R22:R24"/>
    <mergeCell ref="Q22:Q24"/>
    <mergeCell ref="A22:A24"/>
    <mergeCell ref="B22:B24"/>
    <mergeCell ref="C22:C24"/>
    <mergeCell ref="D22:D24"/>
    <mergeCell ref="E22:E24"/>
    <mergeCell ref="M27:M29"/>
    <mergeCell ref="N27:P27"/>
    <mergeCell ref="O28:P28"/>
    <mergeCell ref="L22:L24"/>
    <mergeCell ref="M22:M24"/>
    <mergeCell ref="N22:N24"/>
    <mergeCell ref="O22:O24"/>
    <mergeCell ref="P22:P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IO47"/>
  <sheetViews>
    <sheetView topLeftCell="A28" zoomScale="60" zoomScaleNormal="60" workbookViewId="0">
      <selection activeCell="O43" sqref="O43:P4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88.42578125" style="72" customWidth="1"/>
    <col min="7" max="7" width="35.7109375" style="72" customWidth="1"/>
    <col min="8" max="8" width="18" style="72" customWidth="1"/>
    <col min="9" max="9" width="19.85546875" style="72" customWidth="1"/>
    <col min="10" max="10" width="39.7109375" style="72" customWidth="1"/>
    <col min="11" max="11" width="12.140625" style="72" customWidth="1"/>
    <col min="12" max="12" width="12.7109375" style="72" customWidth="1"/>
    <col min="13" max="13" width="17.85546875" style="72" customWidth="1"/>
    <col min="14" max="14" width="17.28515625" style="72" customWidth="1"/>
    <col min="15" max="15" width="18.28515625" style="72" customWidth="1"/>
    <col min="16"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249" x14ac:dyDescent="0.25">
      <c r="A2" s="188" t="s">
        <v>1677</v>
      </c>
      <c r="F2" s="8"/>
    </row>
    <row r="3" spans="1:249" x14ac:dyDescent="0.25">
      <c r="M3" s="2"/>
      <c r="N3" s="2"/>
      <c r="O3" s="2"/>
      <c r="P3" s="2"/>
    </row>
    <row r="4" spans="1:249" s="4" customFormat="1" ht="47.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249"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249" s="4" customFormat="1" ht="15.75" customHeigh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249" ht="85.5" customHeight="1" x14ac:dyDescent="0.25">
      <c r="A7" s="850">
        <v>1</v>
      </c>
      <c r="B7" s="850">
        <v>1</v>
      </c>
      <c r="C7" s="850">
        <v>4</v>
      </c>
      <c r="D7" s="643">
        <v>2</v>
      </c>
      <c r="E7" s="845" t="s">
        <v>1676</v>
      </c>
      <c r="F7" s="643" t="s">
        <v>1995</v>
      </c>
      <c r="G7" s="848" t="s">
        <v>1161</v>
      </c>
      <c r="H7" s="155" t="s">
        <v>557</v>
      </c>
      <c r="I7" s="426" t="s">
        <v>1336</v>
      </c>
      <c r="J7" s="643" t="s">
        <v>1996</v>
      </c>
      <c r="K7" s="856" t="s">
        <v>56</v>
      </c>
      <c r="L7" s="552"/>
      <c r="M7" s="853">
        <v>71000</v>
      </c>
      <c r="N7" s="552"/>
      <c r="O7" s="853">
        <v>71000</v>
      </c>
      <c r="P7" s="552"/>
      <c r="Q7" s="643" t="s">
        <v>1638</v>
      </c>
      <c r="R7" s="643" t="s">
        <v>1637</v>
      </c>
      <c r="S7" s="14"/>
    </row>
    <row r="8" spans="1:249" s="378" customFormat="1" ht="86.25" customHeight="1" x14ac:dyDescent="0.25">
      <c r="A8" s="851"/>
      <c r="B8" s="851"/>
      <c r="C8" s="851"/>
      <c r="D8" s="644"/>
      <c r="E8" s="846"/>
      <c r="F8" s="644"/>
      <c r="G8" s="849"/>
      <c r="H8" s="499" t="s">
        <v>1030</v>
      </c>
      <c r="I8" s="500" t="s">
        <v>1675</v>
      </c>
      <c r="J8" s="644"/>
      <c r="K8" s="857"/>
      <c r="L8" s="602"/>
      <c r="M8" s="854"/>
      <c r="N8" s="602"/>
      <c r="O8" s="854"/>
      <c r="P8" s="602"/>
      <c r="Q8" s="644"/>
      <c r="R8" s="644"/>
      <c r="S8" s="14"/>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row>
    <row r="9" spans="1:249" s="378" customFormat="1" ht="90.75" customHeight="1" x14ac:dyDescent="0.25">
      <c r="A9" s="851"/>
      <c r="B9" s="851"/>
      <c r="C9" s="851"/>
      <c r="D9" s="644"/>
      <c r="E9" s="846"/>
      <c r="F9" s="644"/>
      <c r="G9" s="501" t="s">
        <v>1646</v>
      </c>
      <c r="H9" s="499" t="s">
        <v>1644</v>
      </c>
      <c r="I9" s="500" t="s">
        <v>42</v>
      </c>
      <c r="J9" s="644"/>
      <c r="K9" s="857"/>
      <c r="L9" s="602"/>
      <c r="M9" s="854"/>
      <c r="N9" s="602"/>
      <c r="O9" s="854"/>
      <c r="P9" s="602"/>
      <c r="Q9" s="644"/>
      <c r="R9" s="644"/>
      <c r="S9" s="14"/>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row>
    <row r="10" spans="1:249" s="378" customFormat="1" ht="90.75" customHeight="1" x14ac:dyDescent="0.25">
      <c r="A10" s="851"/>
      <c r="B10" s="851"/>
      <c r="C10" s="851"/>
      <c r="D10" s="644"/>
      <c r="E10" s="846"/>
      <c r="F10" s="644"/>
      <c r="G10" s="848" t="s">
        <v>1653</v>
      </c>
      <c r="H10" s="499" t="s">
        <v>1644</v>
      </c>
      <c r="I10" s="500" t="s">
        <v>42</v>
      </c>
      <c r="J10" s="644"/>
      <c r="K10" s="857"/>
      <c r="L10" s="602"/>
      <c r="M10" s="854"/>
      <c r="N10" s="602"/>
      <c r="O10" s="854"/>
      <c r="P10" s="602"/>
      <c r="Q10" s="644"/>
      <c r="R10" s="644"/>
      <c r="S10" s="14"/>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row>
    <row r="11" spans="1:249" ht="84" customHeight="1" x14ac:dyDescent="0.25">
      <c r="A11" s="852"/>
      <c r="B11" s="852"/>
      <c r="C11" s="852"/>
      <c r="D11" s="645"/>
      <c r="E11" s="847"/>
      <c r="F11" s="645"/>
      <c r="G11" s="849"/>
      <c r="H11" s="499" t="s">
        <v>1652</v>
      </c>
      <c r="I11" s="500" t="s">
        <v>42</v>
      </c>
      <c r="J11" s="645"/>
      <c r="K11" s="858"/>
      <c r="L11" s="553"/>
      <c r="M11" s="855"/>
      <c r="N11" s="553"/>
      <c r="O11" s="855"/>
      <c r="P11" s="553"/>
      <c r="Q11" s="645"/>
      <c r="R11" s="645"/>
      <c r="S11" s="14"/>
    </row>
    <row r="12" spans="1:249" s="377" customFormat="1" ht="125.25" customHeight="1" x14ac:dyDescent="0.25">
      <c r="A12" s="544">
        <v>2</v>
      </c>
      <c r="B12" s="544">
        <v>1</v>
      </c>
      <c r="C12" s="544">
        <v>4</v>
      </c>
      <c r="D12" s="514">
        <v>2</v>
      </c>
      <c r="E12" s="842" t="s">
        <v>1674</v>
      </c>
      <c r="F12" s="514" t="s">
        <v>1673</v>
      </c>
      <c r="G12" s="407" t="s">
        <v>45</v>
      </c>
      <c r="H12" s="407" t="s">
        <v>440</v>
      </c>
      <c r="I12" s="426" t="s">
        <v>1139</v>
      </c>
      <c r="J12" s="514" t="s">
        <v>1997</v>
      </c>
      <c r="K12" s="640" t="s">
        <v>39</v>
      </c>
      <c r="L12" s="640"/>
      <c r="M12" s="580">
        <v>64000</v>
      </c>
      <c r="N12" s="544"/>
      <c r="O12" s="580">
        <v>64000</v>
      </c>
      <c r="P12" s="624"/>
      <c r="Q12" s="514" t="s">
        <v>1638</v>
      </c>
      <c r="R12" s="514" t="s">
        <v>1637</v>
      </c>
      <c r="S12" s="14"/>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row>
    <row r="13" spans="1:249" s="377" customFormat="1" ht="125.25" customHeight="1" x14ac:dyDescent="0.25">
      <c r="A13" s="545"/>
      <c r="B13" s="545"/>
      <c r="C13" s="545"/>
      <c r="D13" s="515"/>
      <c r="E13" s="843"/>
      <c r="F13" s="515"/>
      <c r="G13" s="407" t="s">
        <v>1672</v>
      </c>
      <c r="H13" s="407" t="s">
        <v>1649</v>
      </c>
      <c r="I13" s="426" t="s">
        <v>42</v>
      </c>
      <c r="J13" s="515"/>
      <c r="K13" s="641"/>
      <c r="L13" s="641"/>
      <c r="M13" s="652"/>
      <c r="N13" s="545"/>
      <c r="O13" s="652"/>
      <c r="P13" s="625"/>
      <c r="Q13" s="515"/>
      <c r="R13" s="515"/>
      <c r="S13" s="14"/>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row>
    <row r="14" spans="1:249" s="377" customFormat="1" ht="113.25" customHeight="1" x14ac:dyDescent="0.25">
      <c r="A14" s="546"/>
      <c r="B14" s="546"/>
      <c r="C14" s="546"/>
      <c r="D14" s="516"/>
      <c r="E14" s="844"/>
      <c r="F14" s="516"/>
      <c r="G14" s="407" t="s">
        <v>1646</v>
      </c>
      <c r="H14" s="407" t="s">
        <v>1644</v>
      </c>
      <c r="I14" s="426" t="s">
        <v>42</v>
      </c>
      <c r="J14" s="516"/>
      <c r="K14" s="642"/>
      <c r="L14" s="642"/>
      <c r="M14" s="651"/>
      <c r="N14" s="546"/>
      <c r="O14" s="651"/>
      <c r="P14" s="626"/>
      <c r="Q14" s="516"/>
      <c r="R14" s="516"/>
      <c r="S14" s="14"/>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row>
    <row r="15" spans="1:249" ht="75.75" customHeight="1" x14ac:dyDescent="0.25">
      <c r="A15" s="840">
        <v>3</v>
      </c>
      <c r="B15" s="544">
        <v>1</v>
      </c>
      <c r="C15" s="544">
        <v>4</v>
      </c>
      <c r="D15" s="514">
        <v>5</v>
      </c>
      <c r="E15" s="833" t="s">
        <v>1671</v>
      </c>
      <c r="F15" s="514" t="s">
        <v>1670</v>
      </c>
      <c r="G15" s="407" t="s">
        <v>1669</v>
      </c>
      <c r="H15" s="407" t="s">
        <v>440</v>
      </c>
      <c r="I15" s="426" t="s">
        <v>1625</v>
      </c>
      <c r="J15" s="514" t="s">
        <v>1998</v>
      </c>
      <c r="K15" s="640" t="s">
        <v>39</v>
      </c>
      <c r="L15" s="640"/>
      <c r="M15" s="624">
        <v>99300</v>
      </c>
      <c r="N15" s="544"/>
      <c r="O15" s="624">
        <v>99300</v>
      </c>
      <c r="P15" s="624"/>
      <c r="Q15" s="514" t="s">
        <v>1638</v>
      </c>
      <c r="R15" s="514" t="s">
        <v>1637</v>
      </c>
    </row>
    <row r="16" spans="1:249" ht="81.75" customHeight="1" x14ac:dyDescent="0.25">
      <c r="A16" s="841"/>
      <c r="B16" s="546"/>
      <c r="C16" s="546"/>
      <c r="D16" s="516"/>
      <c r="E16" s="835"/>
      <c r="F16" s="516"/>
      <c r="G16" s="407" t="s">
        <v>1182</v>
      </c>
      <c r="H16" s="407" t="s">
        <v>555</v>
      </c>
      <c r="I16" s="426" t="s">
        <v>42</v>
      </c>
      <c r="J16" s="516"/>
      <c r="K16" s="642"/>
      <c r="L16" s="642"/>
      <c r="M16" s="626"/>
      <c r="N16" s="546"/>
      <c r="O16" s="626"/>
      <c r="P16" s="626"/>
      <c r="Q16" s="516"/>
      <c r="R16" s="516"/>
    </row>
    <row r="17" spans="1:18" ht="69.75" customHeight="1" x14ac:dyDescent="0.25">
      <c r="A17" s="514">
        <v>4</v>
      </c>
      <c r="B17" s="514">
        <v>1</v>
      </c>
      <c r="C17" s="514">
        <v>4</v>
      </c>
      <c r="D17" s="514">
        <v>2</v>
      </c>
      <c r="E17" s="833" t="s">
        <v>1668</v>
      </c>
      <c r="F17" s="514" t="s">
        <v>1667</v>
      </c>
      <c r="G17" s="403" t="s">
        <v>1161</v>
      </c>
      <c r="H17" s="403" t="s">
        <v>440</v>
      </c>
      <c r="I17" s="409">
        <v>20</v>
      </c>
      <c r="J17" s="514" t="s">
        <v>1666</v>
      </c>
      <c r="K17" s="544" t="s">
        <v>39</v>
      </c>
      <c r="L17" s="640"/>
      <c r="M17" s="580">
        <v>44000</v>
      </c>
      <c r="N17" s="541"/>
      <c r="O17" s="580">
        <v>44000</v>
      </c>
      <c r="P17" s="541"/>
      <c r="Q17" s="514" t="s">
        <v>1638</v>
      </c>
      <c r="R17" s="514" t="s">
        <v>1637</v>
      </c>
    </row>
    <row r="18" spans="1:18" ht="58.5" customHeight="1" x14ac:dyDescent="0.25">
      <c r="A18" s="515"/>
      <c r="B18" s="515"/>
      <c r="C18" s="515"/>
      <c r="D18" s="515"/>
      <c r="E18" s="834"/>
      <c r="F18" s="515"/>
      <c r="G18" s="403" t="s">
        <v>1646</v>
      </c>
      <c r="H18" s="403" t="s">
        <v>1665</v>
      </c>
      <c r="I18" s="502">
        <v>100000</v>
      </c>
      <c r="J18" s="515"/>
      <c r="K18" s="545"/>
      <c r="L18" s="641"/>
      <c r="M18" s="652"/>
      <c r="N18" s="542"/>
      <c r="O18" s="652"/>
      <c r="P18" s="542"/>
      <c r="Q18" s="515"/>
      <c r="R18" s="515"/>
    </row>
    <row r="19" spans="1:18" ht="55.5" customHeight="1" x14ac:dyDescent="0.25">
      <c r="A19" s="515"/>
      <c r="B19" s="515"/>
      <c r="C19" s="515"/>
      <c r="D19" s="515"/>
      <c r="E19" s="834"/>
      <c r="F19" s="515"/>
      <c r="G19" s="403" t="s">
        <v>497</v>
      </c>
      <c r="H19" s="403" t="s">
        <v>955</v>
      </c>
      <c r="I19" s="409">
        <v>500</v>
      </c>
      <c r="J19" s="515"/>
      <c r="K19" s="545"/>
      <c r="L19" s="641"/>
      <c r="M19" s="652"/>
      <c r="N19" s="542"/>
      <c r="O19" s="652"/>
      <c r="P19" s="542"/>
      <c r="Q19" s="515"/>
      <c r="R19" s="515"/>
    </row>
    <row r="20" spans="1:18" ht="59.25" customHeight="1" x14ac:dyDescent="0.25">
      <c r="A20" s="515"/>
      <c r="B20" s="515"/>
      <c r="C20" s="515"/>
      <c r="D20" s="515"/>
      <c r="E20" s="834"/>
      <c r="F20" s="515"/>
      <c r="G20" s="514" t="s">
        <v>1653</v>
      </c>
      <c r="H20" s="403" t="s">
        <v>1644</v>
      </c>
      <c r="I20" s="409">
        <v>1</v>
      </c>
      <c r="J20" s="515"/>
      <c r="K20" s="545"/>
      <c r="L20" s="641"/>
      <c r="M20" s="652"/>
      <c r="N20" s="542"/>
      <c r="O20" s="652"/>
      <c r="P20" s="542"/>
      <c r="Q20" s="515"/>
      <c r="R20" s="515"/>
    </row>
    <row r="21" spans="1:18" ht="247.15" customHeight="1" x14ac:dyDescent="0.25">
      <c r="A21" s="516"/>
      <c r="B21" s="516"/>
      <c r="C21" s="516"/>
      <c r="D21" s="516"/>
      <c r="E21" s="835"/>
      <c r="F21" s="516"/>
      <c r="G21" s="516"/>
      <c r="H21" s="403" t="s">
        <v>1664</v>
      </c>
      <c r="I21" s="403">
        <v>1</v>
      </c>
      <c r="J21" s="516"/>
      <c r="K21" s="546"/>
      <c r="L21" s="642"/>
      <c r="M21" s="651"/>
      <c r="N21" s="543"/>
      <c r="O21" s="651"/>
      <c r="P21" s="543"/>
      <c r="Q21" s="516"/>
      <c r="R21" s="516"/>
    </row>
    <row r="22" spans="1:18" ht="197.25" customHeight="1" x14ac:dyDescent="0.25">
      <c r="A22" s="577">
        <v>5</v>
      </c>
      <c r="B22" s="577">
        <v>1</v>
      </c>
      <c r="C22" s="577">
        <v>4</v>
      </c>
      <c r="D22" s="577">
        <v>5</v>
      </c>
      <c r="E22" s="828" t="s">
        <v>1663</v>
      </c>
      <c r="F22" s="630" t="s">
        <v>1999</v>
      </c>
      <c r="G22" s="407" t="s">
        <v>929</v>
      </c>
      <c r="H22" s="407" t="s">
        <v>440</v>
      </c>
      <c r="I22" s="411">
        <v>200</v>
      </c>
      <c r="J22" s="577" t="s">
        <v>1662</v>
      </c>
      <c r="K22" s="544" t="s">
        <v>46</v>
      </c>
      <c r="L22" s="544" t="s">
        <v>95</v>
      </c>
      <c r="M22" s="624">
        <v>72700</v>
      </c>
      <c r="N22" s="624">
        <v>47300</v>
      </c>
      <c r="O22" s="624">
        <v>72700</v>
      </c>
      <c r="P22" s="624">
        <v>47300</v>
      </c>
      <c r="Q22" s="577" t="s">
        <v>1638</v>
      </c>
      <c r="R22" s="577" t="s">
        <v>1637</v>
      </c>
    </row>
    <row r="23" spans="1:18" ht="84.75" customHeight="1" x14ac:dyDescent="0.25">
      <c r="A23" s="577"/>
      <c r="B23" s="577"/>
      <c r="C23" s="577"/>
      <c r="D23" s="577"/>
      <c r="E23" s="828"/>
      <c r="F23" s="630"/>
      <c r="G23" s="407" t="s">
        <v>1661</v>
      </c>
      <c r="H23" s="407" t="s">
        <v>895</v>
      </c>
      <c r="I23" s="411">
        <v>1</v>
      </c>
      <c r="J23" s="577"/>
      <c r="K23" s="545"/>
      <c r="L23" s="545"/>
      <c r="M23" s="625"/>
      <c r="N23" s="545"/>
      <c r="O23" s="625"/>
      <c r="P23" s="625"/>
      <c r="Q23" s="577"/>
      <c r="R23" s="577"/>
    </row>
    <row r="24" spans="1:18" ht="124.9" customHeight="1" x14ac:dyDescent="0.25">
      <c r="A24" s="577"/>
      <c r="B24" s="577"/>
      <c r="C24" s="577"/>
      <c r="D24" s="577"/>
      <c r="E24" s="828"/>
      <c r="F24" s="630"/>
      <c r="G24" s="407" t="s">
        <v>1660</v>
      </c>
      <c r="H24" s="407" t="s">
        <v>895</v>
      </c>
      <c r="I24" s="411">
        <v>1</v>
      </c>
      <c r="J24" s="577"/>
      <c r="K24" s="546"/>
      <c r="L24" s="546"/>
      <c r="M24" s="626"/>
      <c r="N24" s="546"/>
      <c r="O24" s="626"/>
      <c r="P24" s="626"/>
      <c r="Q24" s="577"/>
      <c r="R24" s="577"/>
    </row>
    <row r="25" spans="1:18" ht="68.25" customHeight="1" x14ac:dyDescent="0.25">
      <c r="A25" s="514">
        <v>6</v>
      </c>
      <c r="B25" s="514">
        <v>1</v>
      </c>
      <c r="C25" s="514">
        <v>4</v>
      </c>
      <c r="D25" s="514">
        <v>2</v>
      </c>
      <c r="E25" s="833" t="s">
        <v>1659</v>
      </c>
      <c r="F25" s="514" t="s">
        <v>1658</v>
      </c>
      <c r="G25" s="407" t="s">
        <v>1646</v>
      </c>
      <c r="H25" s="407" t="s">
        <v>1644</v>
      </c>
      <c r="I25" s="411">
        <v>1</v>
      </c>
      <c r="J25" s="514" t="s">
        <v>1657</v>
      </c>
      <c r="K25" s="544" t="s">
        <v>56</v>
      </c>
      <c r="L25" s="544"/>
      <c r="M25" s="624">
        <v>32000</v>
      </c>
      <c r="N25" s="624"/>
      <c r="O25" s="624">
        <v>32000</v>
      </c>
      <c r="P25" s="624"/>
      <c r="Q25" s="514" t="s">
        <v>1638</v>
      </c>
      <c r="R25" s="514" t="s">
        <v>1637</v>
      </c>
    </row>
    <row r="26" spans="1:18" ht="44.45" customHeight="1" x14ac:dyDescent="0.25">
      <c r="A26" s="515"/>
      <c r="B26" s="515"/>
      <c r="C26" s="515"/>
      <c r="D26" s="515"/>
      <c r="E26" s="834"/>
      <c r="F26" s="515"/>
      <c r="G26" s="514" t="s">
        <v>1653</v>
      </c>
      <c r="H26" s="407" t="s">
        <v>1644</v>
      </c>
      <c r="I26" s="411">
        <v>1</v>
      </c>
      <c r="J26" s="515"/>
      <c r="K26" s="545"/>
      <c r="L26" s="545"/>
      <c r="M26" s="625"/>
      <c r="N26" s="625"/>
      <c r="O26" s="625"/>
      <c r="P26" s="625"/>
      <c r="Q26" s="515"/>
      <c r="R26" s="515"/>
    </row>
    <row r="27" spans="1:18" ht="93.75" customHeight="1" x14ac:dyDescent="0.25">
      <c r="A27" s="516"/>
      <c r="B27" s="516"/>
      <c r="C27" s="516"/>
      <c r="D27" s="516"/>
      <c r="E27" s="835"/>
      <c r="F27" s="516"/>
      <c r="G27" s="516"/>
      <c r="H27" s="407" t="s">
        <v>1652</v>
      </c>
      <c r="I27" s="426" t="s">
        <v>42</v>
      </c>
      <c r="J27" s="516"/>
      <c r="K27" s="546"/>
      <c r="L27" s="546"/>
      <c r="M27" s="626"/>
      <c r="N27" s="626"/>
      <c r="O27" s="626"/>
      <c r="P27" s="626"/>
      <c r="Q27" s="516"/>
      <c r="R27" s="516"/>
    </row>
    <row r="28" spans="1:18" ht="38.25" customHeight="1" x14ac:dyDescent="0.25">
      <c r="A28" s="514">
        <v>7</v>
      </c>
      <c r="B28" s="544">
        <v>1</v>
      </c>
      <c r="C28" s="514">
        <v>4</v>
      </c>
      <c r="D28" s="514">
        <v>2</v>
      </c>
      <c r="E28" s="833" t="s">
        <v>1656</v>
      </c>
      <c r="F28" s="514" t="s">
        <v>2000</v>
      </c>
      <c r="G28" s="514" t="s">
        <v>1161</v>
      </c>
      <c r="H28" s="407" t="s">
        <v>1644</v>
      </c>
      <c r="I28" s="411">
        <v>1</v>
      </c>
      <c r="J28" s="514" t="s">
        <v>1655</v>
      </c>
      <c r="K28" s="544" t="s">
        <v>56</v>
      </c>
      <c r="L28" s="544"/>
      <c r="M28" s="836">
        <v>44000</v>
      </c>
      <c r="N28" s="624"/>
      <c r="O28" s="836">
        <v>44000</v>
      </c>
      <c r="P28" s="839"/>
      <c r="Q28" s="514" t="s">
        <v>1638</v>
      </c>
      <c r="R28" s="514" t="s">
        <v>1637</v>
      </c>
    </row>
    <row r="29" spans="1:18" ht="30" customHeight="1" x14ac:dyDescent="0.25">
      <c r="A29" s="515"/>
      <c r="B29" s="545"/>
      <c r="C29" s="515"/>
      <c r="D29" s="515"/>
      <c r="E29" s="834"/>
      <c r="F29" s="515"/>
      <c r="G29" s="516"/>
      <c r="H29" s="407" t="s">
        <v>440</v>
      </c>
      <c r="I29" s="411">
        <v>30</v>
      </c>
      <c r="J29" s="515"/>
      <c r="K29" s="545"/>
      <c r="L29" s="545"/>
      <c r="M29" s="837"/>
      <c r="N29" s="625"/>
      <c r="O29" s="837"/>
      <c r="P29" s="839"/>
      <c r="Q29" s="515"/>
      <c r="R29" s="515"/>
    </row>
    <row r="30" spans="1:18" ht="47.25" customHeight="1" x14ac:dyDescent="0.25">
      <c r="A30" s="515"/>
      <c r="B30" s="545"/>
      <c r="C30" s="515"/>
      <c r="D30" s="515"/>
      <c r="E30" s="834"/>
      <c r="F30" s="515"/>
      <c r="G30" s="407" t="s">
        <v>1654</v>
      </c>
      <c r="H30" s="407" t="s">
        <v>955</v>
      </c>
      <c r="I30" s="411">
        <v>500</v>
      </c>
      <c r="J30" s="515"/>
      <c r="K30" s="545"/>
      <c r="L30" s="545"/>
      <c r="M30" s="837"/>
      <c r="N30" s="625"/>
      <c r="O30" s="837"/>
      <c r="P30" s="839"/>
      <c r="Q30" s="515"/>
      <c r="R30" s="515"/>
    </row>
    <row r="31" spans="1:18" ht="61.5" customHeight="1" x14ac:dyDescent="0.25">
      <c r="A31" s="515"/>
      <c r="B31" s="545"/>
      <c r="C31" s="515"/>
      <c r="D31" s="515"/>
      <c r="E31" s="834"/>
      <c r="F31" s="515"/>
      <c r="G31" s="407" t="s">
        <v>1646</v>
      </c>
      <c r="H31" s="407" t="s">
        <v>1644</v>
      </c>
      <c r="I31" s="411">
        <v>1</v>
      </c>
      <c r="J31" s="515"/>
      <c r="K31" s="545"/>
      <c r="L31" s="545"/>
      <c r="M31" s="837"/>
      <c r="N31" s="625"/>
      <c r="O31" s="837"/>
      <c r="P31" s="839"/>
      <c r="Q31" s="515"/>
      <c r="R31" s="515"/>
    </row>
    <row r="32" spans="1:18" ht="37.5" customHeight="1" x14ac:dyDescent="0.25">
      <c r="A32" s="515"/>
      <c r="B32" s="545"/>
      <c r="C32" s="515"/>
      <c r="D32" s="515"/>
      <c r="E32" s="834"/>
      <c r="F32" s="515"/>
      <c r="G32" s="514" t="s">
        <v>1653</v>
      </c>
      <c r="H32" s="407" t="s">
        <v>1644</v>
      </c>
      <c r="I32" s="411">
        <v>1</v>
      </c>
      <c r="J32" s="515"/>
      <c r="K32" s="545"/>
      <c r="L32" s="545"/>
      <c r="M32" s="837"/>
      <c r="N32" s="625"/>
      <c r="O32" s="837"/>
      <c r="P32" s="839"/>
      <c r="Q32" s="515"/>
      <c r="R32" s="515"/>
    </row>
    <row r="33" spans="1:18" ht="48" customHeight="1" x14ac:dyDescent="0.25">
      <c r="A33" s="516"/>
      <c r="B33" s="546"/>
      <c r="C33" s="516"/>
      <c r="D33" s="516"/>
      <c r="E33" s="835"/>
      <c r="F33" s="516"/>
      <c r="G33" s="516"/>
      <c r="H33" s="407" t="s">
        <v>1652</v>
      </c>
      <c r="I33" s="411">
        <v>1</v>
      </c>
      <c r="J33" s="516"/>
      <c r="K33" s="546"/>
      <c r="L33" s="546"/>
      <c r="M33" s="838"/>
      <c r="N33" s="626"/>
      <c r="O33" s="838"/>
      <c r="P33" s="839"/>
      <c r="Q33" s="516"/>
      <c r="R33" s="516"/>
    </row>
    <row r="34" spans="1:18" ht="198" customHeight="1" x14ac:dyDescent="0.25">
      <c r="A34" s="407">
        <v>8</v>
      </c>
      <c r="B34" s="407">
        <v>1</v>
      </c>
      <c r="C34" s="407">
        <v>4</v>
      </c>
      <c r="D34" s="407">
        <v>2</v>
      </c>
      <c r="E34" s="442" t="s">
        <v>1651</v>
      </c>
      <c r="F34" s="423" t="s">
        <v>1650</v>
      </c>
      <c r="G34" s="407" t="s">
        <v>1161</v>
      </c>
      <c r="H34" s="407" t="s">
        <v>1649</v>
      </c>
      <c r="I34" s="411">
        <v>1</v>
      </c>
      <c r="J34" s="407" t="s">
        <v>1648</v>
      </c>
      <c r="K34" s="411" t="s">
        <v>39</v>
      </c>
      <c r="L34" s="411"/>
      <c r="M34" s="414">
        <v>5000</v>
      </c>
      <c r="N34" s="414"/>
      <c r="O34" s="414">
        <v>5000</v>
      </c>
      <c r="P34" s="414"/>
      <c r="Q34" s="407" t="s">
        <v>1638</v>
      </c>
      <c r="R34" s="407" t="s">
        <v>1637</v>
      </c>
    </row>
    <row r="35" spans="1:18" ht="58.5" customHeight="1" x14ac:dyDescent="0.25">
      <c r="A35" s="514">
        <v>9</v>
      </c>
      <c r="B35" s="514">
        <v>1</v>
      </c>
      <c r="C35" s="514">
        <v>4</v>
      </c>
      <c r="D35" s="514">
        <v>2</v>
      </c>
      <c r="E35" s="833" t="s">
        <v>1647</v>
      </c>
      <c r="F35" s="514" t="s">
        <v>1172</v>
      </c>
      <c r="G35" s="514" t="s">
        <v>1646</v>
      </c>
      <c r="H35" s="407" t="s">
        <v>1644</v>
      </c>
      <c r="I35" s="411">
        <v>1</v>
      </c>
      <c r="J35" s="514" t="s">
        <v>2001</v>
      </c>
      <c r="K35" s="544" t="s">
        <v>56</v>
      </c>
      <c r="L35" s="544"/>
      <c r="M35" s="624">
        <v>27000</v>
      </c>
      <c r="N35" s="624"/>
      <c r="O35" s="624">
        <v>27000</v>
      </c>
      <c r="P35" s="624"/>
      <c r="Q35" s="514" t="s">
        <v>1638</v>
      </c>
      <c r="R35" s="514" t="s">
        <v>1637</v>
      </c>
    </row>
    <row r="36" spans="1:18" ht="80.45" customHeight="1" x14ac:dyDescent="0.25">
      <c r="A36" s="515"/>
      <c r="B36" s="515"/>
      <c r="C36" s="515"/>
      <c r="D36" s="515"/>
      <c r="E36" s="834"/>
      <c r="F36" s="515"/>
      <c r="G36" s="516"/>
      <c r="H36" s="407" t="s">
        <v>1645</v>
      </c>
      <c r="I36" s="411">
        <v>42</v>
      </c>
      <c r="J36" s="515"/>
      <c r="K36" s="545"/>
      <c r="L36" s="545"/>
      <c r="M36" s="625"/>
      <c r="N36" s="625"/>
      <c r="O36" s="625"/>
      <c r="P36" s="625"/>
      <c r="Q36" s="515"/>
      <c r="R36" s="515"/>
    </row>
    <row r="37" spans="1:18" ht="84" customHeight="1" x14ac:dyDescent="0.25">
      <c r="A37" s="516"/>
      <c r="B37" s="516"/>
      <c r="C37" s="516"/>
      <c r="D37" s="516"/>
      <c r="E37" s="835"/>
      <c r="F37" s="516"/>
      <c r="G37" s="407" t="s">
        <v>1170</v>
      </c>
      <c r="H37" s="407" t="s">
        <v>1644</v>
      </c>
      <c r="I37" s="407">
        <v>1</v>
      </c>
      <c r="J37" s="516"/>
      <c r="K37" s="546"/>
      <c r="L37" s="546"/>
      <c r="M37" s="626"/>
      <c r="N37" s="626"/>
      <c r="O37" s="626"/>
      <c r="P37" s="626"/>
      <c r="Q37" s="516"/>
      <c r="R37" s="516"/>
    </row>
    <row r="38" spans="1:18" ht="132.75" customHeight="1" x14ac:dyDescent="0.25">
      <c r="A38" s="407">
        <v>10</v>
      </c>
      <c r="B38" s="407">
        <v>1</v>
      </c>
      <c r="C38" s="407">
        <v>4</v>
      </c>
      <c r="D38" s="407">
        <v>2</v>
      </c>
      <c r="E38" s="442" t="s">
        <v>1643</v>
      </c>
      <c r="F38" s="423" t="s">
        <v>1642</v>
      </c>
      <c r="G38" s="407" t="s">
        <v>1641</v>
      </c>
      <c r="H38" s="407" t="s">
        <v>1640</v>
      </c>
      <c r="I38" s="411">
        <v>1</v>
      </c>
      <c r="J38" s="407" t="s">
        <v>1639</v>
      </c>
      <c r="K38" s="411" t="s">
        <v>39</v>
      </c>
      <c r="L38" s="411"/>
      <c r="M38" s="414">
        <v>50000</v>
      </c>
      <c r="N38" s="414"/>
      <c r="O38" s="414">
        <v>50000</v>
      </c>
      <c r="P38" s="414"/>
      <c r="Q38" s="407" t="s">
        <v>1638</v>
      </c>
      <c r="R38" s="407" t="s">
        <v>1637</v>
      </c>
    </row>
    <row r="40" spans="1:18" ht="15.75" x14ac:dyDescent="0.25">
      <c r="M40" s="743"/>
      <c r="N40" s="684" t="s">
        <v>35</v>
      </c>
      <c r="O40" s="684"/>
      <c r="P40" s="684"/>
    </row>
    <row r="41" spans="1:18" x14ac:dyDescent="0.25">
      <c r="M41" s="743"/>
      <c r="N41" s="283" t="s">
        <v>36</v>
      </c>
      <c r="O41" s="743" t="s">
        <v>37</v>
      </c>
      <c r="P41" s="743"/>
    </row>
    <row r="42" spans="1:18" x14ac:dyDescent="0.25">
      <c r="M42" s="743"/>
      <c r="N42" s="283"/>
      <c r="O42" s="283">
        <v>2020</v>
      </c>
      <c r="P42" s="283">
        <v>2021</v>
      </c>
    </row>
    <row r="43" spans="1:18" x14ac:dyDescent="0.25">
      <c r="M43" s="187" t="s">
        <v>688</v>
      </c>
      <c r="N43" s="70">
        <v>10</v>
      </c>
      <c r="O43" s="23">
        <f>O7+O12+O15+O17+O22+O25+O28+O34+O35+O38</f>
        <v>509000</v>
      </c>
      <c r="P43" s="23">
        <f>P22</f>
        <v>47300</v>
      </c>
    </row>
    <row r="44" spans="1:18" x14ac:dyDescent="0.25">
      <c r="N44" s="9"/>
      <c r="O44" s="9"/>
      <c r="P44" s="9"/>
    </row>
    <row r="47" spans="1:18" x14ac:dyDescent="0.25">
      <c r="M47" s="51"/>
      <c r="N47" s="376"/>
    </row>
  </sheetData>
  <mergeCells count="144">
    <mergeCell ref="A4:A5"/>
    <mergeCell ref="B4:B5"/>
    <mergeCell ref="C4:C5"/>
    <mergeCell ref="D4:D5"/>
    <mergeCell ref="E4:E5"/>
    <mergeCell ref="F4:F5"/>
    <mergeCell ref="G4:G5"/>
    <mergeCell ref="H4:I4"/>
    <mergeCell ref="J4:J5"/>
    <mergeCell ref="N7:N11"/>
    <mergeCell ref="G10:G11"/>
    <mergeCell ref="P7:P11"/>
    <mergeCell ref="Q4:Q5"/>
    <mergeCell ref="R4:R5"/>
    <mergeCell ref="K4:L4"/>
    <mergeCell ref="M4:N4"/>
    <mergeCell ref="O4:P4"/>
    <mergeCell ref="O7:O11"/>
    <mergeCell ref="K7:K11"/>
    <mergeCell ref="L7:L11"/>
    <mergeCell ref="Q7:Q11"/>
    <mergeCell ref="R7:R11"/>
    <mergeCell ref="D7:D11"/>
    <mergeCell ref="E7:E11"/>
    <mergeCell ref="F7:F11"/>
    <mergeCell ref="G7:G8"/>
    <mergeCell ref="J7:J11"/>
    <mergeCell ref="A7:A11"/>
    <mergeCell ref="B7:B11"/>
    <mergeCell ref="C7:C11"/>
    <mergeCell ref="M7:M11"/>
    <mergeCell ref="P15:P16"/>
    <mergeCell ref="Q15:Q16"/>
    <mergeCell ref="R15:R16"/>
    <mergeCell ref="A15:A16"/>
    <mergeCell ref="B15:B16"/>
    <mergeCell ref="C15:C16"/>
    <mergeCell ref="A12:A14"/>
    <mergeCell ref="B12:B14"/>
    <mergeCell ref="C12:C14"/>
    <mergeCell ref="D12:D14"/>
    <mergeCell ref="E12:E14"/>
    <mergeCell ref="F12:F14"/>
    <mergeCell ref="J12:J14"/>
    <mergeCell ref="K12:K14"/>
    <mergeCell ref="R12:R14"/>
    <mergeCell ref="L12:L14"/>
    <mergeCell ref="M12:M14"/>
    <mergeCell ref="N12:N14"/>
    <mergeCell ref="O12:O14"/>
    <mergeCell ref="P12:P14"/>
    <mergeCell ref="Q12:Q14"/>
    <mergeCell ref="J15:J16"/>
    <mergeCell ref="D15:D16"/>
    <mergeCell ref="E15:E16"/>
    <mergeCell ref="F15:F16"/>
    <mergeCell ref="K15:K16"/>
    <mergeCell ref="L15:L16"/>
    <mergeCell ref="M15:M16"/>
    <mergeCell ref="N15:N16"/>
    <mergeCell ref="O15:O16"/>
    <mergeCell ref="G20:G21"/>
    <mergeCell ref="K17:K21"/>
    <mergeCell ref="A17:A21"/>
    <mergeCell ref="B17:B21"/>
    <mergeCell ref="C17:C21"/>
    <mergeCell ref="D17:D21"/>
    <mergeCell ref="E17:E21"/>
    <mergeCell ref="F17:F21"/>
    <mergeCell ref="J17:J21"/>
    <mergeCell ref="N17:N21"/>
    <mergeCell ref="R17:R21"/>
    <mergeCell ref="R22:R24"/>
    <mergeCell ref="L22:L24"/>
    <mergeCell ref="M22:M24"/>
    <mergeCell ref="N22:N24"/>
    <mergeCell ref="O22:O24"/>
    <mergeCell ref="P22:P24"/>
    <mergeCell ref="Q22:Q24"/>
    <mergeCell ref="O17:O21"/>
    <mergeCell ref="P17:P21"/>
    <mergeCell ref="Q17:Q21"/>
    <mergeCell ref="L17:L21"/>
    <mergeCell ref="M17:M21"/>
    <mergeCell ref="L25:L27"/>
    <mergeCell ref="M25:M27"/>
    <mergeCell ref="A22:A24"/>
    <mergeCell ref="B22:B24"/>
    <mergeCell ref="C22:C24"/>
    <mergeCell ref="D22:D24"/>
    <mergeCell ref="E22:E24"/>
    <mergeCell ref="F22:F24"/>
    <mergeCell ref="R25:R27"/>
    <mergeCell ref="G26:G27"/>
    <mergeCell ref="N25:N27"/>
    <mergeCell ref="O25:O27"/>
    <mergeCell ref="P25:P27"/>
    <mergeCell ref="Q25:Q27"/>
    <mergeCell ref="A25:A27"/>
    <mergeCell ref="B25:B27"/>
    <mergeCell ref="C25:C27"/>
    <mergeCell ref="D25:D27"/>
    <mergeCell ref="E25:E27"/>
    <mergeCell ref="F25:F27"/>
    <mergeCell ref="J25:J27"/>
    <mergeCell ref="K25:K27"/>
    <mergeCell ref="J22:J24"/>
    <mergeCell ref="K22:K24"/>
    <mergeCell ref="M40:M42"/>
    <mergeCell ref="N40:P40"/>
    <mergeCell ref="O41:P41"/>
    <mergeCell ref="K28:K33"/>
    <mergeCell ref="P35:P37"/>
    <mergeCell ref="Q35:Q37"/>
    <mergeCell ref="R35:R37"/>
    <mergeCell ref="G32:G33"/>
    <mergeCell ref="A28:A33"/>
    <mergeCell ref="B28:B33"/>
    <mergeCell ref="C28:C33"/>
    <mergeCell ref="D28:D33"/>
    <mergeCell ref="E28:E33"/>
    <mergeCell ref="F28:F33"/>
    <mergeCell ref="G28:G29"/>
    <mergeCell ref="J28:J33"/>
    <mergeCell ref="L28:L33"/>
    <mergeCell ref="M28:M33"/>
    <mergeCell ref="N28:N33"/>
    <mergeCell ref="O28:O33"/>
    <mergeCell ref="P28:P33"/>
    <mergeCell ref="Q28:Q33"/>
    <mergeCell ref="R28:R33"/>
    <mergeCell ref="A35:A37"/>
    <mergeCell ref="B35:B37"/>
    <mergeCell ref="C35:C37"/>
    <mergeCell ref="D35:D37"/>
    <mergeCell ref="E35:E37"/>
    <mergeCell ref="F35:F37"/>
    <mergeCell ref="O35:O37"/>
    <mergeCell ref="G35:G36"/>
    <mergeCell ref="J35:J37"/>
    <mergeCell ref="K35:K37"/>
    <mergeCell ref="L35:L37"/>
    <mergeCell ref="M35:M37"/>
    <mergeCell ref="N35:N37"/>
  </mergeCells>
  <conditionalFormatting sqref="G20">
    <cfRule type="duplicateValues" dxfId="0"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S30"/>
  <sheetViews>
    <sheetView topLeftCell="A22" zoomScale="60" zoomScaleNormal="60" workbookViewId="0">
      <selection activeCell="P28" sqref="P28:Q28"/>
    </sheetView>
  </sheetViews>
  <sheetFormatPr defaultRowHeight="15" x14ac:dyDescent="0.25"/>
  <cols>
    <col min="1" max="1" width="4.7109375" style="72" customWidth="1"/>
    <col min="2" max="2" width="13.2851562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6.285156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289" t="s">
        <v>2002</v>
      </c>
    </row>
    <row r="3" spans="1:19" x14ac:dyDescent="0.25">
      <c r="M3" s="2"/>
      <c r="N3" s="2"/>
      <c r="O3" s="2"/>
      <c r="P3" s="2"/>
    </row>
    <row r="4" spans="1:19" s="4" customFormat="1" ht="49.5" customHeight="1" x14ac:dyDescent="0.25">
      <c r="A4" s="867" t="s">
        <v>0</v>
      </c>
      <c r="B4" s="790" t="s">
        <v>1</v>
      </c>
      <c r="C4" s="790" t="s">
        <v>2</v>
      </c>
      <c r="D4" s="790" t="s">
        <v>3</v>
      </c>
      <c r="E4" s="867" t="s">
        <v>4</v>
      </c>
      <c r="F4" s="867" t="s">
        <v>5</v>
      </c>
      <c r="G4" s="867" t="s">
        <v>6</v>
      </c>
      <c r="H4" s="790" t="s">
        <v>7</v>
      </c>
      <c r="I4" s="790"/>
      <c r="J4" s="867" t="s">
        <v>8</v>
      </c>
      <c r="K4" s="790" t="s">
        <v>9</v>
      </c>
      <c r="L4" s="868"/>
      <c r="M4" s="789" t="s">
        <v>10</v>
      </c>
      <c r="N4" s="789"/>
      <c r="O4" s="789" t="s">
        <v>11</v>
      </c>
      <c r="P4" s="789"/>
      <c r="Q4" s="867" t="s">
        <v>12</v>
      </c>
      <c r="R4" s="790" t="s">
        <v>13</v>
      </c>
      <c r="S4" s="3"/>
    </row>
    <row r="5" spans="1:19" s="4" customFormat="1" ht="15.75" x14ac:dyDescent="0.2">
      <c r="A5" s="867"/>
      <c r="B5" s="790"/>
      <c r="C5" s="790"/>
      <c r="D5" s="790"/>
      <c r="E5" s="867"/>
      <c r="F5" s="867"/>
      <c r="G5" s="867"/>
      <c r="H5" s="326" t="s">
        <v>14</v>
      </c>
      <c r="I5" s="326" t="s">
        <v>15</v>
      </c>
      <c r="J5" s="867"/>
      <c r="K5" s="326">
        <v>2020</v>
      </c>
      <c r="L5" s="326">
        <v>2021</v>
      </c>
      <c r="M5" s="327">
        <v>2020</v>
      </c>
      <c r="N5" s="327">
        <v>2021</v>
      </c>
      <c r="O5" s="327">
        <v>2020</v>
      </c>
      <c r="P5" s="327">
        <v>2021</v>
      </c>
      <c r="Q5" s="867"/>
      <c r="R5" s="790"/>
      <c r="S5" s="3"/>
    </row>
    <row r="6" spans="1:19" s="4" customFormat="1" ht="15.75" x14ac:dyDescent="0.2">
      <c r="A6" s="382" t="s">
        <v>16</v>
      </c>
      <c r="B6" s="326" t="s">
        <v>17</v>
      </c>
      <c r="C6" s="326" t="s">
        <v>18</v>
      </c>
      <c r="D6" s="326" t="s">
        <v>19</v>
      </c>
      <c r="E6" s="382" t="s">
        <v>20</v>
      </c>
      <c r="F6" s="382" t="s">
        <v>21</v>
      </c>
      <c r="G6" s="382" t="s">
        <v>22</v>
      </c>
      <c r="H6" s="326" t="s">
        <v>23</v>
      </c>
      <c r="I6" s="326" t="s">
        <v>24</v>
      </c>
      <c r="J6" s="382" t="s">
        <v>25</v>
      </c>
      <c r="K6" s="326" t="s">
        <v>26</v>
      </c>
      <c r="L6" s="326" t="s">
        <v>27</v>
      </c>
      <c r="M6" s="325" t="s">
        <v>28</v>
      </c>
      <c r="N6" s="325" t="s">
        <v>29</v>
      </c>
      <c r="O6" s="325" t="s">
        <v>30</v>
      </c>
      <c r="P6" s="325" t="s">
        <v>31</v>
      </c>
      <c r="Q6" s="382" t="s">
        <v>32</v>
      </c>
      <c r="R6" s="326" t="s">
        <v>33</v>
      </c>
      <c r="S6" s="3"/>
    </row>
    <row r="7" spans="1:19" s="8" customFormat="1" ht="142.5" customHeight="1" x14ac:dyDescent="0.25">
      <c r="A7" s="443">
        <v>1</v>
      </c>
      <c r="B7" s="443">
        <v>1</v>
      </c>
      <c r="C7" s="443">
        <v>4</v>
      </c>
      <c r="D7" s="443">
        <v>2</v>
      </c>
      <c r="E7" s="448" t="s">
        <v>1737</v>
      </c>
      <c r="F7" s="448" t="s">
        <v>2003</v>
      </c>
      <c r="G7" s="443" t="s">
        <v>1729</v>
      </c>
      <c r="H7" s="448" t="s">
        <v>1728</v>
      </c>
      <c r="I7" s="443">
        <v>25</v>
      </c>
      <c r="J7" s="448" t="s">
        <v>1735</v>
      </c>
      <c r="K7" s="443" t="s">
        <v>39</v>
      </c>
      <c r="L7" s="443"/>
      <c r="M7" s="235">
        <v>5000</v>
      </c>
      <c r="N7" s="443"/>
      <c r="O7" s="235">
        <v>5000</v>
      </c>
      <c r="P7" s="443"/>
      <c r="Q7" s="448" t="s">
        <v>1679</v>
      </c>
      <c r="R7" s="448" t="s">
        <v>1705</v>
      </c>
      <c r="S7" s="13"/>
    </row>
    <row r="8" spans="1:19" ht="147" customHeight="1" x14ac:dyDescent="0.25">
      <c r="A8" s="448">
        <v>2</v>
      </c>
      <c r="B8" s="448">
        <v>1</v>
      </c>
      <c r="C8" s="448">
        <v>4</v>
      </c>
      <c r="D8" s="448">
        <v>2</v>
      </c>
      <c r="E8" s="448" t="s">
        <v>1736</v>
      </c>
      <c r="F8" s="448" t="s">
        <v>2004</v>
      </c>
      <c r="G8" s="448" t="s">
        <v>1729</v>
      </c>
      <c r="H8" s="448" t="s">
        <v>1728</v>
      </c>
      <c r="I8" s="443">
        <v>20</v>
      </c>
      <c r="J8" s="448" t="s">
        <v>1735</v>
      </c>
      <c r="K8" s="443" t="s">
        <v>39</v>
      </c>
      <c r="L8" s="228"/>
      <c r="M8" s="230">
        <v>4000</v>
      </c>
      <c r="N8" s="381"/>
      <c r="O8" s="230">
        <v>4000</v>
      </c>
      <c r="P8" s="381"/>
      <c r="Q8" s="448" t="s">
        <v>1679</v>
      </c>
      <c r="R8" s="448" t="s">
        <v>1678</v>
      </c>
      <c r="S8" s="14"/>
    </row>
    <row r="9" spans="1:19" ht="213" customHeight="1" x14ac:dyDescent="0.25">
      <c r="A9" s="443">
        <v>3</v>
      </c>
      <c r="B9" s="443">
        <v>1</v>
      </c>
      <c r="C9" s="443">
        <v>4</v>
      </c>
      <c r="D9" s="443">
        <v>5</v>
      </c>
      <c r="E9" s="448" t="s">
        <v>1734</v>
      </c>
      <c r="F9" s="448" t="s">
        <v>1733</v>
      </c>
      <c r="G9" s="443" t="s">
        <v>374</v>
      </c>
      <c r="H9" s="448" t="s">
        <v>54</v>
      </c>
      <c r="I9" s="443">
        <v>70</v>
      </c>
      <c r="J9" s="448" t="s">
        <v>1732</v>
      </c>
      <c r="K9" s="443" t="s">
        <v>39</v>
      </c>
      <c r="L9" s="379"/>
      <c r="M9" s="235">
        <v>6812</v>
      </c>
      <c r="N9" s="379"/>
      <c r="O9" s="235">
        <v>6812</v>
      </c>
      <c r="P9" s="379"/>
      <c r="Q9" s="448" t="s">
        <v>1679</v>
      </c>
      <c r="R9" s="448" t="s">
        <v>1678</v>
      </c>
    </row>
    <row r="10" spans="1:19" ht="220.5" x14ac:dyDescent="0.25">
      <c r="A10" s="443">
        <v>4</v>
      </c>
      <c r="B10" s="443">
        <v>1</v>
      </c>
      <c r="C10" s="443">
        <v>4</v>
      </c>
      <c r="D10" s="443">
        <v>2</v>
      </c>
      <c r="E10" s="448" t="s">
        <v>1730</v>
      </c>
      <c r="F10" s="448" t="s">
        <v>2005</v>
      </c>
      <c r="G10" s="443" t="s">
        <v>1729</v>
      </c>
      <c r="H10" s="448" t="s">
        <v>1728</v>
      </c>
      <c r="I10" s="443">
        <v>15</v>
      </c>
      <c r="J10" s="448" t="s">
        <v>1727</v>
      </c>
      <c r="K10" s="443" t="s">
        <v>46</v>
      </c>
      <c r="L10" s="379"/>
      <c r="M10" s="235">
        <v>3000</v>
      </c>
      <c r="N10" s="379"/>
      <c r="O10" s="235">
        <v>3000</v>
      </c>
      <c r="P10" s="379"/>
      <c r="Q10" s="448" t="s">
        <v>1679</v>
      </c>
      <c r="R10" s="448" t="s">
        <v>1678</v>
      </c>
    </row>
    <row r="11" spans="1:19" ht="146.25" customHeight="1" x14ac:dyDescent="0.25">
      <c r="A11" s="443">
        <v>5</v>
      </c>
      <c r="B11" s="443">
        <v>1</v>
      </c>
      <c r="C11" s="443">
        <v>4</v>
      </c>
      <c r="D11" s="443">
        <v>2</v>
      </c>
      <c r="E11" s="448" t="s">
        <v>2006</v>
      </c>
      <c r="F11" s="448" t="s">
        <v>1726</v>
      </c>
      <c r="G11" s="443" t="s">
        <v>1118</v>
      </c>
      <c r="H11" s="448" t="s">
        <v>931</v>
      </c>
      <c r="I11" s="443">
        <v>1</v>
      </c>
      <c r="J11" s="448" t="s">
        <v>2007</v>
      </c>
      <c r="K11" s="443" t="s">
        <v>39</v>
      </c>
      <c r="L11" s="379"/>
      <c r="M11" s="235">
        <v>19680</v>
      </c>
      <c r="N11" s="379"/>
      <c r="O11" s="235">
        <v>19680</v>
      </c>
      <c r="P11" s="379"/>
      <c r="Q11" s="448" t="s">
        <v>1679</v>
      </c>
      <c r="R11" s="448" t="s">
        <v>1705</v>
      </c>
    </row>
    <row r="12" spans="1:19" ht="176.25" customHeight="1" x14ac:dyDescent="0.25">
      <c r="A12" s="443">
        <v>6</v>
      </c>
      <c r="B12" s="443">
        <v>1</v>
      </c>
      <c r="C12" s="443">
        <v>4</v>
      </c>
      <c r="D12" s="443">
        <v>2</v>
      </c>
      <c r="E12" s="448" t="s">
        <v>1725</v>
      </c>
      <c r="F12" s="448" t="s">
        <v>2008</v>
      </c>
      <c r="G12" s="443" t="s">
        <v>1724</v>
      </c>
      <c r="H12" s="448" t="s">
        <v>1359</v>
      </c>
      <c r="I12" s="443">
        <v>24</v>
      </c>
      <c r="J12" s="448" t="s">
        <v>2007</v>
      </c>
      <c r="K12" s="443" t="s">
        <v>39</v>
      </c>
      <c r="L12" s="379"/>
      <c r="M12" s="235">
        <v>49600</v>
      </c>
      <c r="N12" s="379"/>
      <c r="O12" s="235">
        <v>49600</v>
      </c>
      <c r="P12" s="379"/>
      <c r="Q12" s="448" t="s">
        <v>1679</v>
      </c>
      <c r="R12" s="448" t="s">
        <v>1705</v>
      </c>
    </row>
    <row r="13" spans="1:19" ht="168.75" customHeight="1" x14ac:dyDescent="0.25">
      <c r="A13" s="443">
        <v>7</v>
      </c>
      <c r="B13" s="443">
        <v>1</v>
      </c>
      <c r="C13" s="443">
        <v>4</v>
      </c>
      <c r="D13" s="443">
        <v>2</v>
      </c>
      <c r="E13" s="448" t="s">
        <v>1723</v>
      </c>
      <c r="F13" s="448" t="s">
        <v>1722</v>
      </c>
      <c r="G13" s="443" t="s">
        <v>374</v>
      </c>
      <c r="H13" s="448" t="s">
        <v>54</v>
      </c>
      <c r="I13" s="443">
        <v>60</v>
      </c>
      <c r="J13" s="445" t="s">
        <v>1721</v>
      </c>
      <c r="K13" s="447" t="s">
        <v>39</v>
      </c>
      <c r="L13" s="380"/>
      <c r="M13" s="444">
        <v>28144.7</v>
      </c>
      <c r="N13" s="380"/>
      <c r="O13" s="444">
        <v>28144.7</v>
      </c>
      <c r="P13" s="380"/>
      <c r="Q13" s="445" t="s">
        <v>1679</v>
      </c>
      <c r="R13" s="445" t="s">
        <v>1678</v>
      </c>
    </row>
    <row r="14" spans="1:19" ht="223.5" customHeight="1" x14ac:dyDescent="0.25">
      <c r="A14" s="443">
        <v>8</v>
      </c>
      <c r="B14" s="443">
        <v>1</v>
      </c>
      <c r="C14" s="443">
        <v>4</v>
      </c>
      <c r="D14" s="443">
        <v>2</v>
      </c>
      <c r="E14" s="448" t="s">
        <v>1720</v>
      </c>
      <c r="F14" s="448" t="s">
        <v>1719</v>
      </c>
      <c r="G14" s="443" t="s">
        <v>1718</v>
      </c>
      <c r="H14" s="448" t="s">
        <v>2009</v>
      </c>
      <c r="I14" s="443" t="s">
        <v>2010</v>
      </c>
      <c r="J14" s="445" t="s">
        <v>1717</v>
      </c>
      <c r="K14" s="447" t="s">
        <v>39</v>
      </c>
      <c r="L14" s="447"/>
      <c r="M14" s="444">
        <v>55000</v>
      </c>
      <c r="N14" s="380"/>
      <c r="O14" s="444">
        <v>55000</v>
      </c>
      <c r="P14" s="380"/>
      <c r="Q14" s="445" t="s">
        <v>1679</v>
      </c>
      <c r="R14" s="445" t="s">
        <v>1705</v>
      </c>
    </row>
    <row r="15" spans="1:19" ht="235.5" customHeight="1" x14ac:dyDescent="0.25">
      <c r="A15" s="443">
        <v>9</v>
      </c>
      <c r="B15" s="443">
        <v>1</v>
      </c>
      <c r="C15" s="443">
        <v>4</v>
      </c>
      <c r="D15" s="443">
        <v>2</v>
      </c>
      <c r="E15" s="448" t="s">
        <v>1716</v>
      </c>
      <c r="F15" s="448" t="s">
        <v>1715</v>
      </c>
      <c r="G15" s="443" t="s">
        <v>1714</v>
      </c>
      <c r="H15" s="448" t="s">
        <v>1713</v>
      </c>
      <c r="I15" s="443" t="s">
        <v>1712</v>
      </c>
      <c r="J15" s="445" t="s">
        <v>1711</v>
      </c>
      <c r="K15" s="447" t="s">
        <v>39</v>
      </c>
      <c r="L15" s="447"/>
      <c r="M15" s="444">
        <v>57000</v>
      </c>
      <c r="N15" s="380"/>
      <c r="O15" s="444">
        <v>57000</v>
      </c>
      <c r="P15" s="380"/>
      <c r="Q15" s="445" t="s">
        <v>1679</v>
      </c>
      <c r="R15" s="445" t="s">
        <v>1705</v>
      </c>
    </row>
    <row r="16" spans="1:19" ht="205.5" customHeight="1" x14ac:dyDescent="0.25">
      <c r="A16" s="443">
        <v>10</v>
      </c>
      <c r="B16" s="443">
        <v>1</v>
      </c>
      <c r="C16" s="443">
        <v>4</v>
      </c>
      <c r="D16" s="443">
        <v>2</v>
      </c>
      <c r="E16" s="448" t="s">
        <v>1710</v>
      </c>
      <c r="F16" s="448" t="s">
        <v>1709</v>
      </c>
      <c r="G16" s="443" t="s">
        <v>1708</v>
      </c>
      <c r="H16" s="448" t="s">
        <v>2011</v>
      </c>
      <c r="I16" s="443" t="s">
        <v>1707</v>
      </c>
      <c r="J16" s="445" t="s">
        <v>1706</v>
      </c>
      <c r="K16" s="447" t="s">
        <v>39</v>
      </c>
      <c r="L16" s="447"/>
      <c r="M16" s="444">
        <v>18159.150000000001</v>
      </c>
      <c r="N16" s="380"/>
      <c r="O16" s="444">
        <v>18159.150000000001</v>
      </c>
      <c r="P16" s="380"/>
      <c r="Q16" s="445" t="s">
        <v>1679</v>
      </c>
      <c r="R16" s="445" t="s">
        <v>1705</v>
      </c>
      <c r="S16" s="2"/>
    </row>
    <row r="17" spans="1:19" ht="108.75" customHeight="1" x14ac:dyDescent="0.25">
      <c r="A17" s="859">
        <v>11</v>
      </c>
      <c r="B17" s="859">
        <v>1</v>
      </c>
      <c r="C17" s="859">
        <v>4</v>
      </c>
      <c r="D17" s="859">
        <v>5</v>
      </c>
      <c r="E17" s="866" t="s">
        <v>1704</v>
      </c>
      <c r="F17" s="866" t="s">
        <v>1703</v>
      </c>
      <c r="G17" s="443" t="s">
        <v>374</v>
      </c>
      <c r="H17" s="448" t="s">
        <v>54</v>
      </c>
      <c r="I17" s="443">
        <v>50</v>
      </c>
      <c r="J17" s="862" t="s">
        <v>1702</v>
      </c>
      <c r="K17" s="864"/>
      <c r="L17" s="862" t="s">
        <v>39</v>
      </c>
      <c r="M17" s="836"/>
      <c r="N17" s="860">
        <v>145000</v>
      </c>
      <c r="O17" s="836"/>
      <c r="P17" s="860">
        <v>145000</v>
      </c>
      <c r="Q17" s="862" t="s">
        <v>1679</v>
      </c>
      <c r="R17" s="862" t="s">
        <v>1678</v>
      </c>
      <c r="S17" s="2"/>
    </row>
    <row r="18" spans="1:19" ht="126" customHeight="1" x14ac:dyDescent="0.25">
      <c r="A18" s="859"/>
      <c r="B18" s="859"/>
      <c r="C18" s="859"/>
      <c r="D18" s="859"/>
      <c r="E18" s="866"/>
      <c r="F18" s="866"/>
      <c r="G18" s="448" t="s">
        <v>1701</v>
      </c>
      <c r="H18" s="448" t="s">
        <v>51</v>
      </c>
      <c r="I18" s="443">
        <v>35</v>
      </c>
      <c r="J18" s="863"/>
      <c r="K18" s="865"/>
      <c r="L18" s="863"/>
      <c r="M18" s="838"/>
      <c r="N18" s="861"/>
      <c r="O18" s="838"/>
      <c r="P18" s="861"/>
      <c r="Q18" s="863"/>
      <c r="R18" s="863"/>
    </row>
    <row r="19" spans="1:19" ht="198" customHeight="1" x14ac:dyDescent="0.25">
      <c r="A19" s="443">
        <v>12</v>
      </c>
      <c r="B19" s="443">
        <v>1</v>
      </c>
      <c r="C19" s="443">
        <v>4</v>
      </c>
      <c r="D19" s="443">
        <v>2</v>
      </c>
      <c r="E19" s="448" t="s">
        <v>1700</v>
      </c>
      <c r="F19" s="448" t="s">
        <v>1699</v>
      </c>
      <c r="G19" s="443" t="s">
        <v>1698</v>
      </c>
      <c r="H19" s="448" t="s">
        <v>51</v>
      </c>
      <c r="I19" s="443">
        <v>30</v>
      </c>
      <c r="J19" s="448" t="s">
        <v>1697</v>
      </c>
      <c r="K19" s="379"/>
      <c r="L19" s="443" t="s">
        <v>39</v>
      </c>
      <c r="M19" s="379"/>
      <c r="N19" s="235">
        <v>110000</v>
      </c>
      <c r="O19" s="379"/>
      <c r="P19" s="235">
        <v>110000</v>
      </c>
      <c r="Q19" s="448" t="s">
        <v>1679</v>
      </c>
      <c r="R19" s="448" t="s">
        <v>1678</v>
      </c>
    </row>
    <row r="20" spans="1:19" ht="236.25" x14ac:dyDescent="0.25">
      <c r="A20" s="443">
        <v>13</v>
      </c>
      <c r="B20" s="443">
        <v>1</v>
      </c>
      <c r="C20" s="443">
        <v>4</v>
      </c>
      <c r="D20" s="443">
        <v>5</v>
      </c>
      <c r="E20" s="448" t="s">
        <v>1696</v>
      </c>
      <c r="F20" s="448" t="s">
        <v>1695</v>
      </c>
      <c r="G20" s="443" t="s">
        <v>1694</v>
      </c>
      <c r="H20" s="448" t="s">
        <v>51</v>
      </c>
      <c r="I20" s="443">
        <v>25</v>
      </c>
      <c r="J20" s="448" t="s">
        <v>1693</v>
      </c>
      <c r="K20" s="379"/>
      <c r="L20" s="443" t="s">
        <v>40</v>
      </c>
      <c r="M20" s="379"/>
      <c r="N20" s="235">
        <v>165000</v>
      </c>
      <c r="O20" s="379"/>
      <c r="P20" s="235">
        <v>165000</v>
      </c>
      <c r="Q20" s="448" t="s">
        <v>1679</v>
      </c>
      <c r="R20" s="448" t="s">
        <v>1678</v>
      </c>
    </row>
    <row r="21" spans="1:19" ht="213" customHeight="1" x14ac:dyDescent="0.25">
      <c r="A21" s="443">
        <v>14</v>
      </c>
      <c r="B21" s="443">
        <v>1</v>
      </c>
      <c r="C21" s="443">
        <v>4</v>
      </c>
      <c r="D21" s="443">
        <v>2</v>
      </c>
      <c r="E21" s="448" t="s">
        <v>1692</v>
      </c>
      <c r="F21" s="448" t="s">
        <v>1691</v>
      </c>
      <c r="G21" s="448" t="s">
        <v>1690</v>
      </c>
      <c r="H21" s="448" t="s">
        <v>51</v>
      </c>
      <c r="I21" s="443">
        <v>25</v>
      </c>
      <c r="J21" s="448" t="s">
        <v>1689</v>
      </c>
      <c r="K21" s="379"/>
      <c r="L21" s="448" t="s">
        <v>39</v>
      </c>
      <c r="M21" s="379"/>
      <c r="N21" s="235">
        <v>40000</v>
      </c>
      <c r="O21" s="379"/>
      <c r="P21" s="235">
        <v>40000</v>
      </c>
      <c r="Q21" s="448" t="s">
        <v>1679</v>
      </c>
      <c r="R21" s="448" t="s">
        <v>1678</v>
      </c>
    </row>
    <row r="22" spans="1:19" ht="211.5" customHeight="1" x14ac:dyDescent="0.25">
      <c r="A22" s="443">
        <v>15</v>
      </c>
      <c r="B22" s="443">
        <v>1</v>
      </c>
      <c r="C22" s="443">
        <v>4</v>
      </c>
      <c r="D22" s="443">
        <v>2</v>
      </c>
      <c r="E22" s="448" t="s">
        <v>1688</v>
      </c>
      <c r="F22" s="448" t="s">
        <v>1687</v>
      </c>
      <c r="G22" s="443" t="s">
        <v>1686</v>
      </c>
      <c r="H22" s="448" t="s">
        <v>1685</v>
      </c>
      <c r="I22" s="443">
        <v>30</v>
      </c>
      <c r="J22" s="448" t="s">
        <v>1684</v>
      </c>
      <c r="K22" s="379"/>
      <c r="L22" s="443" t="s">
        <v>40</v>
      </c>
      <c r="M22" s="379"/>
      <c r="N22" s="235">
        <v>50000</v>
      </c>
      <c r="O22" s="379"/>
      <c r="P22" s="235">
        <v>50000</v>
      </c>
      <c r="Q22" s="448" t="s">
        <v>1679</v>
      </c>
      <c r="R22" s="448" t="s">
        <v>1678</v>
      </c>
    </row>
    <row r="23" spans="1:19" ht="269.25" customHeight="1" x14ac:dyDescent="0.25">
      <c r="A23" s="443">
        <v>16</v>
      </c>
      <c r="B23" s="443">
        <v>1</v>
      </c>
      <c r="C23" s="443">
        <v>4</v>
      </c>
      <c r="D23" s="443">
        <v>2</v>
      </c>
      <c r="E23" s="448" t="s">
        <v>1683</v>
      </c>
      <c r="F23" s="448" t="s">
        <v>1682</v>
      </c>
      <c r="G23" s="443" t="s">
        <v>1681</v>
      </c>
      <c r="H23" s="448" t="s">
        <v>51</v>
      </c>
      <c r="I23" s="443">
        <v>25</v>
      </c>
      <c r="J23" s="448" t="s">
        <v>1680</v>
      </c>
      <c r="K23" s="379"/>
      <c r="L23" s="443" t="s">
        <v>40</v>
      </c>
      <c r="M23" s="379"/>
      <c r="N23" s="235">
        <v>40000</v>
      </c>
      <c r="O23" s="379"/>
      <c r="P23" s="235">
        <v>40000</v>
      </c>
      <c r="Q23" s="448" t="s">
        <v>1679</v>
      </c>
      <c r="R23" s="448" t="s">
        <v>1678</v>
      </c>
    </row>
    <row r="25" spans="1:19" ht="15.75" x14ac:dyDescent="0.25">
      <c r="N25" s="743"/>
      <c r="O25" s="684" t="s">
        <v>35</v>
      </c>
      <c r="P25" s="684"/>
      <c r="Q25" s="684"/>
    </row>
    <row r="26" spans="1:19" x14ac:dyDescent="0.25">
      <c r="N26" s="743"/>
      <c r="O26" s="656" t="s">
        <v>36</v>
      </c>
      <c r="P26" s="743" t="s">
        <v>37</v>
      </c>
      <c r="Q26" s="743"/>
    </row>
    <row r="27" spans="1:19" x14ac:dyDescent="0.25">
      <c r="N27" s="743"/>
      <c r="O27" s="658"/>
      <c r="P27" s="283">
        <v>2020</v>
      </c>
      <c r="Q27" s="283">
        <v>2021</v>
      </c>
    </row>
    <row r="28" spans="1:19" x14ac:dyDescent="0.25">
      <c r="N28" s="187" t="s">
        <v>688</v>
      </c>
      <c r="O28" s="191">
        <v>16</v>
      </c>
      <c r="P28" s="23">
        <f>O7+O8+O9+O10+O11+O12+O29+O13+O14+O15+O16</f>
        <v>246395.85</v>
      </c>
      <c r="Q28" s="23">
        <f>SUM(P17:P23)</f>
        <v>550000</v>
      </c>
      <c r="R28" s="2"/>
    </row>
    <row r="30" spans="1:19" x14ac:dyDescent="0.25">
      <c r="R30" s="2"/>
    </row>
  </sheetData>
  <mergeCells count="33">
    <mergeCell ref="R4:R5"/>
    <mergeCell ref="O4:P4"/>
    <mergeCell ref="A4:A5"/>
    <mergeCell ref="B4:B5"/>
    <mergeCell ref="C4:C5"/>
    <mergeCell ref="D4:D5"/>
    <mergeCell ref="E4:E5"/>
    <mergeCell ref="F4:F5"/>
    <mergeCell ref="G4:G5"/>
    <mergeCell ref="H4:I4"/>
    <mergeCell ref="Q4:Q5"/>
    <mergeCell ref="J4:J5"/>
    <mergeCell ref="K4:L4"/>
    <mergeCell ref="M4:N4"/>
    <mergeCell ref="N25:N27"/>
    <mergeCell ref="O25:Q25"/>
    <mergeCell ref="O26:O27"/>
    <mergeCell ref="P26:Q26"/>
    <mergeCell ref="B17:B18"/>
    <mergeCell ref="C17:C18"/>
    <mergeCell ref="D17:D18"/>
    <mergeCell ref="E17:E18"/>
    <mergeCell ref="F17:F18"/>
    <mergeCell ref="A17:A18"/>
    <mergeCell ref="O17:O18"/>
    <mergeCell ref="P17:P18"/>
    <mergeCell ref="Q17:Q18"/>
    <mergeCell ref="R17:R18"/>
    <mergeCell ref="J17:J18"/>
    <mergeCell ref="K17:K18"/>
    <mergeCell ref="L17:L18"/>
    <mergeCell ref="M17:M18"/>
    <mergeCell ref="N17:N1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R40"/>
  <sheetViews>
    <sheetView topLeftCell="A37" zoomScale="60" zoomScaleNormal="60" workbookViewId="0">
      <selection activeCell="F7" sqref="F7:F19"/>
    </sheetView>
  </sheetViews>
  <sheetFormatPr defaultColWidth="9.140625"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29.855468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6384" width="9.140625" style="72"/>
  </cols>
  <sheetData>
    <row r="2" spans="1:18" x14ac:dyDescent="0.25">
      <c r="A2" s="188" t="s">
        <v>2012</v>
      </c>
    </row>
    <row r="3" spans="1:18" x14ac:dyDescent="0.25">
      <c r="M3" s="2"/>
      <c r="N3" s="2"/>
      <c r="O3" s="2"/>
      <c r="P3" s="2"/>
    </row>
    <row r="4" spans="1:18" s="4" customFormat="1" ht="47.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row>
    <row r="5" spans="1:18"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row>
    <row r="6" spans="1:18" s="4" customFormat="1" ht="15.75" customHeigh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row>
    <row r="7" spans="1:18" ht="57" customHeight="1" x14ac:dyDescent="0.25">
      <c r="A7" s="871">
        <v>1</v>
      </c>
      <c r="B7" s="577">
        <v>1</v>
      </c>
      <c r="C7" s="582">
        <v>4</v>
      </c>
      <c r="D7" s="577">
        <v>2</v>
      </c>
      <c r="E7" s="577" t="s">
        <v>1778</v>
      </c>
      <c r="F7" s="866" t="s">
        <v>1777</v>
      </c>
      <c r="G7" s="577" t="s">
        <v>418</v>
      </c>
      <c r="H7" s="411" t="s">
        <v>53</v>
      </c>
      <c r="I7" s="426" t="s">
        <v>42</v>
      </c>
      <c r="J7" s="514" t="s">
        <v>1776</v>
      </c>
      <c r="K7" s="640" t="s">
        <v>1775</v>
      </c>
      <c r="L7" s="640"/>
      <c r="M7" s="624">
        <v>72659.14</v>
      </c>
      <c r="N7" s="544"/>
      <c r="O7" s="624">
        <v>72659.14</v>
      </c>
      <c r="P7" s="624"/>
      <c r="Q7" s="514" t="s">
        <v>1740</v>
      </c>
      <c r="R7" s="514" t="s">
        <v>1739</v>
      </c>
    </row>
    <row r="8" spans="1:18" ht="70.5" customHeight="1" x14ac:dyDescent="0.25">
      <c r="A8" s="872"/>
      <c r="B8" s="577"/>
      <c r="C8" s="582"/>
      <c r="D8" s="577"/>
      <c r="E8" s="577"/>
      <c r="F8" s="866"/>
      <c r="G8" s="577"/>
      <c r="H8" s="407" t="s">
        <v>440</v>
      </c>
      <c r="I8" s="411">
        <v>30</v>
      </c>
      <c r="J8" s="515"/>
      <c r="K8" s="641"/>
      <c r="L8" s="641"/>
      <c r="M8" s="625"/>
      <c r="N8" s="545"/>
      <c r="O8" s="625"/>
      <c r="P8" s="625"/>
      <c r="Q8" s="515"/>
      <c r="R8" s="515"/>
    </row>
    <row r="9" spans="1:18" ht="60.75" customHeight="1" x14ac:dyDescent="0.25">
      <c r="A9" s="872"/>
      <c r="B9" s="577"/>
      <c r="C9" s="582"/>
      <c r="D9" s="577"/>
      <c r="E9" s="577"/>
      <c r="F9" s="866"/>
      <c r="G9" s="577" t="s">
        <v>45</v>
      </c>
      <c r="H9" s="407" t="s">
        <v>527</v>
      </c>
      <c r="I9" s="426" t="s">
        <v>42</v>
      </c>
      <c r="J9" s="515"/>
      <c r="K9" s="641"/>
      <c r="L9" s="641"/>
      <c r="M9" s="625"/>
      <c r="N9" s="545"/>
      <c r="O9" s="625"/>
      <c r="P9" s="625"/>
      <c r="Q9" s="515"/>
      <c r="R9" s="515"/>
    </row>
    <row r="10" spans="1:18" ht="62.25" customHeight="1" x14ac:dyDescent="0.25">
      <c r="A10" s="872"/>
      <c r="B10" s="577"/>
      <c r="C10" s="582"/>
      <c r="D10" s="577"/>
      <c r="E10" s="577"/>
      <c r="F10" s="866"/>
      <c r="G10" s="577"/>
      <c r="H10" s="407" t="s">
        <v>440</v>
      </c>
      <c r="I10" s="426" t="s">
        <v>1625</v>
      </c>
      <c r="J10" s="515"/>
      <c r="K10" s="641"/>
      <c r="L10" s="641"/>
      <c r="M10" s="625"/>
      <c r="N10" s="545"/>
      <c r="O10" s="625"/>
      <c r="P10" s="625"/>
      <c r="Q10" s="515"/>
      <c r="R10" s="515"/>
    </row>
    <row r="11" spans="1:18" ht="87" customHeight="1" x14ac:dyDescent="0.25">
      <c r="A11" s="872"/>
      <c r="B11" s="577"/>
      <c r="C11" s="582"/>
      <c r="D11" s="577"/>
      <c r="E11" s="577"/>
      <c r="F11" s="866"/>
      <c r="G11" s="577" t="s">
        <v>1774</v>
      </c>
      <c r="H11" s="407" t="s">
        <v>1773</v>
      </c>
      <c r="I11" s="426" t="s">
        <v>42</v>
      </c>
      <c r="J11" s="515"/>
      <c r="K11" s="641"/>
      <c r="L11" s="641"/>
      <c r="M11" s="625"/>
      <c r="N11" s="545"/>
      <c r="O11" s="625"/>
      <c r="P11" s="625"/>
      <c r="Q11" s="515"/>
      <c r="R11" s="515"/>
    </row>
    <row r="12" spans="1:18" ht="87" customHeight="1" x14ac:dyDescent="0.25">
      <c r="A12" s="872"/>
      <c r="B12" s="577"/>
      <c r="C12" s="582"/>
      <c r="D12" s="577"/>
      <c r="E12" s="577"/>
      <c r="F12" s="866"/>
      <c r="G12" s="577"/>
      <c r="H12" s="407" t="s">
        <v>1772</v>
      </c>
      <c r="I12" s="407">
        <v>24</v>
      </c>
      <c r="J12" s="515"/>
      <c r="K12" s="641"/>
      <c r="L12" s="641"/>
      <c r="M12" s="625"/>
      <c r="N12" s="545"/>
      <c r="O12" s="625"/>
      <c r="P12" s="625"/>
      <c r="Q12" s="515"/>
      <c r="R12" s="515"/>
    </row>
    <row r="13" spans="1:18" ht="87" customHeight="1" x14ac:dyDescent="0.25">
      <c r="A13" s="872"/>
      <c r="B13" s="577"/>
      <c r="C13" s="582"/>
      <c r="D13" s="577"/>
      <c r="E13" s="577"/>
      <c r="F13" s="866"/>
      <c r="G13" s="577"/>
      <c r="H13" s="407" t="s">
        <v>1771</v>
      </c>
      <c r="I13" s="407">
        <v>1</v>
      </c>
      <c r="J13" s="515"/>
      <c r="K13" s="641"/>
      <c r="L13" s="641"/>
      <c r="M13" s="625"/>
      <c r="N13" s="545"/>
      <c r="O13" s="625"/>
      <c r="P13" s="625"/>
      <c r="Q13" s="515"/>
      <c r="R13" s="515"/>
    </row>
    <row r="14" spans="1:18" ht="60" customHeight="1" x14ac:dyDescent="0.25">
      <c r="A14" s="872"/>
      <c r="B14" s="577"/>
      <c r="C14" s="582"/>
      <c r="D14" s="577"/>
      <c r="E14" s="577"/>
      <c r="F14" s="866"/>
      <c r="G14" s="577"/>
      <c r="H14" s="577" t="s">
        <v>1770</v>
      </c>
      <c r="I14" s="873" t="s">
        <v>1769</v>
      </c>
      <c r="J14" s="515"/>
      <c r="K14" s="641"/>
      <c r="L14" s="641"/>
      <c r="M14" s="625"/>
      <c r="N14" s="545"/>
      <c r="O14" s="625"/>
      <c r="P14" s="625"/>
      <c r="Q14" s="515"/>
      <c r="R14" s="515"/>
    </row>
    <row r="15" spans="1:18" ht="28.5" customHeight="1" x14ac:dyDescent="0.25">
      <c r="A15" s="872"/>
      <c r="B15" s="577"/>
      <c r="C15" s="582"/>
      <c r="D15" s="577"/>
      <c r="E15" s="577"/>
      <c r="F15" s="866"/>
      <c r="G15" s="577"/>
      <c r="H15" s="577"/>
      <c r="I15" s="873"/>
      <c r="J15" s="515"/>
      <c r="K15" s="641"/>
      <c r="L15" s="641"/>
      <c r="M15" s="625"/>
      <c r="N15" s="545"/>
      <c r="O15" s="625"/>
      <c r="P15" s="625"/>
      <c r="Q15" s="515"/>
      <c r="R15" s="515"/>
    </row>
    <row r="16" spans="1:18" ht="87" customHeight="1" x14ac:dyDescent="0.25">
      <c r="A16" s="872"/>
      <c r="B16" s="577"/>
      <c r="C16" s="582"/>
      <c r="D16" s="577"/>
      <c r="E16" s="577"/>
      <c r="F16" s="866"/>
      <c r="G16" s="577"/>
      <c r="H16" s="407" t="s">
        <v>1768</v>
      </c>
      <c r="I16" s="449">
        <v>2</v>
      </c>
      <c r="J16" s="515"/>
      <c r="K16" s="641"/>
      <c r="L16" s="641"/>
      <c r="M16" s="625"/>
      <c r="N16" s="545"/>
      <c r="O16" s="625"/>
      <c r="P16" s="625"/>
      <c r="Q16" s="515"/>
      <c r="R16" s="515"/>
    </row>
    <row r="17" spans="1:18" ht="87" customHeight="1" x14ac:dyDescent="0.25">
      <c r="A17" s="872"/>
      <c r="B17" s="577"/>
      <c r="C17" s="582"/>
      <c r="D17" s="577"/>
      <c r="E17" s="577"/>
      <c r="F17" s="866"/>
      <c r="G17" s="577"/>
      <c r="H17" s="407" t="s">
        <v>1767</v>
      </c>
      <c r="I17" s="449" t="s">
        <v>1766</v>
      </c>
      <c r="J17" s="515"/>
      <c r="K17" s="641"/>
      <c r="L17" s="641"/>
      <c r="M17" s="625"/>
      <c r="N17" s="545"/>
      <c r="O17" s="625"/>
      <c r="P17" s="625"/>
      <c r="Q17" s="515"/>
      <c r="R17" s="515"/>
    </row>
    <row r="18" spans="1:18" ht="87" customHeight="1" x14ac:dyDescent="0.25">
      <c r="A18" s="872"/>
      <c r="B18" s="577"/>
      <c r="C18" s="582"/>
      <c r="D18" s="577"/>
      <c r="E18" s="577"/>
      <c r="F18" s="866"/>
      <c r="G18" s="577"/>
      <c r="H18" s="407" t="s">
        <v>1765</v>
      </c>
      <c r="I18" s="449" t="s">
        <v>1764</v>
      </c>
      <c r="J18" s="515"/>
      <c r="K18" s="641"/>
      <c r="L18" s="641"/>
      <c r="M18" s="625"/>
      <c r="N18" s="545"/>
      <c r="O18" s="625"/>
      <c r="P18" s="625"/>
      <c r="Q18" s="515"/>
      <c r="R18" s="515"/>
    </row>
    <row r="19" spans="1:18" ht="87" customHeight="1" x14ac:dyDescent="0.25">
      <c r="A19" s="872"/>
      <c r="B19" s="514"/>
      <c r="C19" s="544"/>
      <c r="D19" s="514"/>
      <c r="E19" s="514"/>
      <c r="F19" s="862"/>
      <c r="G19" s="514"/>
      <c r="H19" s="403" t="s">
        <v>1763</v>
      </c>
      <c r="I19" s="503" t="s">
        <v>1762</v>
      </c>
      <c r="J19" s="515"/>
      <c r="K19" s="641"/>
      <c r="L19" s="641"/>
      <c r="M19" s="625"/>
      <c r="N19" s="545"/>
      <c r="O19" s="625"/>
      <c r="P19" s="625"/>
      <c r="Q19" s="515"/>
      <c r="R19" s="515"/>
    </row>
    <row r="20" spans="1:18" ht="120.75" customHeight="1" x14ac:dyDescent="0.25">
      <c r="A20" s="544">
        <v>2</v>
      </c>
      <c r="B20" s="514">
        <v>1</v>
      </c>
      <c r="C20" s="544">
        <v>4</v>
      </c>
      <c r="D20" s="514">
        <v>2</v>
      </c>
      <c r="E20" s="514" t="s">
        <v>1761</v>
      </c>
      <c r="F20" s="514" t="s">
        <v>1760</v>
      </c>
      <c r="G20" s="514" t="s">
        <v>45</v>
      </c>
      <c r="H20" s="407" t="s">
        <v>527</v>
      </c>
      <c r="I20" s="411">
        <v>1</v>
      </c>
      <c r="J20" s="514" t="s">
        <v>1759</v>
      </c>
      <c r="K20" s="640" t="s">
        <v>1749</v>
      </c>
      <c r="L20" s="640"/>
      <c r="M20" s="624">
        <v>37354</v>
      </c>
      <c r="N20" s="544"/>
      <c r="O20" s="624">
        <v>37354</v>
      </c>
      <c r="P20" s="624"/>
      <c r="Q20" s="514" t="s">
        <v>1740</v>
      </c>
      <c r="R20" s="514" t="s">
        <v>1739</v>
      </c>
    </row>
    <row r="21" spans="1:18" ht="144.75" customHeight="1" x14ac:dyDescent="0.25">
      <c r="A21" s="546"/>
      <c r="B21" s="516"/>
      <c r="C21" s="546"/>
      <c r="D21" s="516"/>
      <c r="E21" s="516"/>
      <c r="F21" s="516"/>
      <c r="G21" s="516"/>
      <c r="H21" s="407" t="s">
        <v>440</v>
      </c>
      <c r="I21" s="407">
        <v>32</v>
      </c>
      <c r="J21" s="516"/>
      <c r="K21" s="642"/>
      <c r="L21" s="642"/>
      <c r="M21" s="626"/>
      <c r="N21" s="546"/>
      <c r="O21" s="626"/>
      <c r="P21" s="626"/>
      <c r="Q21" s="516"/>
      <c r="R21" s="516"/>
    </row>
    <row r="22" spans="1:18" ht="133.5" customHeight="1" x14ac:dyDescent="0.25">
      <c r="A22" s="544">
        <v>3</v>
      </c>
      <c r="B22" s="514">
        <v>1</v>
      </c>
      <c r="C22" s="544">
        <v>4</v>
      </c>
      <c r="D22" s="514">
        <v>2</v>
      </c>
      <c r="E22" s="514" t="s">
        <v>1758</v>
      </c>
      <c r="F22" s="514" t="s">
        <v>1757</v>
      </c>
      <c r="G22" s="514" t="s">
        <v>45</v>
      </c>
      <c r="H22" s="407" t="s">
        <v>527</v>
      </c>
      <c r="I22" s="383">
        <v>1</v>
      </c>
      <c r="J22" s="514" t="s">
        <v>1752</v>
      </c>
      <c r="K22" s="640" t="s">
        <v>1749</v>
      </c>
      <c r="L22" s="640"/>
      <c r="M22" s="624">
        <v>22225</v>
      </c>
      <c r="N22" s="544"/>
      <c r="O22" s="624">
        <v>22225</v>
      </c>
      <c r="P22" s="624"/>
      <c r="Q22" s="514" t="s">
        <v>1740</v>
      </c>
      <c r="R22" s="514" t="s">
        <v>1739</v>
      </c>
    </row>
    <row r="23" spans="1:18" ht="127.5" customHeight="1" x14ac:dyDescent="0.25">
      <c r="A23" s="546"/>
      <c r="B23" s="516"/>
      <c r="C23" s="546"/>
      <c r="D23" s="516"/>
      <c r="E23" s="516"/>
      <c r="F23" s="516"/>
      <c r="G23" s="516"/>
      <c r="H23" s="426" t="s">
        <v>440</v>
      </c>
      <c r="I23" s="407">
        <v>25</v>
      </c>
      <c r="J23" s="516"/>
      <c r="K23" s="642"/>
      <c r="L23" s="642"/>
      <c r="M23" s="626"/>
      <c r="N23" s="546"/>
      <c r="O23" s="626"/>
      <c r="P23" s="626"/>
      <c r="Q23" s="516"/>
      <c r="R23" s="516"/>
    </row>
    <row r="24" spans="1:18" s="8" customFormat="1" ht="125.25" customHeight="1" x14ac:dyDescent="0.25">
      <c r="A24" s="544">
        <v>4</v>
      </c>
      <c r="B24" s="544">
        <v>1</v>
      </c>
      <c r="C24" s="544">
        <v>4</v>
      </c>
      <c r="D24" s="514">
        <v>2</v>
      </c>
      <c r="E24" s="514" t="s">
        <v>1756</v>
      </c>
      <c r="F24" s="514" t="s">
        <v>1755</v>
      </c>
      <c r="G24" s="514" t="s">
        <v>1754</v>
      </c>
      <c r="H24" s="407" t="s">
        <v>1753</v>
      </c>
      <c r="I24" s="426" t="s">
        <v>42</v>
      </c>
      <c r="J24" s="514" t="s">
        <v>1752</v>
      </c>
      <c r="K24" s="640" t="s">
        <v>1749</v>
      </c>
      <c r="L24" s="640"/>
      <c r="M24" s="624">
        <v>21933.75</v>
      </c>
      <c r="N24" s="544"/>
      <c r="O24" s="624">
        <v>21933.75</v>
      </c>
      <c r="P24" s="624"/>
      <c r="Q24" s="514" t="s">
        <v>1740</v>
      </c>
      <c r="R24" s="514" t="s">
        <v>1739</v>
      </c>
    </row>
    <row r="25" spans="1:18" s="8" customFormat="1" ht="171.75" customHeight="1" x14ac:dyDescent="0.25">
      <c r="A25" s="546"/>
      <c r="B25" s="546"/>
      <c r="C25" s="546"/>
      <c r="D25" s="516"/>
      <c r="E25" s="516"/>
      <c r="F25" s="516"/>
      <c r="G25" s="516"/>
      <c r="H25" s="426" t="s">
        <v>440</v>
      </c>
      <c r="I25" s="407">
        <v>25</v>
      </c>
      <c r="J25" s="516"/>
      <c r="K25" s="642"/>
      <c r="L25" s="642"/>
      <c r="M25" s="626"/>
      <c r="N25" s="546"/>
      <c r="O25" s="626"/>
      <c r="P25" s="626"/>
      <c r="Q25" s="516"/>
      <c r="R25" s="516"/>
    </row>
    <row r="26" spans="1:18" s="8" customFormat="1" ht="103.5" customHeight="1" x14ac:dyDescent="0.25">
      <c r="A26" s="514">
        <v>5</v>
      </c>
      <c r="B26" s="577">
        <v>1</v>
      </c>
      <c r="C26" s="582">
        <v>4</v>
      </c>
      <c r="D26" s="577">
        <v>2</v>
      </c>
      <c r="E26" s="577" t="s">
        <v>1751</v>
      </c>
      <c r="F26" s="577" t="s">
        <v>2013</v>
      </c>
      <c r="G26" s="869" t="s">
        <v>59</v>
      </c>
      <c r="H26" s="430" t="s">
        <v>896</v>
      </c>
      <c r="I26" s="430">
        <v>4</v>
      </c>
      <c r="J26" s="643" t="s">
        <v>1750</v>
      </c>
      <c r="K26" s="514" t="s">
        <v>1749</v>
      </c>
      <c r="L26" s="514"/>
      <c r="M26" s="580">
        <v>22750</v>
      </c>
      <c r="N26" s="580"/>
      <c r="O26" s="580">
        <v>22750</v>
      </c>
      <c r="P26" s="580"/>
      <c r="Q26" s="514" t="s">
        <v>1740</v>
      </c>
      <c r="R26" s="514" t="s">
        <v>1739</v>
      </c>
    </row>
    <row r="27" spans="1:18" s="8" customFormat="1" ht="78" customHeight="1" x14ac:dyDescent="0.25">
      <c r="A27" s="515"/>
      <c r="B27" s="577"/>
      <c r="C27" s="582"/>
      <c r="D27" s="577"/>
      <c r="E27" s="577"/>
      <c r="F27" s="577"/>
      <c r="G27" s="870"/>
      <c r="H27" s="430" t="s">
        <v>440</v>
      </c>
      <c r="I27" s="430">
        <v>100</v>
      </c>
      <c r="J27" s="644"/>
      <c r="K27" s="515"/>
      <c r="L27" s="515"/>
      <c r="M27" s="652"/>
      <c r="N27" s="652"/>
      <c r="O27" s="652"/>
      <c r="P27" s="652"/>
      <c r="Q27" s="515"/>
      <c r="R27" s="515"/>
    </row>
    <row r="28" spans="1:18" s="8" customFormat="1" ht="69" customHeight="1" x14ac:dyDescent="0.25">
      <c r="A28" s="515"/>
      <c r="B28" s="577"/>
      <c r="C28" s="582"/>
      <c r="D28" s="577"/>
      <c r="E28" s="577"/>
      <c r="F28" s="577"/>
      <c r="G28" s="514" t="s">
        <v>1170</v>
      </c>
      <c r="H28" s="430" t="s">
        <v>1795</v>
      </c>
      <c r="I28" s="430">
        <v>1</v>
      </c>
      <c r="J28" s="644"/>
      <c r="K28" s="515"/>
      <c r="L28" s="515"/>
      <c r="M28" s="652"/>
      <c r="N28" s="652"/>
      <c r="O28" s="652"/>
      <c r="P28" s="652"/>
      <c r="Q28" s="515"/>
      <c r="R28" s="515"/>
    </row>
    <row r="29" spans="1:18" s="8" customFormat="1" ht="119.25" customHeight="1" x14ac:dyDescent="0.25">
      <c r="A29" s="516"/>
      <c r="B29" s="577"/>
      <c r="C29" s="582"/>
      <c r="D29" s="577"/>
      <c r="E29" s="577"/>
      <c r="F29" s="577"/>
      <c r="G29" s="516"/>
      <c r="H29" s="430" t="s">
        <v>1748</v>
      </c>
      <c r="I29" s="430">
        <v>30</v>
      </c>
      <c r="J29" s="645"/>
      <c r="K29" s="516"/>
      <c r="L29" s="516"/>
      <c r="M29" s="651"/>
      <c r="N29" s="651"/>
      <c r="O29" s="651"/>
      <c r="P29" s="651"/>
      <c r="Q29" s="516"/>
      <c r="R29" s="516"/>
    </row>
    <row r="30" spans="1:18" s="8" customFormat="1" ht="150" customHeight="1" x14ac:dyDescent="0.25">
      <c r="A30" s="514">
        <v>6</v>
      </c>
      <c r="B30" s="544">
        <v>1</v>
      </c>
      <c r="C30" s="544">
        <v>4</v>
      </c>
      <c r="D30" s="514">
        <v>2</v>
      </c>
      <c r="E30" s="514" t="s">
        <v>1747</v>
      </c>
      <c r="F30" s="514" t="s">
        <v>1746</v>
      </c>
      <c r="G30" s="514" t="s">
        <v>1347</v>
      </c>
      <c r="H30" s="514" t="s">
        <v>931</v>
      </c>
      <c r="I30" s="637" t="s">
        <v>42</v>
      </c>
      <c r="J30" s="514" t="s">
        <v>1745</v>
      </c>
      <c r="K30" s="640" t="s">
        <v>1744</v>
      </c>
      <c r="L30" s="640"/>
      <c r="M30" s="624">
        <v>40000</v>
      </c>
      <c r="N30" s="544"/>
      <c r="O30" s="624">
        <v>40000</v>
      </c>
      <c r="P30" s="624"/>
      <c r="Q30" s="514" t="s">
        <v>1740</v>
      </c>
      <c r="R30" s="514" t="s">
        <v>1739</v>
      </c>
    </row>
    <row r="31" spans="1:18" s="8" customFormat="1" ht="123" customHeight="1" x14ac:dyDescent="0.25">
      <c r="A31" s="516"/>
      <c r="B31" s="546"/>
      <c r="C31" s="546"/>
      <c r="D31" s="516"/>
      <c r="E31" s="516"/>
      <c r="F31" s="516"/>
      <c r="G31" s="516"/>
      <c r="H31" s="516"/>
      <c r="I31" s="639"/>
      <c r="J31" s="516"/>
      <c r="K31" s="642"/>
      <c r="L31" s="642"/>
      <c r="M31" s="626"/>
      <c r="N31" s="546"/>
      <c r="O31" s="626"/>
      <c r="P31" s="626"/>
      <c r="Q31" s="516"/>
      <c r="R31" s="516"/>
    </row>
    <row r="32" spans="1:18" ht="53.25" customHeight="1" x14ac:dyDescent="0.25">
      <c r="A32" s="577">
        <v>7</v>
      </c>
      <c r="B32" s="577">
        <v>1</v>
      </c>
      <c r="C32" s="577">
        <v>4</v>
      </c>
      <c r="D32" s="577">
        <v>2</v>
      </c>
      <c r="E32" s="577" t="s">
        <v>1743</v>
      </c>
      <c r="F32" s="577" t="s">
        <v>1742</v>
      </c>
      <c r="G32" s="577" t="s">
        <v>126</v>
      </c>
      <c r="H32" s="407" t="s">
        <v>611</v>
      </c>
      <c r="I32" s="407">
        <v>1</v>
      </c>
      <c r="J32" s="577" t="s">
        <v>1741</v>
      </c>
      <c r="K32" s="582" t="s">
        <v>44</v>
      </c>
      <c r="L32" s="582"/>
      <c r="M32" s="612">
        <v>10900</v>
      </c>
      <c r="N32" s="612"/>
      <c r="O32" s="612">
        <v>10900</v>
      </c>
      <c r="P32" s="612"/>
      <c r="Q32" s="577" t="s">
        <v>1740</v>
      </c>
      <c r="R32" s="577" t="s">
        <v>1739</v>
      </c>
    </row>
    <row r="33" spans="1:18" ht="53.25" customHeight="1" x14ac:dyDescent="0.25">
      <c r="A33" s="577"/>
      <c r="B33" s="577"/>
      <c r="C33" s="577"/>
      <c r="D33" s="577"/>
      <c r="E33" s="577"/>
      <c r="F33" s="577"/>
      <c r="G33" s="577"/>
      <c r="H33" s="407" t="s">
        <v>1738</v>
      </c>
      <c r="I33" s="407">
        <v>10</v>
      </c>
      <c r="J33" s="577"/>
      <c r="K33" s="582"/>
      <c r="L33" s="582"/>
      <c r="M33" s="612"/>
      <c r="N33" s="612"/>
      <c r="O33" s="612"/>
      <c r="P33" s="612"/>
      <c r="Q33" s="577"/>
      <c r="R33" s="577"/>
    </row>
    <row r="34" spans="1:18" ht="53.25" customHeight="1" x14ac:dyDescent="0.25">
      <c r="A34" s="577"/>
      <c r="B34" s="577"/>
      <c r="C34" s="577"/>
      <c r="D34" s="577"/>
      <c r="E34" s="577"/>
      <c r="F34" s="577"/>
      <c r="G34" s="577" t="s">
        <v>418</v>
      </c>
      <c r="H34" s="407" t="s">
        <v>53</v>
      </c>
      <c r="I34" s="407">
        <v>1</v>
      </c>
      <c r="J34" s="577"/>
      <c r="K34" s="582"/>
      <c r="L34" s="582"/>
      <c r="M34" s="612"/>
      <c r="N34" s="612"/>
      <c r="O34" s="612"/>
      <c r="P34" s="612"/>
      <c r="Q34" s="577"/>
      <c r="R34" s="577"/>
    </row>
    <row r="35" spans="1:18" ht="76.5" customHeight="1" x14ac:dyDescent="0.25">
      <c r="A35" s="577"/>
      <c r="B35" s="577"/>
      <c r="C35" s="577"/>
      <c r="D35" s="577"/>
      <c r="E35" s="577"/>
      <c r="F35" s="577"/>
      <c r="G35" s="577"/>
      <c r="H35" s="407" t="s">
        <v>440</v>
      </c>
      <c r="I35" s="407">
        <v>40</v>
      </c>
      <c r="J35" s="577"/>
      <c r="K35" s="582"/>
      <c r="L35" s="582"/>
      <c r="M35" s="612"/>
      <c r="N35" s="612"/>
      <c r="O35" s="612"/>
      <c r="P35" s="612"/>
      <c r="Q35" s="577"/>
      <c r="R35" s="577"/>
    </row>
    <row r="37" spans="1:18" ht="15.75" x14ac:dyDescent="0.25">
      <c r="M37" s="743"/>
      <c r="N37" s="684" t="s">
        <v>35</v>
      </c>
      <c r="O37" s="684"/>
      <c r="P37" s="684"/>
    </row>
    <row r="38" spans="1:18" x14ac:dyDescent="0.25">
      <c r="M38" s="743"/>
      <c r="N38" s="283" t="s">
        <v>36</v>
      </c>
      <c r="O38" s="743" t="s">
        <v>37</v>
      </c>
      <c r="P38" s="743"/>
    </row>
    <row r="39" spans="1:18" x14ac:dyDescent="0.25">
      <c r="M39" s="743"/>
      <c r="N39" s="283"/>
      <c r="O39" s="283">
        <v>2020</v>
      </c>
      <c r="P39" s="283">
        <v>2021</v>
      </c>
    </row>
    <row r="40" spans="1:18" x14ac:dyDescent="0.25">
      <c r="M40" s="283" t="s">
        <v>688</v>
      </c>
      <c r="N40" s="282">
        <v>7</v>
      </c>
      <c r="O40" s="281">
        <f>SUM(O7,O20,O22,O24,O26,O30,O32)</f>
        <v>227821.89</v>
      </c>
      <c r="P40" s="281">
        <v>0</v>
      </c>
    </row>
  </sheetData>
  <mergeCells count="137">
    <mergeCell ref="O20:O21"/>
    <mergeCell ref="P20:P21"/>
    <mergeCell ref="Q20:Q21"/>
    <mergeCell ref="R20:R21"/>
    <mergeCell ref="F7:F19"/>
    <mergeCell ref="G7:G8"/>
    <mergeCell ref="R22:R23"/>
    <mergeCell ref="A22:A23"/>
    <mergeCell ref="O22:O23"/>
    <mergeCell ref="P22:P23"/>
    <mergeCell ref="Q22:Q23"/>
    <mergeCell ref="A20:A21"/>
    <mergeCell ref="B20:B21"/>
    <mergeCell ref="A7:A19"/>
    <mergeCell ref="B7:B19"/>
    <mergeCell ref="I14:I15"/>
    <mergeCell ref="L22:L23"/>
    <mergeCell ref="M22:M23"/>
    <mergeCell ref="N22:N23"/>
    <mergeCell ref="J22:J23"/>
    <mergeCell ref="K22:K23"/>
    <mergeCell ref="J20:J21"/>
    <mergeCell ref="K20:K21"/>
    <mergeCell ref="R4:R5"/>
    <mergeCell ref="G4:G5"/>
    <mergeCell ref="H4:I4"/>
    <mergeCell ref="J4:J5"/>
    <mergeCell ref="K4:L4"/>
    <mergeCell ref="Q7:Q19"/>
    <mergeCell ref="M4:N4"/>
    <mergeCell ref="C20:C21"/>
    <mergeCell ref="D20:D21"/>
    <mergeCell ref="E20:E21"/>
    <mergeCell ref="F20:F21"/>
    <mergeCell ref="J7:J19"/>
    <mergeCell ref="K7:K19"/>
    <mergeCell ref="G20:G21"/>
    <mergeCell ref="C7:C19"/>
    <mergeCell ref="D7:D19"/>
    <mergeCell ref="E7:E19"/>
    <mergeCell ref="R7:R19"/>
    <mergeCell ref="L20:L21"/>
    <mergeCell ref="M20:M21"/>
    <mergeCell ref="O7:O19"/>
    <mergeCell ref="P7:P19"/>
    <mergeCell ref="O4:P4"/>
    <mergeCell ref="Q4:Q5"/>
    <mergeCell ref="A4:A5"/>
    <mergeCell ref="B4:B5"/>
    <mergeCell ref="C4:C5"/>
    <mergeCell ref="D4:D5"/>
    <mergeCell ref="E4:E5"/>
    <mergeCell ref="F4:F5"/>
    <mergeCell ref="G9:G10"/>
    <mergeCell ref="G11:G19"/>
    <mergeCell ref="H14:H15"/>
    <mergeCell ref="L7:L19"/>
    <mergeCell ref="M7:M19"/>
    <mergeCell ref="N7:N19"/>
    <mergeCell ref="N20:N21"/>
    <mergeCell ref="B22:B23"/>
    <mergeCell ref="C22:C23"/>
    <mergeCell ref="D22:D23"/>
    <mergeCell ref="E22:E23"/>
    <mergeCell ref="F22:F23"/>
    <mergeCell ref="G22:G23"/>
    <mergeCell ref="O26:O29"/>
    <mergeCell ref="D24:D25"/>
    <mergeCell ref="E24:E25"/>
    <mergeCell ref="F24:F25"/>
    <mergeCell ref="J26:J29"/>
    <mergeCell ref="K26:K29"/>
    <mergeCell ref="L26:L29"/>
    <mergeCell ref="G28:G29"/>
    <mergeCell ref="G26:G27"/>
    <mergeCell ref="M24:M25"/>
    <mergeCell ref="N24:N25"/>
    <mergeCell ref="G24:G25"/>
    <mergeCell ref="J24:J25"/>
    <mergeCell ref="K24:K25"/>
    <mergeCell ref="L24:L25"/>
    <mergeCell ref="M26:M29"/>
    <mergeCell ref="N26:N29"/>
    <mergeCell ref="B26:B29"/>
    <mergeCell ref="C26:C29"/>
    <mergeCell ref="D26:D29"/>
    <mergeCell ref="A24:A25"/>
    <mergeCell ref="B24:B25"/>
    <mergeCell ref="R26:R29"/>
    <mergeCell ref="N30:N31"/>
    <mergeCell ref="O30:O31"/>
    <mergeCell ref="P30:P31"/>
    <mergeCell ref="Q30:Q31"/>
    <mergeCell ref="R30:R31"/>
    <mergeCell ref="Q24:Q25"/>
    <mergeCell ref="R24:R25"/>
    <mergeCell ref="O24:O25"/>
    <mergeCell ref="P24:P25"/>
    <mergeCell ref="A26:A29"/>
    <mergeCell ref="E26:E29"/>
    <mergeCell ref="F26:F29"/>
    <mergeCell ref="P26:P29"/>
    <mergeCell ref="Q26:Q29"/>
    <mergeCell ref="C24:C25"/>
    <mergeCell ref="A30:A31"/>
    <mergeCell ref="B30:B31"/>
    <mergeCell ref="C30:C31"/>
    <mergeCell ref="D30:D31"/>
    <mergeCell ref="F30:F31"/>
    <mergeCell ref="G30:G31"/>
    <mergeCell ref="Q32:Q35"/>
    <mergeCell ref="R32:R35"/>
    <mergeCell ref="G34:G35"/>
    <mergeCell ref="I30:I31"/>
    <mergeCell ref="J30:J31"/>
    <mergeCell ref="K30:K31"/>
    <mergeCell ref="L30:L31"/>
    <mergeCell ref="M30:M31"/>
    <mergeCell ref="H30:H31"/>
    <mergeCell ref="E30:E31"/>
    <mergeCell ref="M37:M39"/>
    <mergeCell ref="N37:P37"/>
    <mergeCell ref="O38:P38"/>
    <mergeCell ref="L32:L35"/>
    <mergeCell ref="M32:M35"/>
    <mergeCell ref="N32:N35"/>
    <mergeCell ref="O32:O35"/>
    <mergeCell ref="P32:P35"/>
    <mergeCell ref="A32:A35"/>
    <mergeCell ref="B32:B35"/>
    <mergeCell ref="C32:C35"/>
    <mergeCell ref="D32:D35"/>
    <mergeCell ref="E32:E35"/>
    <mergeCell ref="F32:F35"/>
    <mergeCell ref="G32:G33"/>
    <mergeCell ref="J32:J35"/>
    <mergeCell ref="K32:K3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S43"/>
  <sheetViews>
    <sheetView topLeftCell="A30" zoomScale="70" zoomScaleNormal="70" workbookViewId="0">
      <selection activeCell="O43" sqref="O43:P43"/>
    </sheetView>
  </sheetViews>
  <sheetFormatPr defaultRowHeight="15" x14ac:dyDescent="0.25"/>
  <cols>
    <col min="1" max="1" width="4.5703125" style="72" customWidth="1"/>
    <col min="2" max="2" width="8.85546875" style="72" customWidth="1"/>
    <col min="3" max="3" width="11.42578125" style="72" customWidth="1"/>
    <col min="4" max="4" width="9.5703125" style="72" customWidth="1"/>
    <col min="5" max="5" width="45.5703125" style="72" customWidth="1"/>
    <col min="6" max="6" width="61.42578125" style="9" customWidth="1"/>
    <col min="7" max="7" width="35.5703125" style="72" customWidth="1"/>
    <col min="8" max="8" width="20.42578125" style="9" customWidth="1"/>
    <col min="9" max="9" width="12.140625" style="72" customWidth="1"/>
    <col min="10" max="10" width="32.140625" style="72" customWidth="1"/>
    <col min="11" max="11" width="12.140625" style="72" customWidth="1"/>
    <col min="12" max="12" width="12.5703125" style="72" customWidth="1"/>
    <col min="13" max="13" width="17.85546875" style="72" customWidth="1"/>
    <col min="14" max="14" width="17.42578125" style="72" customWidth="1"/>
    <col min="15" max="16" width="18" style="72" customWidth="1"/>
    <col min="17" max="17" width="21.42578125" style="72" customWidth="1"/>
    <col min="18" max="18" width="23.5703125" style="72" customWidth="1"/>
    <col min="19" max="19" width="19.5703125" style="72" customWidth="1"/>
    <col min="20" max="258" width="9.140625" style="72"/>
    <col min="259" max="259" width="4.5703125" style="72" bestFit="1" customWidth="1"/>
    <col min="260" max="260" width="9.5703125" style="72" bestFit="1" customWidth="1"/>
    <col min="261" max="261" width="10" style="72" bestFit="1" customWidth="1"/>
    <col min="262" max="262" width="8.85546875" style="72" bestFit="1" customWidth="1"/>
    <col min="263" max="263" width="22.85546875" style="72" customWidth="1"/>
    <col min="264" max="264" width="59.5703125" style="72" bestFit="1" customWidth="1"/>
    <col min="265" max="265" width="57.85546875" style="72" bestFit="1" customWidth="1"/>
    <col min="266" max="266" width="35.425781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5703125" style="72" customWidth="1"/>
    <col min="274" max="274" width="9" style="72" bestFit="1" customWidth="1"/>
    <col min="275" max="514" width="9.140625" style="72"/>
    <col min="515" max="515" width="4.5703125" style="72" bestFit="1" customWidth="1"/>
    <col min="516" max="516" width="9.5703125" style="72" bestFit="1" customWidth="1"/>
    <col min="517" max="517" width="10" style="72" bestFit="1" customWidth="1"/>
    <col min="518" max="518" width="8.85546875" style="72" bestFit="1" customWidth="1"/>
    <col min="519" max="519" width="22.85546875" style="72" customWidth="1"/>
    <col min="520" max="520" width="59.5703125" style="72" bestFit="1" customWidth="1"/>
    <col min="521" max="521" width="57.85546875" style="72" bestFit="1" customWidth="1"/>
    <col min="522" max="522" width="35.425781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5703125" style="72" customWidth="1"/>
    <col min="530" max="530" width="9" style="72" bestFit="1" customWidth="1"/>
    <col min="531" max="770" width="9.140625" style="72"/>
    <col min="771" max="771" width="4.5703125" style="72" bestFit="1" customWidth="1"/>
    <col min="772" max="772" width="9.5703125" style="72" bestFit="1" customWidth="1"/>
    <col min="773" max="773" width="10" style="72" bestFit="1" customWidth="1"/>
    <col min="774" max="774" width="8.85546875" style="72" bestFit="1" customWidth="1"/>
    <col min="775" max="775" width="22.85546875" style="72" customWidth="1"/>
    <col min="776" max="776" width="59.5703125" style="72" bestFit="1" customWidth="1"/>
    <col min="777" max="777" width="57.85546875" style="72" bestFit="1" customWidth="1"/>
    <col min="778" max="778" width="35.425781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5703125" style="72" customWidth="1"/>
    <col min="786" max="786" width="9" style="72" bestFit="1" customWidth="1"/>
    <col min="787" max="1026" width="9.140625" style="72"/>
    <col min="1027" max="1027" width="4.5703125" style="72" bestFit="1" customWidth="1"/>
    <col min="1028" max="1028" width="9.5703125" style="72" bestFit="1" customWidth="1"/>
    <col min="1029" max="1029" width="10" style="72" bestFit="1" customWidth="1"/>
    <col min="1030" max="1030" width="8.85546875" style="72" bestFit="1" customWidth="1"/>
    <col min="1031" max="1031" width="22.85546875" style="72" customWidth="1"/>
    <col min="1032" max="1032" width="59.5703125" style="72" bestFit="1" customWidth="1"/>
    <col min="1033" max="1033" width="57.85546875" style="72" bestFit="1" customWidth="1"/>
    <col min="1034" max="1034" width="35.425781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5703125" style="72" customWidth="1"/>
    <col min="1042" max="1042" width="9" style="72" bestFit="1" customWidth="1"/>
    <col min="1043" max="1282" width="9.140625" style="72"/>
    <col min="1283" max="1283" width="4.5703125" style="72" bestFit="1" customWidth="1"/>
    <col min="1284" max="1284" width="9.5703125" style="72" bestFit="1" customWidth="1"/>
    <col min="1285" max="1285" width="10" style="72" bestFit="1" customWidth="1"/>
    <col min="1286" max="1286" width="8.85546875" style="72" bestFit="1" customWidth="1"/>
    <col min="1287" max="1287" width="22.85546875" style="72" customWidth="1"/>
    <col min="1288" max="1288" width="59.5703125" style="72" bestFit="1" customWidth="1"/>
    <col min="1289" max="1289" width="57.85546875" style="72" bestFit="1" customWidth="1"/>
    <col min="1290" max="1290" width="35.425781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5703125" style="72" customWidth="1"/>
    <col min="1298" max="1298" width="9" style="72" bestFit="1" customWidth="1"/>
    <col min="1299" max="1538" width="9.140625" style="72"/>
    <col min="1539" max="1539" width="4.5703125" style="72" bestFit="1" customWidth="1"/>
    <col min="1540" max="1540" width="9.5703125" style="72" bestFit="1" customWidth="1"/>
    <col min="1541" max="1541" width="10" style="72" bestFit="1" customWidth="1"/>
    <col min="1542" max="1542" width="8.85546875" style="72" bestFit="1" customWidth="1"/>
    <col min="1543" max="1543" width="22.85546875" style="72" customWidth="1"/>
    <col min="1544" max="1544" width="59.5703125" style="72" bestFit="1" customWidth="1"/>
    <col min="1545" max="1545" width="57.85546875" style="72" bestFit="1" customWidth="1"/>
    <col min="1546" max="1546" width="35.425781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5703125" style="72" customWidth="1"/>
    <col min="1554" max="1554" width="9" style="72" bestFit="1" customWidth="1"/>
    <col min="1555" max="1794" width="9.140625" style="72"/>
    <col min="1795" max="1795" width="4.5703125" style="72" bestFit="1" customWidth="1"/>
    <col min="1796" max="1796" width="9.5703125" style="72" bestFit="1" customWidth="1"/>
    <col min="1797" max="1797" width="10" style="72" bestFit="1" customWidth="1"/>
    <col min="1798" max="1798" width="8.85546875" style="72" bestFit="1" customWidth="1"/>
    <col min="1799" max="1799" width="22.85546875" style="72" customWidth="1"/>
    <col min="1800" max="1800" width="59.5703125" style="72" bestFit="1" customWidth="1"/>
    <col min="1801" max="1801" width="57.85546875" style="72" bestFit="1" customWidth="1"/>
    <col min="1802" max="1802" width="35.425781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5703125" style="72" customWidth="1"/>
    <col min="1810" max="1810" width="9" style="72" bestFit="1" customWidth="1"/>
    <col min="1811" max="2050" width="9.140625" style="72"/>
    <col min="2051" max="2051" width="4.5703125" style="72" bestFit="1" customWidth="1"/>
    <col min="2052" max="2052" width="9.5703125" style="72" bestFit="1" customWidth="1"/>
    <col min="2053" max="2053" width="10" style="72" bestFit="1" customWidth="1"/>
    <col min="2054" max="2054" width="8.85546875" style="72" bestFit="1" customWidth="1"/>
    <col min="2055" max="2055" width="22.85546875" style="72" customWidth="1"/>
    <col min="2056" max="2056" width="59.5703125" style="72" bestFit="1" customWidth="1"/>
    <col min="2057" max="2057" width="57.85546875" style="72" bestFit="1" customWidth="1"/>
    <col min="2058" max="2058" width="35.425781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5703125" style="72" customWidth="1"/>
    <col min="2066" max="2066" width="9" style="72" bestFit="1" customWidth="1"/>
    <col min="2067" max="2306" width="9.140625" style="72"/>
    <col min="2307" max="2307" width="4.5703125" style="72" bestFit="1" customWidth="1"/>
    <col min="2308" max="2308" width="9.5703125" style="72" bestFit="1" customWidth="1"/>
    <col min="2309" max="2309" width="10" style="72" bestFit="1" customWidth="1"/>
    <col min="2310" max="2310" width="8.85546875" style="72" bestFit="1" customWidth="1"/>
    <col min="2311" max="2311" width="22.85546875" style="72" customWidth="1"/>
    <col min="2312" max="2312" width="59.5703125" style="72" bestFit="1" customWidth="1"/>
    <col min="2313" max="2313" width="57.85546875" style="72" bestFit="1" customWidth="1"/>
    <col min="2314" max="2314" width="35.425781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5703125" style="72" customWidth="1"/>
    <col min="2322" max="2322" width="9" style="72" bestFit="1" customWidth="1"/>
    <col min="2323" max="2562" width="9.140625" style="72"/>
    <col min="2563" max="2563" width="4.5703125" style="72" bestFit="1" customWidth="1"/>
    <col min="2564" max="2564" width="9.5703125" style="72" bestFit="1" customWidth="1"/>
    <col min="2565" max="2565" width="10" style="72" bestFit="1" customWidth="1"/>
    <col min="2566" max="2566" width="8.85546875" style="72" bestFit="1" customWidth="1"/>
    <col min="2567" max="2567" width="22.85546875" style="72" customWidth="1"/>
    <col min="2568" max="2568" width="59.5703125" style="72" bestFit="1" customWidth="1"/>
    <col min="2569" max="2569" width="57.85546875" style="72" bestFit="1" customWidth="1"/>
    <col min="2570" max="2570" width="35.425781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5703125" style="72" customWidth="1"/>
    <col min="2578" max="2578" width="9" style="72" bestFit="1" customWidth="1"/>
    <col min="2579" max="2818" width="9.140625" style="72"/>
    <col min="2819" max="2819" width="4.5703125" style="72" bestFit="1" customWidth="1"/>
    <col min="2820" max="2820" width="9.5703125" style="72" bestFit="1" customWidth="1"/>
    <col min="2821" max="2821" width="10" style="72" bestFit="1" customWidth="1"/>
    <col min="2822" max="2822" width="8.85546875" style="72" bestFit="1" customWidth="1"/>
    <col min="2823" max="2823" width="22.85546875" style="72" customWidth="1"/>
    <col min="2824" max="2824" width="59.5703125" style="72" bestFit="1" customWidth="1"/>
    <col min="2825" max="2825" width="57.85546875" style="72" bestFit="1" customWidth="1"/>
    <col min="2826" max="2826" width="35.425781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5703125" style="72" customWidth="1"/>
    <col min="2834" max="2834" width="9" style="72" bestFit="1" customWidth="1"/>
    <col min="2835" max="3074" width="9.140625" style="72"/>
    <col min="3075" max="3075" width="4.5703125" style="72" bestFit="1" customWidth="1"/>
    <col min="3076" max="3076" width="9.5703125" style="72" bestFit="1" customWidth="1"/>
    <col min="3077" max="3077" width="10" style="72" bestFit="1" customWidth="1"/>
    <col min="3078" max="3078" width="8.85546875" style="72" bestFit="1" customWidth="1"/>
    <col min="3079" max="3079" width="22.85546875" style="72" customWidth="1"/>
    <col min="3080" max="3080" width="59.5703125" style="72" bestFit="1" customWidth="1"/>
    <col min="3081" max="3081" width="57.85546875" style="72" bestFit="1" customWidth="1"/>
    <col min="3082" max="3082" width="35.425781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5703125" style="72" customWidth="1"/>
    <col min="3090" max="3090" width="9" style="72" bestFit="1" customWidth="1"/>
    <col min="3091" max="3330" width="9.140625" style="72"/>
    <col min="3331" max="3331" width="4.5703125" style="72" bestFit="1" customWidth="1"/>
    <col min="3332" max="3332" width="9.5703125" style="72" bestFit="1" customWidth="1"/>
    <col min="3333" max="3333" width="10" style="72" bestFit="1" customWidth="1"/>
    <col min="3334" max="3334" width="8.85546875" style="72" bestFit="1" customWidth="1"/>
    <col min="3335" max="3335" width="22.85546875" style="72" customWidth="1"/>
    <col min="3336" max="3336" width="59.5703125" style="72" bestFit="1" customWidth="1"/>
    <col min="3337" max="3337" width="57.85546875" style="72" bestFit="1" customWidth="1"/>
    <col min="3338" max="3338" width="35.425781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5703125" style="72" customWidth="1"/>
    <col min="3346" max="3346" width="9" style="72" bestFit="1" customWidth="1"/>
    <col min="3347" max="3586" width="9.140625" style="72"/>
    <col min="3587" max="3587" width="4.5703125" style="72" bestFit="1" customWidth="1"/>
    <col min="3588" max="3588" width="9.5703125" style="72" bestFit="1" customWidth="1"/>
    <col min="3589" max="3589" width="10" style="72" bestFit="1" customWidth="1"/>
    <col min="3590" max="3590" width="8.85546875" style="72" bestFit="1" customWidth="1"/>
    <col min="3591" max="3591" width="22.85546875" style="72" customWidth="1"/>
    <col min="3592" max="3592" width="59.5703125" style="72" bestFit="1" customWidth="1"/>
    <col min="3593" max="3593" width="57.85546875" style="72" bestFit="1" customWidth="1"/>
    <col min="3594" max="3594" width="35.425781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5703125" style="72" customWidth="1"/>
    <col min="3602" max="3602" width="9" style="72" bestFit="1" customWidth="1"/>
    <col min="3603" max="3842" width="9.140625" style="72"/>
    <col min="3843" max="3843" width="4.5703125" style="72" bestFit="1" customWidth="1"/>
    <col min="3844" max="3844" width="9.5703125" style="72" bestFit="1" customWidth="1"/>
    <col min="3845" max="3845" width="10" style="72" bestFit="1" customWidth="1"/>
    <col min="3846" max="3846" width="8.85546875" style="72" bestFit="1" customWidth="1"/>
    <col min="3847" max="3847" width="22.85546875" style="72" customWidth="1"/>
    <col min="3848" max="3848" width="59.5703125" style="72" bestFit="1" customWidth="1"/>
    <col min="3849" max="3849" width="57.85546875" style="72" bestFit="1" customWidth="1"/>
    <col min="3850" max="3850" width="35.425781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5703125" style="72" customWidth="1"/>
    <col min="3858" max="3858" width="9" style="72" bestFit="1" customWidth="1"/>
    <col min="3859" max="4098" width="9.140625" style="72"/>
    <col min="4099" max="4099" width="4.5703125" style="72" bestFit="1" customWidth="1"/>
    <col min="4100" max="4100" width="9.5703125" style="72" bestFit="1" customWidth="1"/>
    <col min="4101" max="4101" width="10" style="72" bestFit="1" customWidth="1"/>
    <col min="4102" max="4102" width="8.85546875" style="72" bestFit="1" customWidth="1"/>
    <col min="4103" max="4103" width="22.85546875" style="72" customWidth="1"/>
    <col min="4104" max="4104" width="59.5703125" style="72" bestFit="1" customWidth="1"/>
    <col min="4105" max="4105" width="57.85546875" style="72" bestFit="1" customWidth="1"/>
    <col min="4106" max="4106" width="35.425781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5703125" style="72" customWidth="1"/>
    <col min="4114" max="4114" width="9" style="72" bestFit="1" customWidth="1"/>
    <col min="4115" max="4354" width="9.140625" style="72"/>
    <col min="4355" max="4355" width="4.5703125" style="72" bestFit="1" customWidth="1"/>
    <col min="4356" max="4356" width="9.5703125" style="72" bestFit="1" customWidth="1"/>
    <col min="4357" max="4357" width="10" style="72" bestFit="1" customWidth="1"/>
    <col min="4358" max="4358" width="8.85546875" style="72" bestFit="1" customWidth="1"/>
    <col min="4359" max="4359" width="22.85546875" style="72" customWidth="1"/>
    <col min="4360" max="4360" width="59.5703125" style="72" bestFit="1" customWidth="1"/>
    <col min="4361" max="4361" width="57.85546875" style="72" bestFit="1" customWidth="1"/>
    <col min="4362" max="4362" width="35.425781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5703125" style="72" customWidth="1"/>
    <col min="4370" max="4370" width="9" style="72" bestFit="1" customWidth="1"/>
    <col min="4371" max="4610" width="9.140625" style="72"/>
    <col min="4611" max="4611" width="4.5703125" style="72" bestFit="1" customWidth="1"/>
    <col min="4612" max="4612" width="9.5703125" style="72" bestFit="1" customWidth="1"/>
    <col min="4613" max="4613" width="10" style="72" bestFit="1" customWidth="1"/>
    <col min="4614" max="4614" width="8.85546875" style="72" bestFit="1" customWidth="1"/>
    <col min="4615" max="4615" width="22.85546875" style="72" customWidth="1"/>
    <col min="4616" max="4616" width="59.5703125" style="72" bestFit="1" customWidth="1"/>
    <col min="4617" max="4617" width="57.85546875" style="72" bestFit="1" customWidth="1"/>
    <col min="4618" max="4618" width="35.425781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5703125" style="72" customWidth="1"/>
    <col min="4626" max="4626" width="9" style="72" bestFit="1" customWidth="1"/>
    <col min="4627" max="4866" width="9.140625" style="72"/>
    <col min="4867" max="4867" width="4.5703125" style="72" bestFit="1" customWidth="1"/>
    <col min="4868" max="4868" width="9.5703125" style="72" bestFit="1" customWidth="1"/>
    <col min="4869" max="4869" width="10" style="72" bestFit="1" customWidth="1"/>
    <col min="4870" max="4870" width="8.85546875" style="72" bestFit="1" customWidth="1"/>
    <col min="4871" max="4871" width="22.85546875" style="72" customWidth="1"/>
    <col min="4872" max="4872" width="59.5703125" style="72" bestFit="1" customWidth="1"/>
    <col min="4873" max="4873" width="57.85546875" style="72" bestFit="1" customWidth="1"/>
    <col min="4874" max="4874" width="35.425781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5703125" style="72" customWidth="1"/>
    <col min="4882" max="4882" width="9" style="72" bestFit="1" customWidth="1"/>
    <col min="4883" max="5122" width="9.140625" style="72"/>
    <col min="5123" max="5123" width="4.5703125" style="72" bestFit="1" customWidth="1"/>
    <col min="5124" max="5124" width="9.5703125" style="72" bestFit="1" customWidth="1"/>
    <col min="5125" max="5125" width="10" style="72" bestFit="1" customWidth="1"/>
    <col min="5126" max="5126" width="8.85546875" style="72" bestFit="1" customWidth="1"/>
    <col min="5127" max="5127" width="22.85546875" style="72" customWidth="1"/>
    <col min="5128" max="5128" width="59.5703125" style="72" bestFit="1" customWidth="1"/>
    <col min="5129" max="5129" width="57.85546875" style="72" bestFit="1" customWidth="1"/>
    <col min="5130" max="5130" width="35.425781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5703125" style="72" customWidth="1"/>
    <col min="5138" max="5138" width="9" style="72" bestFit="1" customWidth="1"/>
    <col min="5139" max="5378" width="9.140625" style="72"/>
    <col min="5379" max="5379" width="4.5703125" style="72" bestFit="1" customWidth="1"/>
    <col min="5380" max="5380" width="9.5703125" style="72" bestFit="1" customWidth="1"/>
    <col min="5381" max="5381" width="10" style="72" bestFit="1" customWidth="1"/>
    <col min="5382" max="5382" width="8.85546875" style="72" bestFit="1" customWidth="1"/>
    <col min="5383" max="5383" width="22.85546875" style="72" customWidth="1"/>
    <col min="5384" max="5384" width="59.5703125" style="72" bestFit="1" customWidth="1"/>
    <col min="5385" max="5385" width="57.85546875" style="72" bestFit="1" customWidth="1"/>
    <col min="5386" max="5386" width="35.425781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5703125" style="72" customWidth="1"/>
    <col min="5394" max="5394" width="9" style="72" bestFit="1" customWidth="1"/>
    <col min="5395" max="5634" width="9.140625" style="72"/>
    <col min="5635" max="5635" width="4.5703125" style="72" bestFit="1" customWidth="1"/>
    <col min="5636" max="5636" width="9.5703125" style="72" bestFit="1" customWidth="1"/>
    <col min="5637" max="5637" width="10" style="72" bestFit="1" customWidth="1"/>
    <col min="5638" max="5638" width="8.85546875" style="72" bestFit="1" customWidth="1"/>
    <col min="5639" max="5639" width="22.85546875" style="72" customWidth="1"/>
    <col min="5640" max="5640" width="59.5703125" style="72" bestFit="1" customWidth="1"/>
    <col min="5641" max="5641" width="57.85546875" style="72" bestFit="1" customWidth="1"/>
    <col min="5642" max="5642" width="35.425781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5703125" style="72" customWidth="1"/>
    <col min="5650" max="5650" width="9" style="72" bestFit="1" customWidth="1"/>
    <col min="5651" max="5890" width="9.140625" style="72"/>
    <col min="5891" max="5891" width="4.5703125" style="72" bestFit="1" customWidth="1"/>
    <col min="5892" max="5892" width="9.5703125" style="72" bestFit="1" customWidth="1"/>
    <col min="5893" max="5893" width="10" style="72" bestFit="1" customWidth="1"/>
    <col min="5894" max="5894" width="8.85546875" style="72" bestFit="1" customWidth="1"/>
    <col min="5895" max="5895" width="22.85546875" style="72" customWidth="1"/>
    <col min="5896" max="5896" width="59.5703125" style="72" bestFit="1" customWidth="1"/>
    <col min="5897" max="5897" width="57.85546875" style="72" bestFit="1" customWidth="1"/>
    <col min="5898" max="5898" width="35.425781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5703125" style="72" customWidth="1"/>
    <col min="5906" max="5906" width="9" style="72" bestFit="1" customWidth="1"/>
    <col min="5907" max="6146" width="9.140625" style="72"/>
    <col min="6147" max="6147" width="4.5703125" style="72" bestFit="1" customWidth="1"/>
    <col min="6148" max="6148" width="9.5703125" style="72" bestFit="1" customWidth="1"/>
    <col min="6149" max="6149" width="10" style="72" bestFit="1" customWidth="1"/>
    <col min="6150" max="6150" width="8.85546875" style="72" bestFit="1" customWidth="1"/>
    <col min="6151" max="6151" width="22.85546875" style="72" customWidth="1"/>
    <col min="6152" max="6152" width="59.5703125" style="72" bestFit="1" customWidth="1"/>
    <col min="6153" max="6153" width="57.85546875" style="72" bestFit="1" customWidth="1"/>
    <col min="6154" max="6154" width="35.425781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5703125" style="72" customWidth="1"/>
    <col min="6162" max="6162" width="9" style="72" bestFit="1" customWidth="1"/>
    <col min="6163" max="6402" width="9.140625" style="72"/>
    <col min="6403" max="6403" width="4.5703125" style="72" bestFit="1" customWidth="1"/>
    <col min="6404" max="6404" width="9.5703125" style="72" bestFit="1" customWidth="1"/>
    <col min="6405" max="6405" width="10" style="72" bestFit="1" customWidth="1"/>
    <col min="6406" max="6406" width="8.85546875" style="72" bestFit="1" customWidth="1"/>
    <col min="6407" max="6407" width="22.85546875" style="72" customWidth="1"/>
    <col min="6408" max="6408" width="59.5703125" style="72" bestFit="1" customWidth="1"/>
    <col min="6409" max="6409" width="57.85546875" style="72" bestFit="1" customWidth="1"/>
    <col min="6410" max="6410" width="35.425781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5703125" style="72" customWidth="1"/>
    <col min="6418" max="6418" width="9" style="72" bestFit="1" customWidth="1"/>
    <col min="6419" max="6658" width="9.140625" style="72"/>
    <col min="6659" max="6659" width="4.5703125" style="72" bestFit="1" customWidth="1"/>
    <col min="6660" max="6660" width="9.5703125" style="72" bestFit="1" customWidth="1"/>
    <col min="6661" max="6661" width="10" style="72" bestFit="1" customWidth="1"/>
    <col min="6662" max="6662" width="8.85546875" style="72" bestFit="1" customWidth="1"/>
    <col min="6663" max="6663" width="22.85546875" style="72" customWidth="1"/>
    <col min="6664" max="6664" width="59.5703125" style="72" bestFit="1" customWidth="1"/>
    <col min="6665" max="6665" width="57.85546875" style="72" bestFit="1" customWidth="1"/>
    <col min="6666" max="6666" width="35.425781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5703125" style="72" customWidth="1"/>
    <col min="6674" max="6674" width="9" style="72" bestFit="1" customWidth="1"/>
    <col min="6675" max="6914" width="9.140625" style="72"/>
    <col min="6915" max="6915" width="4.5703125" style="72" bestFit="1" customWidth="1"/>
    <col min="6916" max="6916" width="9.5703125" style="72" bestFit="1" customWidth="1"/>
    <col min="6917" max="6917" width="10" style="72" bestFit="1" customWidth="1"/>
    <col min="6918" max="6918" width="8.85546875" style="72" bestFit="1" customWidth="1"/>
    <col min="6919" max="6919" width="22.85546875" style="72" customWidth="1"/>
    <col min="6920" max="6920" width="59.5703125" style="72" bestFit="1" customWidth="1"/>
    <col min="6921" max="6921" width="57.85546875" style="72" bestFit="1" customWidth="1"/>
    <col min="6922" max="6922" width="35.425781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5703125" style="72" customWidth="1"/>
    <col min="6930" max="6930" width="9" style="72" bestFit="1" customWidth="1"/>
    <col min="6931" max="7170" width="9.140625" style="72"/>
    <col min="7171" max="7171" width="4.5703125" style="72" bestFit="1" customWidth="1"/>
    <col min="7172" max="7172" width="9.5703125" style="72" bestFit="1" customWidth="1"/>
    <col min="7173" max="7173" width="10" style="72" bestFit="1" customWidth="1"/>
    <col min="7174" max="7174" width="8.85546875" style="72" bestFit="1" customWidth="1"/>
    <col min="7175" max="7175" width="22.85546875" style="72" customWidth="1"/>
    <col min="7176" max="7176" width="59.5703125" style="72" bestFit="1" customWidth="1"/>
    <col min="7177" max="7177" width="57.85546875" style="72" bestFit="1" customWidth="1"/>
    <col min="7178" max="7178" width="35.425781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5703125" style="72" customWidth="1"/>
    <col min="7186" max="7186" width="9" style="72" bestFit="1" customWidth="1"/>
    <col min="7187" max="7426" width="9.140625" style="72"/>
    <col min="7427" max="7427" width="4.5703125" style="72" bestFit="1" customWidth="1"/>
    <col min="7428" max="7428" width="9.5703125" style="72" bestFit="1" customWidth="1"/>
    <col min="7429" max="7429" width="10" style="72" bestFit="1" customWidth="1"/>
    <col min="7430" max="7430" width="8.85546875" style="72" bestFit="1" customWidth="1"/>
    <col min="7431" max="7431" width="22.85546875" style="72" customWidth="1"/>
    <col min="7432" max="7432" width="59.5703125" style="72" bestFit="1" customWidth="1"/>
    <col min="7433" max="7433" width="57.85546875" style="72" bestFit="1" customWidth="1"/>
    <col min="7434" max="7434" width="35.425781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5703125" style="72" customWidth="1"/>
    <col min="7442" max="7442" width="9" style="72" bestFit="1" customWidth="1"/>
    <col min="7443" max="7682" width="9.140625" style="72"/>
    <col min="7683" max="7683" width="4.5703125" style="72" bestFit="1" customWidth="1"/>
    <col min="7684" max="7684" width="9.5703125" style="72" bestFit="1" customWidth="1"/>
    <col min="7685" max="7685" width="10" style="72" bestFit="1" customWidth="1"/>
    <col min="7686" max="7686" width="8.85546875" style="72" bestFit="1" customWidth="1"/>
    <col min="7687" max="7687" width="22.85546875" style="72" customWidth="1"/>
    <col min="7688" max="7688" width="59.5703125" style="72" bestFit="1" customWidth="1"/>
    <col min="7689" max="7689" width="57.85546875" style="72" bestFit="1" customWidth="1"/>
    <col min="7690" max="7690" width="35.425781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5703125" style="72" customWidth="1"/>
    <col min="7698" max="7698" width="9" style="72" bestFit="1" customWidth="1"/>
    <col min="7699" max="7938" width="9.140625" style="72"/>
    <col min="7939" max="7939" width="4.5703125" style="72" bestFit="1" customWidth="1"/>
    <col min="7940" max="7940" width="9.5703125" style="72" bestFit="1" customWidth="1"/>
    <col min="7941" max="7941" width="10" style="72" bestFit="1" customWidth="1"/>
    <col min="7942" max="7942" width="8.85546875" style="72" bestFit="1" customWidth="1"/>
    <col min="7943" max="7943" width="22.85546875" style="72" customWidth="1"/>
    <col min="7944" max="7944" width="59.5703125" style="72" bestFit="1" customWidth="1"/>
    <col min="7945" max="7945" width="57.85546875" style="72" bestFit="1" customWidth="1"/>
    <col min="7946" max="7946" width="35.425781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5703125" style="72" customWidth="1"/>
    <col min="7954" max="7954" width="9" style="72" bestFit="1" customWidth="1"/>
    <col min="7955" max="8194" width="9.140625" style="72"/>
    <col min="8195" max="8195" width="4.5703125" style="72" bestFit="1" customWidth="1"/>
    <col min="8196" max="8196" width="9.5703125" style="72" bestFit="1" customWidth="1"/>
    <col min="8197" max="8197" width="10" style="72" bestFit="1" customWidth="1"/>
    <col min="8198" max="8198" width="8.85546875" style="72" bestFit="1" customWidth="1"/>
    <col min="8199" max="8199" width="22.85546875" style="72" customWidth="1"/>
    <col min="8200" max="8200" width="59.5703125" style="72" bestFit="1" customWidth="1"/>
    <col min="8201" max="8201" width="57.85546875" style="72" bestFit="1" customWidth="1"/>
    <col min="8202" max="8202" width="35.425781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5703125" style="72" customWidth="1"/>
    <col min="8210" max="8210" width="9" style="72" bestFit="1" customWidth="1"/>
    <col min="8211" max="8450" width="9.140625" style="72"/>
    <col min="8451" max="8451" width="4.5703125" style="72" bestFit="1" customWidth="1"/>
    <col min="8452" max="8452" width="9.5703125" style="72" bestFit="1" customWidth="1"/>
    <col min="8453" max="8453" width="10" style="72" bestFit="1" customWidth="1"/>
    <col min="8454" max="8454" width="8.85546875" style="72" bestFit="1" customWidth="1"/>
    <col min="8455" max="8455" width="22.85546875" style="72" customWidth="1"/>
    <col min="8456" max="8456" width="59.5703125" style="72" bestFit="1" customWidth="1"/>
    <col min="8457" max="8457" width="57.85546875" style="72" bestFit="1" customWidth="1"/>
    <col min="8458" max="8458" width="35.425781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5703125" style="72" customWidth="1"/>
    <col min="8466" max="8466" width="9" style="72" bestFit="1" customWidth="1"/>
    <col min="8467" max="8706" width="9.140625" style="72"/>
    <col min="8707" max="8707" width="4.5703125" style="72" bestFit="1" customWidth="1"/>
    <col min="8708" max="8708" width="9.5703125" style="72" bestFit="1" customWidth="1"/>
    <col min="8709" max="8709" width="10" style="72" bestFit="1" customWidth="1"/>
    <col min="8710" max="8710" width="8.85546875" style="72" bestFit="1" customWidth="1"/>
    <col min="8711" max="8711" width="22.85546875" style="72" customWidth="1"/>
    <col min="8712" max="8712" width="59.5703125" style="72" bestFit="1" customWidth="1"/>
    <col min="8713" max="8713" width="57.85546875" style="72" bestFit="1" customWidth="1"/>
    <col min="8714" max="8714" width="35.425781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5703125" style="72" customWidth="1"/>
    <col min="8722" max="8722" width="9" style="72" bestFit="1" customWidth="1"/>
    <col min="8723" max="8962" width="9.140625" style="72"/>
    <col min="8963" max="8963" width="4.5703125" style="72" bestFit="1" customWidth="1"/>
    <col min="8964" max="8964" width="9.5703125" style="72" bestFit="1" customWidth="1"/>
    <col min="8965" max="8965" width="10" style="72" bestFit="1" customWidth="1"/>
    <col min="8966" max="8966" width="8.85546875" style="72" bestFit="1" customWidth="1"/>
    <col min="8967" max="8967" width="22.85546875" style="72" customWidth="1"/>
    <col min="8968" max="8968" width="59.5703125" style="72" bestFit="1" customWidth="1"/>
    <col min="8969" max="8969" width="57.85546875" style="72" bestFit="1" customWidth="1"/>
    <col min="8970" max="8970" width="35.425781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5703125" style="72" customWidth="1"/>
    <col min="8978" max="8978" width="9" style="72" bestFit="1" customWidth="1"/>
    <col min="8979" max="9218" width="9.140625" style="72"/>
    <col min="9219" max="9219" width="4.5703125" style="72" bestFit="1" customWidth="1"/>
    <col min="9220" max="9220" width="9.5703125" style="72" bestFit="1" customWidth="1"/>
    <col min="9221" max="9221" width="10" style="72" bestFit="1" customWidth="1"/>
    <col min="9222" max="9222" width="8.85546875" style="72" bestFit="1" customWidth="1"/>
    <col min="9223" max="9223" width="22.85546875" style="72" customWidth="1"/>
    <col min="9224" max="9224" width="59.5703125" style="72" bestFit="1" customWidth="1"/>
    <col min="9225" max="9225" width="57.85546875" style="72" bestFit="1" customWidth="1"/>
    <col min="9226" max="9226" width="35.425781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5703125" style="72" customWidth="1"/>
    <col min="9234" max="9234" width="9" style="72" bestFit="1" customWidth="1"/>
    <col min="9235" max="9474" width="9.140625" style="72"/>
    <col min="9475" max="9475" width="4.5703125" style="72" bestFit="1" customWidth="1"/>
    <col min="9476" max="9476" width="9.5703125" style="72" bestFit="1" customWidth="1"/>
    <col min="9477" max="9477" width="10" style="72" bestFit="1" customWidth="1"/>
    <col min="9478" max="9478" width="8.85546875" style="72" bestFit="1" customWidth="1"/>
    <col min="9479" max="9479" width="22.85546875" style="72" customWidth="1"/>
    <col min="9480" max="9480" width="59.5703125" style="72" bestFit="1" customWidth="1"/>
    <col min="9481" max="9481" width="57.85546875" style="72" bestFit="1" customWidth="1"/>
    <col min="9482" max="9482" width="35.425781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5703125" style="72" customWidth="1"/>
    <col min="9490" max="9490" width="9" style="72" bestFit="1" customWidth="1"/>
    <col min="9491" max="9730" width="9.140625" style="72"/>
    <col min="9731" max="9731" width="4.5703125" style="72" bestFit="1" customWidth="1"/>
    <col min="9732" max="9732" width="9.5703125" style="72" bestFit="1" customWidth="1"/>
    <col min="9733" max="9733" width="10" style="72" bestFit="1" customWidth="1"/>
    <col min="9734" max="9734" width="8.85546875" style="72" bestFit="1" customWidth="1"/>
    <col min="9735" max="9735" width="22.85546875" style="72" customWidth="1"/>
    <col min="9736" max="9736" width="59.5703125" style="72" bestFit="1" customWidth="1"/>
    <col min="9737" max="9737" width="57.85546875" style="72" bestFit="1" customWidth="1"/>
    <col min="9738" max="9738" width="35.425781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5703125" style="72" customWidth="1"/>
    <col min="9746" max="9746" width="9" style="72" bestFit="1" customWidth="1"/>
    <col min="9747" max="9986" width="9.140625" style="72"/>
    <col min="9987" max="9987" width="4.5703125" style="72" bestFit="1" customWidth="1"/>
    <col min="9988" max="9988" width="9.5703125" style="72" bestFit="1" customWidth="1"/>
    <col min="9989" max="9989" width="10" style="72" bestFit="1" customWidth="1"/>
    <col min="9990" max="9990" width="8.85546875" style="72" bestFit="1" customWidth="1"/>
    <col min="9991" max="9991" width="22.85546875" style="72" customWidth="1"/>
    <col min="9992" max="9992" width="59.5703125" style="72" bestFit="1" customWidth="1"/>
    <col min="9993" max="9993" width="57.85546875" style="72" bestFit="1" customWidth="1"/>
    <col min="9994" max="9994" width="35.425781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5703125" style="72" customWidth="1"/>
    <col min="10002" max="10002" width="9" style="72" bestFit="1" customWidth="1"/>
    <col min="10003" max="10242" width="9.140625" style="72"/>
    <col min="10243" max="10243" width="4.5703125" style="72" bestFit="1" customWidth="1"/>
    <col min="10244" max="10244" width="9.5703125" style="72" bestFit="1" customWidth="1"/>
    <col min="10245" max="10245" width="10" style="72" bestFit="1" customWidth="1"/>
    <col min="10246" max="10246" width="8.85546875" style="72" bestFit="1" customWidth="1"/>
    <col min="10247" max="10247" width="22.85546875" style="72" customWidth="1"/>
    <col min="10248" max="10248" width="59.5703125" style="72" bestFit="1" customWidth="1"/>
    <col min="10249" max="10249" width="57.85546875" style="72" bestFit="1" customWidth="1"/>
    <col min="10250" max="10250" width="35.425781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5703125" style="72" customWidth="1"/>
    <col min="10258" max="10258" width="9" style="72" bestFit="1" customWidth="1"/>
    <col min="10259" max="10498" width="9.140625" style="72"/>
    <col min="10499" max="10499" width="4.5703125" style="72" bestFit="1" customWidth="1"/>
    <col min="10500" max="10500" width="9.5703125" style="72" bestFit="1" customWidth="1"/>
    <col min="10501" max="10501" width="10" style="72" bestFit="1" customWidth="1"/>
    <col min="10502" max="10502" width="8.85546875" style="72" bestFit="1" customWidth="1"/>
    <col min="10503" max="10503" width="22.85546875" style="72" customWidth="1"/>
    <col min="10504" max="10504" width="59.5703125" style="72" bestFit="1" customWidth="1"/>
    <col min="10505" max="10505" width="57.85546875" style="72" bestFit="1" customWidth="1"/>
    <col min="10506" max="10506" width="35.425781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5703125" style="72" customWidth="1"/>
    <col min="10514" max="10514" width="9" style="72" bestFit="1" customWidth="1"/>
    <col min="10515" max="10754" width="9.140625" style="72"/>
    <col min="10755" max="10755" width="4.5703125" style="72" bestFit="1" customWidth="1"/>
    <col min="10756" max="10756" width="9.5703125" style="72" bestFit="1" customWidth="1"/>
    <col min="10757" max="10757" width="10" style="72" bestFit="1" customWidth="1"/>
    <col min="10758" max="10758" width="8.85546875" style="72" bestFit="1" customWidth="1"/>
    <col min="10759" max="10759" width="22.85546875" style="72" customWidth="1"/>
    <col min="10760" max="10760" width="59.5703125" style="72" bestFit="1" customWidth="1"/>
    <col min="10761" max="10761" width="57.85546875" style="72" bestFit="1" customWidth="1"/>
    <col min="10762" max="10762" width="35.425781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5703125" style="72" customWidth="1"/>
    <col min="10770" max="10770" width="9" style="72" bestFit="1" customWidth="1"/>
    <col min="10771" max="11010" width="9.140625" style="72"/>
    <col min="11011" max="11011" width="4.5703125" style="72" bestFit="1" customWidth="1"/>
    <col min="11012" max="11012" width="9.5703125" style="72" bestFit="1" customWidth="1"/>
    <col min="11013" max="11013" width="10" style="72" bestFit="1" customWidth="1"/>
    <col min="11014" max="11014" width="8.85546875" style="72" bestFit="1" customWidth="1"/>
    <col min="11015" max="11015" width="22.85546875" style="72" customWidth="1"/>
    <col min="11016" max="11016" width="59.5703125" style="72" bestFit="1" customWidth="1"/>
    <col min="11017" max="11017" width="57.85546875" style="72" bestFit="1" customWidth="1"/>
    <col min="11018" max="11018" width="35.425781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5703125" style="72" customWidth="1"/>
    <col min="11026" max="11026" width="9" style="72" bestFit="1" customWidth="1"/>
    <col min="11027" max="11266" width="9.140625" style="72"/>
    <col min="11267" max="11267" width="4.5703125" style="72" bestFit="1" customWidth="1"/>
    <col min="11268" max="11268" width="9.5703125" style="72" bestFit="1" customWidth="1"/>
    <col min="11269" max="11269" width="10" style="72" bestFit="1" customWidth="1"/>
    <col min="11270" max="11270" width="8.85546875" style="72" bestFit="1" customWidth="1"/>
    <col min="11271" max="11271" width="22.85546875" style="72" customWidth="1"/>
    <col min="11272" max="11272" width="59.5703125" style="72" bestFit="1" customWidth="1"/>
    <col min="11273" max="11273" width="57.85546875" style="72" bestFit="1" customWidth="1"/>
    <col min="11274" max="11274" width="35.425781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5703125" style="72" customWidth="1"/>
    <col min="11282" max="11282" width="9" style="72" bestFit="1" customWidth="1"/>
    <col min="11283" max="11522" width="9.140625" style="72"/>
    <col min="11523" max="11523" width="4.5703125" style="72" bestFit="1" customWidth="1"/>
    <col min="11524" max="11524" width="9.5703125" style="72" bestFit="1" customWidth="1"/>
    <col min="11525" max="11525" width="10" style="72" bestFit="1" customWidth="1"/>
    <col min="11526" max="11526" width="8.85546875" style="72" bestFit="1" customWidth="1"/>
    <col min="11527" max="11527" width="22.85546875" style="72" customWidth="1"/>
    <col min="11528" max="11528" width="59.5703125" style="72" bestFit="1" customWidth="1"/>
    <col min="11529" max="11529" width="57.85546875" style="72" bestFit="1" customWidth="1"/>
    <col min="11530" max="11530" width="35.425781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5703125" style="72" customWidth="1"/>
    <col min="11538" max="11538" width="9" style="72" bestFit="1" customWidth="1"/>
    <col min="11539" max="11778" width="9.140625" style="72"/>
    <col min="11779" max="11779" width="4.5703125" style="72" bestFit="1" customWidth="1"/>
    <col min="11780" max="11780" width="9.5703125" style="72" bestFit="1" customWidth="1"/>
    <col min="11781" max="11781" width="10" style="72" bestFit="1" customWidth="1"/>
    <col min="11782" max="11782" width="8.85546875" style="72" bestFit="1" customWidth="1"/>
    <col min="11783" max="11783" width="22.85546875" style="72" customWidth="1"/>
    <col min="11784" max="11784" width="59.5703125" style="72" bestFit="1" customWidth="1"/>
    <col min="11785" max="11785" width="57.85546875" style="72" bestFit="1" customWidth="1"/>
    <col min="11786" max="11786" width="35.425781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5703125" style="72" customWidth="1"/>
    <col min="11794" max="11794" width="9" style="72" bestFit="1" customWidth="1"/>
    <col min="11795" max="12034" width="9.140625" style="72"/>
    <col min="12035" max="12035" width="4.5703125" style="72" bestFit="1" customWidth="1"/>
    <col min="12036" max="12036" width="9.5703125" style="72" bestFit="1" customWidth="1"/>
    <col min="12037" max="12037" width="10" style="72" bestFit="1" customWidth="1"/>
    <col min="12038" max="12038" width="8.85546875" style="72" bestFit="1" customWidth="1"/>
    <col min="12039" max="12039" width="22.85546875" style="72" customWidth="1"/>
    <col min="12040" max="12040" width="59.5703125" style="72" bestFit="1" customWidth="1"/>
    <col min="12041" max="12041" width="57.85546875" style="72" bestFit="1" customWidth="1"/>
    <col min="12042" max="12042" width="35.425781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5703125" style="72" customWidth="1"/>
    <col min="12050" max="12050" width="9" style="72" bestFit="1" customWidth="1"/>
    <col min="12051" max="12290" width="9.140625" style="72"/>
    <col min="12291" max="12291" width="4.5703125" style="72" bestFit="1" customWidth="1"/>
    <col min="12292" max="12292" width="9.5703125" style="72" bestFit="1" customWidth="1"/>
    <col min="12293" max="12293" width="10" style="72" bestFit="1" customWidth="1"/>
    <col min="12294" max="12294" width="8.85546875" style="72" bestFit="1" customWidth="1"/>
    <col min="12295" max="12295" width="22.85546875" style="72" customWidth="1"/>
    <col min="12296" max="12296" width="59.5703125" style="72" bestFit="1" customWidth="1"/>
    <col min="12297" max="12297" width="57.85546875" style="72" bestFit="1" customWidth="1"/>
    <col min="12298" max="12298" width="35.425781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5703125" style="72" customWidth="1"/>
    <col min="12306" max="12306" width="9" style="72" bestFit="1" customWidth="1"/>
    <col min="12307" max="12546" width="9.140625" style="72"/>
    <col min="12547" max="12547" width="4.5703125" style="72" bestFit="1" customWidth="1"/>
    <col min="12548" max="12548" width="9.5703125" style="72" bestFit="1" customWidth="1"/>
    <col min="12549" max="12549" width="10" style="72" bestFit="1" customWidth="1"/>
    <col min="12550" max="12550" width="8.85546875" style="72" bestFit="1" customWidth="1"/>
    <col min="12551" max="12551" width="22.85546875" style="72" customWidth="1"/>
    <col min="12552" max="12552" width="59.5703125" style="72" bestFit="1" customWidth="1"/>
    <col min="12553" max="12553" width="57.85546875" style="72" bestFit="1" customWidth="1"/>
    <col min="12554" max="12554" width="35.425781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5703125" style="72" customWidth="1"/>
    <col min="12562" max="12562" width="9" style="72" bestFit="1" customWidth="1"/>
    <col min="12563" max="12802" width="9.140625" style="72"/>
    <col min="12803" max="12803" width="4.5703125" style="72" bestFit="1" customWidth="1"/>
    <col min="12804" max="12804" width="9.5703125" style="72" bestFit="1" customWidth="1"/>
    <col min="12805" max="12805" width="10" style="72" bestFit="1" customWidth="1"/>
    <col min="12806" max="12806" width="8.85546875" style="72" bestFit="1" customWidth="1"/>
    <col min="12807" max="12807" width="22.85546875" style="72" customWidth="1"/>
    <col min="12808" max="12808" width="59.5703125" style="72" bestFit="1" customWidth="1"/>
    <col min="12809" max="12809" width="57.85546875" style="72" bestFit="1" customWidth="1"/>
    <col min="12810" max="12810" width="35.425781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5703125" style="72" customWidth="1"/>
    <col min="12818" max="12818" width="9" style="72" bestFit="1" customWidth="1"/>
    <col min="12819" max="13058" width="9.140625" style="72"/>
    <col min="13059" max="13059" width="4.5703125" style="72" bestFit="1" customWidth="1"/>
    <col min="13060" max="13060" width="9.5703125" style="72" bestFit="1" customWidth="1"/>
    <col min="13061" max="13061" width="10" style="72" bestFit="1" customWidth="1"/>
    <col min="13062" max="13062" width="8.85546875" style="72" bestFit="1" customWidth="1"/>
    <col min="13063" max="13063" width="22.85546875" style="72" customWidth="1"/>
    <col min="13064" max="13064" width="59.5703125" style="72" bestFit="1" customWidth="1"/>
    <col min="13065" max="13065" width="57.85546875" style="72" bestFit="1" customWidth="1"/>
    <col min="13066" max="13066" width="35.425781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5703125" style="72" customWidth="1"/>
    <col min="13074" max="13074" width="9" style="72" bestFit="1" customWidth="1"/>
    <col min="13075" max="13314" width="9.140625" style="72"/>
    <col min="13315" max="13315" width="4.5703125" style="72" bestFit="1" customWidth="1"/>
    <col min="13316" max="13316" width="9.5703125" style="72" bestFit="1" customWidth="1"/>
    <col min="13317" max="13317" width="10" style="72" bestFit="1" customWidth="1"/>
    <col min="13318" max="13318" width="8.85546875" style="72" bestFit="1" customWidth="1"/>
    <col min="13319" max="13319" width="22.85546875" style="72" customWidth="1"/>
    <col min="13320" max="13320" width="59.5703125" style="72" bestFit="1" customWidth="1"/>
    <col min="13321" max="13321" width="57.85546875" style="72" bestFit="1" customWidth="1"/>
    <col min="13322" max="13322" width="35.425781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5703125" style="72" customWidth="1"/>
    <col min="13330" max="13330" width="9" style="72" bestFit="1" customWidth="1"/>
    <col min="13331" max="13570" width="9.140625" style="72"/>
    <col min="13571" max="13571" width="4.5703125" style="72" bestFit="1" customWidth="1"/>
    <col min="13572" max="13572" width="9.5703125" style="72" bestFit="1" customWidth="1"/>
    <col min="13573" max="13573" width="10" style="72" bestFit="1" customWidth="1"/>
    <col min="13574" max="13574" width="8.85546875" style="72" bestFit="1" customWidth="1"/>
    <col min="13575" max="13575" width="22.85546875" style="72" customWidth="1"/>
    <col min="13576" max="13576" width="59.5703125" style="72" bestFit="1" customWidth="1"/>
    <col min="13577" max="13577" width="57.85546875" style="72" bestFit="1" customWidth="1"/>
    <col min="13578" max="13578" width="35.425781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5703125" style="72" customWidth="1"/>
    <col min="13586" max="13586" width="9" style="72" bestFit="1" customWidth="1"/>
    <col min="13587" max="13826" width="9.140625" style="72"/>
    <col min="13827" max="13827" width="4.5703125" style="72" bestFit="1" customWidth="1"/>
    <col min="13828" max="13828" width="9.5703125" style="72" bestFit="1" customWidth="1"/>
    <col min="13829" max="13829" width="10" style="72" bestFit="1" customWidth="1"/>
    <col min="13830" max="13830" width="8.85546875" style="72" bestFit="1" customWidth="1"/>
    <col min="13831" max="13831" width="22.85546875" style="72" customWidth="1"/>
    <col min="13832" max="13832" width="59.5703125" style="72" bestFit="1" customWidth="1"/>
    <col min="13833" max="13833" width="57.85546875" style="72" bestFit="1" customWidth="1"/>
    <col min="13834" max="13834" width="35.425781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5703125" style="72" customWidth="1"/>
    <col min="13842" max="13842" width="9" style="72" bestFit="1" customWidth="1"/>
    <col min="13843" max="14082" width="9.140625" style="72"/>
    <col min="14083" max="14083" width="4.5703125" style="72" bestFit="1" customWidth="1"/>
    <col min="14084" max="14084" width="9.5703125" style="72" bestFit="1" customWidth="1"/>
    <col min="14085" max="14085" width="10" style="72" bestFit="1" customWidth="1"/>
    <col min="14086" max="14086" width="8.85546875" style="72" bestFit="1" customWidth="1"/>
    <col min="14087" max="14087" width="22.85546875" style="72" customWidth="1"/>
    <col min="14088" max="14088" width="59.5703125" style="72" bestFit="1" customWidth="1"/>
    <col min="14089" max="14089" width="57.85546875" style="72" bestFit="1" customWidth="1"/>
    <col min="14090" max="14090" width="35.425781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5703125" style="72" customWidth="1"/>
    <col min="14098" max="14098" width="9" style="72" bestFit="1" customWidth="1"/>
    <col min="14099" max="14338" width="9.140625" style="72"/>
    <col min="14339" max="14339" width="4.5703125" style="72" bestFit="1" customWidth="1"/>
    <col min="14340" max="14340" width="9.5703125" style="72" bestFit="1" customWidth="1"/>
    <col min="14341" max="14341" width="10" style="72" bestFit="1" customWidth="1"/>
    <col min="14342" max="14342" width="8.85546875" style="72" bestFit="1" customWidth="1"/>
    <col min="14343" max="14343" width="22.85546875" style="72" customWidth="1"/>
    <col min="14344" max="14344" width="59.5703125" style="72" bestFit="1" customWidth="1"/>
    <col min="14345" max="14345" width="57.85546875" style="72" bestFit="1" customWidth="1"/>
    <col min="14346" max="14346" width="35.425781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5703125" style="72" customWidth="1"/>
    <col min="14354" max="14354" width="9" style="72" bestFit="1" customWidth="1"/>
    <col min="14355" max="14594" width="9.140625" style="72"/>
    <col min="14595" max="14595" width="4.5703125" style="72" bestFit="1" customWidth="1"/>
    <col min="14596" max="14596" width="9.5703125" style="72" bestFit="1" customWidth="1"/>
    <col min="14597" max="14597" width="10" style="72" bestFit="1" customWidth="1"/>
    <col min="14598" max="14598" width="8.85546875" style="72" bestFit="1" customWidth="1"/>
    <col min="14599" max="14599" width="22.85546875" style="72" customWidth="1"/>
    <col min="14600" max="14600" width="59.5703125" style="72" bestFit="1" customWidth="1"/>
    <col min="14601" max="14601" width="57.85546875" style="72" bestFit="1" customWidth="1"/>
    <col min="14602" max="14602" width="35.425781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5703125" style="72" customWidth="1"/>
    <col min="14610" max="14610" width="9" style="72" bestFit="1" customWidth="1"/>
    <col min="14611" max="14850" width="9.140625" style="72"/>
    <col min="14851" max="14851" width="4.5703125" style="72" bestFit="1" customWidth="1"/>
    <col min="14852" max="14852" width="9.5703125" style="72" bestFit="1" customWidth="1"/>
    <col min="14853" max="14853" width="10" style="72" bestFit="1" customWidth="1"/>
    <col min="14854" max="14854" width="8.85546875" style="72" bestFit="1" customWidth="1"/>
    <col min="14855" max="14855" width="22.85546875" style="72" customWidth="1"/>
    <col min="14856" max="14856" width="59.5703125" style="72" bestFit="1" customWidth="1"/>
    <col min="14857" max="14857" width="57.85546875" style="72" bestFit="1" customWidth="1"/>
    <col min="14858" max="14858" width="35.425781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5703125" style="72" customWidth="1"/>
    <col min="14866" max="14866" width="9" style="72" bestFit="1" customWidth="1"/>
    <col min="14867" max="15106" width="9.140625" style="72"/>
    <col min="15107" max="15107" width="4.5703125" style="72" bestFit="1" customWidth="1"/>
    <col min="15108" max="15108" width="9.5703125" style="72" bestFit="1" customWidth="1"/>
    <col min="15109" max="15109" width="10" style="72" bestFit="1" customWidth="1"/>
    <col min="15110" max="15110" width="8.85546875" style="72" bestFit="1" customWidth="1"/>
    <col min="15111" max="15111" width="22.85546875" style="72" customWidth="1"/>
    <col min="15112" max="15112" width="59.5703125" style="72" bestFit="1" customWidth="1"/>
    <col min="15113" max="15113" width="57.85546875" style="72" bestFit="1" customWidth="1"/>
    <col min="15114" max="15114" width="35.425781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5703125" style="72" customWidth="1"/>
    <col min="15122" max="15122" width="9" style="72" bestFit="1" customWidth="1"/>
    <col min="15123" max="15362" width="9.140625" style="72"/>
    <col min="15363" max="15363" width="4.5703125" style="72" bestFit="1" customWidth="1"/>
    <col min="15364" max="15364" width="9.5703125" style="72" bestFit="1" customWidth="1"/>
    <col min="15365" max="15365" width="10" style="72" bestFit="1" customWidth="1"/>
    <col min="15366" max="15366" width="8.85546875" style="72" bestFit="1" customWidth="1"/>
    <col min="15367" max="15367" width="22.85546875" style="72" customWidth="1"/>
    <col min="15368" max="15368" width="59.5703125" style="72" bestFit="1" customWidth="1"/>
    <col min="15369" max="15369" width="57.85546875" style="72" bestFit="1" customWidth="1"/>
    <col min="15370" max="15370" width="35.425781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5703125" style="72" customWidth="1"/>
    <col min="15378" max="15378" width="9" style="72" bestFit="1" customWidth="1"/>
    <col min="15379" max="15618" width="9.140625" style="72"/>
    <col min="15619" max="15619" width="4.5703125" style="72" bestFit="1" customWidth="1"/>
    <col min="15620" max="15620" width="9.5703125" style="72" bestFit="1" customWidth="1"/>
    <col min="15621" max="15621" width="10" style="72" bestFit="1" customWidth="1"/>
    <col min="15622" max="15622" width="8.85546875" style="72" bestFit="1" customWidth="1"/>
    <col min="15623" max="15623" width="22.85546875" style="72" customWidth="1"/>
    <col min="15624" max="15624" width="59.5703125" style="72" bestFit="1" customWidth="1"/>
    <col min="15625" max="15625" width="57.85546875" style="72" bestFit="1" customWidth="1"/>
    <col min="15626" max="15626" width="35.425781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5703125" style="72" customWidth="1"/>
    <col min="15634" max="15634" width="9" style="72" bestFit="1" customWidth="1"/>
    <col min="15635" max="15874" width="9.140625" style="72"/>
    <col min="15875" max="15875" width="4.5703125" style="72" bestFit="1" customWidth="1"/>
    <col min="15876" max="15876" width="9.5703125" style="72" bestFit="1" customWidth="1"/>
    <col min="15877" max="15877" width="10" style="72" bestFit="1" customWidth="1"/>
    <col min="15878" max="15878" width="8.85546875" style="72" bestFit="1" customWidth="1"/>
    <col min="15879" max="15879" width="22.85546875" style="72" customWidth="1"/>
    <col min="15880" max="15880" width="59.5703125" style="72" bestFit="1" customWidth="1"/>
    <col min="15881" max="15881" width="57.85546875" style="72" bestFit="1" customWidth="1"/>
    <col min="15882" max="15882" width="35.425781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5703125" style="72" customWidth="1"/>
    <col min="15890" max="15890" width="9" style="72" bestFit="1" customWidth="1"/>
    <col min="15891" max="16130" width="9.140625" style="72"/>
    <col min="16131" max="16131" width="4.5703125" style="72" bestFit="1" customWidth="1"/>
    <col min="16132" max="16132" width="9.5703125" style="72" bestFit="1" customWidth="1"/>
    <col min="16133" max="16133" width="10" style="72" bestFit="1" customWidth="1"/>
    <col min="16134" max="16134" width="8.85546875" style="72" bestFit="1" customWidth="1"/>
    <col min="16135" max="16135" width="22.85546875" style="72" customWidth="1"/>
    <col min="16136" max="16136" width="59.5703125" style="72" bestFit="1" customWidth="1"/>
    <col min="16137" max="16137" width="57.85546875" style="72" bestFit="1" customWidth="1"/>
    <col min="16138" max="16138" width="35.425781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5703125" style="72" customWidth="1"/>
    <col min="16146" max="16146" width="9" style="72" bestFit="1" customWidth="1"/>
    <col min="16147" max="16384" width="9.140625" style="72"/>
  </cols>
  <sheetData>
    <row r="2" spans="1:19" x14ac:dyDescent="0.25">
      <c r="A2" s="188" t="s">
        <v>2014</v>
      </c>
    </row>
    <row r="3" spans="1:19" x14ac:dyDescent="0.25">
      <c r="M3" s="2"/>
      <c r="N3" s="2"/>
      <c r="O3" s="2"/>
      <c r="P3" s="2"/>
    </row>
    <row r="4" spans="1:19" s="4" customFormat="1" ht="47.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ht="35.25" customHeigh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ht="15.75" customHeight="1" x14ac:dyDescent="0.2">
      <c r="A6" s="183" t="s">
        <v>16</v>
      </c>
      <c r="B6" s="184" t="s">
        <v>17</v>
      </c>
      <c r="C6" s="184" t="s">
        <v>18</v>
      </c>
      <c r="D6" s="184" t="s">
        <v>19</v>
      </c>
      <c r="E6" s="384"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s="126" customFormat="1" ht="207" customHeight="1" x14ac:dyDescent="0.25">
      <c r="A7" s="409">
        <v>1</v>
      </c>
      <c r="B7" s="403">
        <v>1</v>
      </c>
      <c r="C7" s="409">
        <v>4</v>
      </c>
      <c r="D7" s="403">
        <v>2</v>
      </c>
      <c r="E7" s="441" t="s">
        <v>1813</v>
      </c>
      <c r="F7" s="407" t="s">
        <v>1812</v>
      </c>
      <c r="G7" s="407" t="s">
        <v>1338</v>
      </c>
      <c r="H7" s="407" t="s">
        <v>1337</v>
      </c>
      <c r="I7" s="426" t="s">
        <v>483</v>
      </c>
      <c r="J7" s="407" t="s">
        <v>1639</v>
      </c>
      <c r="K7" s="425" t="s">
        <v>46</v>
      </c>
      <c r="L7" s="425"/>
      <c r="M7" s="414">
        <v>190000</v>
      </c>
      <c r="N7" s="411"/>
      <c r="O7" s="414">
        <v>190000</v>
      </c>
      <c r="P7" s="414"/>
      <c r="Q7" s="407" t="s">
        <v>1780</v>
      </c>
      <c r="R7" s="407" t="s">
        <v>1779</v>
      </c>
      <c r="S7" s="13"/>
    </row>
    <row r="8" spans="1:19" s="51" customFormat="1" ht="129" customHeight="1" x14ac:dyDescent="0.25">
      <c r="A8" s="544">
        <v>2</v>
      </c>
      <c r="B8" s="544">
        <v>1</v>
      </c>
      <c r="C8" s="544">
        <v>4</v>
      </c>
      <c r="D8" s="544">
        <v>2</v>
      </c>
      <c r="E8" s="833" t="s">
        <v>1811</v>
      </c>
      <c r="F8" s="514" t="s">
        <v>1810</v>
      </c>
      <c r="G8" s="514" t="s">
        <v>418</v>
      </c>
      <c r="H8" s="407" t="s">
        <v>53</v>
      </c>
      <c r="I8" s="426" t="s">
        <v>42</v>
      </c>
      <c r="J8" s="514" t="s">
        <v>1639</v>
      </c>
      <c r="K8" s="544" t="s">
        <v>1536</v>
      </c>
      <c r="L8" s="877"/>
      <c r="M8" s="874">
        <v>90220</v>
      </c>
      <c r="N8" s="877"/>
      <c r="O8" s="874">
        <v>90220</v>
      </c>
      <c r="P8" s="877"/>
      <c r="Q8" s="514" t="s">
        <v>1780</v>
      </c>
      <c r="R8" s="514" t="s">
        <v>1779</v>
      </c>
      <c r="S8" s="504"/>
    </row>
    <row r="9" spans="1:19" s="51" customFormat="1" ht="106.35" customHeight="1" x14ac:dyDescent="0.25">
      <c r="A9" s="546"/>
      <c r="B9" s="546"/>
      <c r="C9" s="546"/>
      <c r="D9" s="546"/>
      <c r="E9" s="835"/>
      <c r="F9" s="516"/>
      <c r="G9" s="516"/>
      <c r="H9" s="407" t="s">
        <v>440</v>
      </c>
      <c r="I9" s="426" t="s">
        <v>1809</v>
      </c>
      <c r="J9" s="516"/>
      <c r="K9" s="546"/>
      <c r="L9" s="882"/>
      <c r="M9" s="876"/>
      <c r="N9" s="882"/>
      <c r="O9" s="876"/>
      <c r="P9" s="882"/>
      <c r="Q9" s="516"/>
      <c r="R9" s="516"/>
      <c r="S9" s="504"/>
    </row>
    <row r="10" spans="1:19" ht="47.45" customHeight="1" x14ac:dyDescent="0.25">
      <c r="A10" s="577">
        <v>3</v>
      </c>
      <c r="B10" s="577">
        <v>1</v>
      </c>
      <c r="C10" s="577">
        <v>4</v>
      </c>
      <c r="D10" s="577">
        <v>2</v>
      </c>
      <c r="E10" s="828" t="s">
        <v>1808</v>
      </c>
      <c r="F10" s="577" t="s">
        <v>1807</v>
      </c>
      <c r="G10" s="577" t="s">
        <v>1806</v>
      </c>
      <c r="H10" s="407" t="s">
        <v>1805</v>
      </c>
      <c r="I10" s="407">
        <v>1</v>
      </c>
      <c r="J10" s="577" t="s">
        <v>1804</v>
      </c>
      <c r="K10" s="514" t="s">
        <v>44</v>
      </c>
      <c r="L10" s="514" t="s">
        <v>44</v>
      </c>
      <c r="M10" s="578">
        <v>3000</v>
      </c>
      <c r="N10" s="580">
        <v>20000</v>
      </c>
      <c r="O10" s="578">
        <v>3000</v>
      </c>
      <c r="P10" s="578">
        <v>20000</v>
      </c>
      <c r="Q10" s="577" t="s">
        <v>1780</v>
      </c>
      <c r="R10" s="577" t="s">
        <v>1779</v>
      </c>
    </row>
    <row r="11" spans="1:19" ht="42.6" customHeight="1" x14ac:dyDescent="0.25">
      <c r="A11" s="577"/>
      <c r="B11" s="577"/>
      <c r="C11" s="577"/>
      <c r="D11" s="577"/>
      <c r="E11" s="828"/>
      <c r="F11" s="577"/>
      <c r="G11" s="577"/>
      <c r="H11" s="407" t="s">
        <v>440</v>
      </c>
      <c r="I11" s="407">
        <v>60</v>
      </c>
      <c r="J11" s="577"/>
      <c r="K11" s="515"/>
      <c r="L11" s="515"/>
      <c r="M11" s="578"/>
      <c r="N11" s="652"/>
      <c r="O11" s="578"/>
      <c r="P11" s="578"/>
      <c r="Q11" s="577"/>
      <c r="R11" s="577"/>
    </row>
    <row r="12" spans="1:19" ht="53.45" customHeight="1" x14ac:dyDescent="0.25">
      <c r="A12" s="577"/>
      <c r="B12" s="577"/>
      <c r="C12" s="577"/>
      <c r="D12" s="577"/>
      <c r="E12" s="828"/>
      <c r="F12" s="577"/>
      <c r="G12" s="582" t="s">
        <v>45</v>
      </c>
      <c r="H12" s="407" t="s">
        <v>527</v>
      </c>
      <c r="I12" s="411">
        <v>1</v>
      </c>
      <c r="J12" s="577"/>
      <c r="K12" s="515"/>
      <c r="L12" s="515"/>
      <c r="M12" s="578"/>
      <c r="N12" s="652"/>
      <c r="O12" s="578"/>
      <c r="P12" s="578"/>
      <c r="Q12" s="577"/>
      <c r="R12" s="577"/>
    </row>
    <row r="13" spans="1:19" ht="38.1" customHeight="1" x14ac:dyDescent="0.25">
      <c r="A13" s="577"/>
      <c r="B13" s="577"/>
      <c r="C13" s="577"/>
      <c r="D13" s="577"/>
      <c r="E13" s="828"/>
      <c r="F13" s="577"/>
      <c r="G13" s="582"/>
      <c r="H13" s="407" t="s">
        <v>440</v>
      </c>
      <c r="I13" s="407">
        <v>25</v>
      </c>
      <c r="J13" s="577"/>
      <c r="K13" s="515"/>
      <c r="L13" s="515"/>
      <c r="M13" s="578"/>
      <c r="N13" s="652"/>
      <c r="O13" s="578"/>
      <c r="P13" s="578"/>
      <c r="Q13" s="577"/>
      <c r="R13" s="577"/>
    </row>
    <row r="14" spans="1:19" ht="47.45" customHeight="1" x14ac:dyDescent="0.25">
      <c r="A14" s="577"/>
      <c r="B14" s="577"/>
      <c r="C14" s="577"/>
      <c r="D14" s="577"/>
      <c r="E14" s="828"/>
      <c r="F14" s="577"/>
      <c r="G14" s="407" t="s">
        <v>58</v>
      </c>
      <c r="H14" s="407" t="s">
        <v>1781</v>
      </c>
      <c r="I14" s="407">
        <v>1</v>
      </c>
      <c r="J14" s="577"/>
      <c r="K14" s="515"/>
      <c r="L14" s="515"/>
      <c r="M14" s="578"/>
      <c r="N14" s="652"/>
      <c r="O14" s="578"/>
      <c r="P14" s="578"/>
      <c r="Q14" s="577"/>
      <c r="R14" s="577"/>
    </row>
    <row r="15" spans="1:19" x14ac:dyDescent="0.25">
      <c r="A15" s="577">
        <v>4</v>
      </c>
      <c r="B15" s="577">
        <v>1</v>
      </c>
      <c r="C15" s="577">
        <v>4</v>
      </c>
      <c r="D15" s="577">
        <v>2</v>
      </c>
      <c r="E15" s="828" t="s">
        <v>1803</v>
      </c>
      <c r="F15" s="577" t="s">
        <v>1802</v>
      </c>
      <c r="G15" s="577" t="s">
        <v>45</v>
      </c>
      <c r="H15" s="577" t="s">
        <v>918</v>
      </c>
      <c r="I15" s="659" t="s">
        <v>42</v>
      </c>
      <c r="J15" s="577" t="s">
        <v>1801</v>
      </c>
      <c r="K15" s="577" t="s">
        <v>46</v>
      </c>
      <c r="L15" s="577" t="s">
        <v>544</v>
      </c>
      <c r="M15" s="878">
        <v>3268.75</v>
      </c>
      <c r="N15" s="878">
        <v>36200</v>
      </c>
      <c r="O15" s="878">
        <v>3268.75</v>
      </c>
      <c r="P15" s="878">
        <v>36200</v>
      </c>
      <c r="Q15" s="578" t="s">
        <v>1798</v>
      </c>
      <c r="R15" s="578" t="s">
        <v>1779</v>
      </c>
    </row>
    <row r="16" spans="1:19" ht="14.45" hidden="1" customHeight="1" x14ac:dyDescent="0.25">
      <c r="A16" s="582"/>
      <c r="B16" s="582"/>
      <c r="C16" s="582"/>
      <c r="D16" s="582"/>
      <c r="E16" s="577"/>
      <c r="F16" s="577"/>
      <c r="G16" s="577"/>
      <c r="H16" s="577"/>
      <c r="I16" s="577"/>
      <c r="J16" s="577"/>
      <c r="K16" s="582"/>
      <c r="L16" s="582"/>
      <c r="M16" s="879"/>
      <c r="N16" s="879"/>
      <c r="O16" s="879"/>
      <c r="P16" s="879"/>
      <c r="Q16" s="578"/>
      <c r="R16" s="578"/>
    </row>
    <row r="17" spans="1:18" x14ac:dyDescent="0.25">
      <c r="A17" s="582"/>
      <c r="B17" s="582"/>
      <c r="C17" s="582"/>
      <c r="D17" s="582"/>
      <c r="E17" s="577"/>
      <c r="F17" s="577"/>
      <c r="G17" s="577"/>
      <c r="H17" s="577"/>
      <c r="I17" s="577"/>
      <c r="J17" s="577"/>
      <c r="K17" s="582"/>
      <c r="L17" s="582"/>
      <c r="M17" s="879"/>
      <c r="N17" s="879"/>
      <c r="O17" s="879"/>
      <c r="P17" s="879"/>
      <c r="Q17" s="578"/>
      <c r="R17" s="578"/>
    </row>
    <row r="18" spans="1:18" ht="47.1" customHeight="1" x14ac:dyDescent="0.25">
      <c r="A18" s="582"/>
      <c r="B18" s="582"/>
      <c r="C18" s="582"/>
      <c r="D18" s="582"/>
      <c r="E18" s="577"/>
      <c r="F18" s="577"/>
      <c r="G18" s="577"/>
      <c r="H18" s="407" t="s">
        <v>440</v>
      </c>
      <c r="I18" s="426" t="s">
        <v>1139</v>
      </c>
      <c r="J18" s="577"/>
      <c r="K18" s="582"/>
      <c r="L18" s="582"/>
      <c r="M18" s="879"/>
      <c r="N18" s="879"/>
      <c r="O18" s="879"/>
      <c r="P18" s="879"/>
      <c r="Q18" s="578"/>
      <c r="R18" s="578"/>
    </row>
    <row r="19" spans="1:18" ht="33" customHeight="1" x14ac:dyDescent="0.25">
      <c r="A19" s="582"/>
      <c r="B19" s="582"/>
      <c r="C19" s="582"/>
      <c r="D19" s="582"/>
      <c r="E19" s="577"/>
      <c r="F19" s="577"/>
      <c r="G19" s="577" t="s">
        <v>58</v>
      </c>
      <c r="H19" s="577" t="s">
        <v>1781</v>
      </c>
      <c r="I19" s="582">
        <v>1</v>
      </c>
      <c r="J19" s="577"/>
      <c r="K19" s="582"/>
      <c r="L19" s="582"/>
      <c r="M19" s="879"/>
      <c r="N19" s="879"/>
      <c r="O19" s="879"/>
      <c r="P19" s="879"/>
      <c r="Q19" s="578"/>
      <c r="R19" s="578"/>
    </row>
    <row r="20" spans="1:18" ht="14.1" customHeight="1" x14ac:dyDescent="0.25">
      <c r="A20" s="582"/>
      <c r="B20" s="582"/>
      <c r="C20" s="582"/>
      <c r="D20" s="582"/>
      <c r="E20" s="577"/>
      <c r="F20" s="577"/>
      <c r="G20" s="577"/>
      <c r="H20" s="577"/>
      <c r="I20" s="582"/>
      <c r="J20" s="577"/>
      <c r="K20" s="582"/>
      <c r="L20" s="582"/>
      <c r="M20" s="879"/>
      <c r="N20" s="879"/>
      <c r="O20" s="879"/>
      <c r="P20" s="879"/>
      <c r="Q20" s="578"/>
      <c r="R20" s="578"/>
    </row>
    <row r="21" spans="1:18" ht="35.1" customHeight="1" x14ac:dyDescent="0.25">
      <c r="A21" s="582"/>
      <c r="B21" s="582"/>
      <c r="C21" s="582"/>
      <c r="D21" s="582"/>
      <c r="E21" s="577"/>
      <c r="F21" s="577"/>
      <c r="G21" s="577"/>
      <c r="H21" s="577"/>
      <c r="I21" s="582"/>
      <c r="J21" s="577"/>
      <c r="K21" s="582"/>
      <c r="L21" s="582"/>
      <c r="M21" s="879"/>
      <c r="N21" s="879"/>
      <c r="O21" s="879"/>
      <c r="P21" s="879"/>
      <c r="Q21" s="578"/>
      <c r="R21" s="578"/>
    </row>
    <row r="22" spans="1:18" ht="35.450000000000003" hidden="1" customHeight="1" x14ac:dyDescent="0.25">
      <c r="A22" s="582"/>
      <c r="B22" s="582"/>
      <c r="C22" s="582"/>
      <c r="D22" s="582"/>
      <c r="E22" s="577"/>
      <c r="F22" s="577"/>
      <c r="G22" s="577"/>
      <c r="H22" s="577"/>
      <c r="I22" s="582"/>
      <c r="J22" s="577"/>
      <c r="K22" s="582"/>
      <c r="L22" s="582"/>
      <c r="M22" s="879"/>
      <c r="N22" s="879"/>
      <c r="O22" s="879"/>
      <c r="P22" s="879"/>
      <c r="Q22" s="578"/>
      <c r="R22" s="578"/>
    </row>
    <row r="23" spans="1:18" ht="41.1" hidden="1" customHeight="1" x14ac:dyDescent="0.25">
      <c r="A23" s="582"/>
      <c r="B23" s="582"/>
      <c r="C23" s="582"/>
      <c r="D23" s="582"/>
      <c r="E23" s="577"/>
      <c r="F23" s="577"/>
      <c r="G23" s="577"/>
      <c r="H23" s="577"/>
      <c r="I23" s="582"/>
      <c r="J23" s="577"/>
      <c r="K23" s="582"/>
      <c r="L23" s="582"/>
      <c r="M23" s="879"/>
      <c r="N23" s="879"/>
      <c r="O23" s="879"/>
      <c r="P23" s="879"/>
      <c r="Q23" s="578"/>
      <c r="R23" s="578"/>
    </row>
    <row r="24" spans="1:18" ht="28.35" customHeight="1" x14ac:dyDescent="0.25">
      <c r="A24" s="582"/>
      <c r="B24" s="582"/>
      <c r="C24" s="582"/>
      <c r="D24" s="582"/>
      <c r="E24" s="577"/>
      <c r="F24" s="577"/>
      <c r="G24" s="577"/>
      <c r="H24" s="577"/>
      <c r="I24" s="582"/>
      <c r="J24" s="577"/>
      <c r="K24" s="582"/>
      <c r="L24" s="582"/>
      <c r="M24" s="879"/>
      <c r="N24" s="879"/>
      <c r="O24" s="879"/>
      <c r="P24" s="879"/>
      <c r="Q24" s="578"/>
      <c r="R24" s="578"/>
    </row>
    <row r="25" spans="1:18" s="51" customFormat="1" ht="27" customHeight="1" x14ac:dyDescent="0.25">
      <c r="A25" s="544">
        <v>5</v>
      </c>
      <c r="B25" s="544">
        <v>1</v>
      </c>
      <c r="C25" s="544">
        <v>4</v>
      </c>
      <c r="D25" s="514">
        <v>2</v>
      </c>
      <c r="E25" s="833" t="s">
        <v>1221</v>
      </c>
      <c r="F25" s="514" t="s">
        <v>1800</v>
      </c>
      <c r="G25" s="850" t="s">
        <v>59</v>
      </c>
      <c r="H25" s="411" t="s">
        <v>896</v>
      </c>
      <c r="I25" s="407">
        <v>3</v>
      </c>
      <c r="J25" s="637" t="s">
        <v>1799</v>
      </c>
      <c r="K25" s="880" t="s">
        <v>39</v>
      </c>
      <c r="L25" s="640"/>
      <c r="M25" s="624">
        <v>22000</v>
      </c>
      <c r="N25" s="624"/>
      <c r="O25" s="624">
        <v>22000</v>
      </c>
      <c r="P25" s="624"/>
      <c r="Q25" s="514" t="s">
        <v>1798</v>
      </c>
      <c r="R25" s="514" t="s">
        <v>1779</v>
      </c>
    </row>
    <row r="26" spans="1:18" s="51" customFormat="1" ht="30" x14ac:dyDescent="0.25">
      <c r="A26" s="545"/>
      <c r="B26" s="545"/>
      <c r="C26" s="545"/>
      <c r="D26" s="515"/>
      <c r="E26" s="834"/>
      <c r="F26" s="515"/>
      <c r="G26" s="852"/>
      <c r="H26" s="403" t="s">
        <v>1797</v>
      </c>
      <c r="I26" s="403">
        <v>25</v>
      </c>
      <c r="J26" s="638"/>
      <c r="K26" s="881"/>
      <c r="L26" s="641"/>
      <c r="M26" s="625"/>
      <c r="N26" s="625"/>
      <c r="O26" s="625"/>
      <c r="P26" s="625"/>
      <c r="Q26" s="515"/>
      <c r="R26" s="515"/>
    </row>
    <row r="27" spans="1:18" s="51" customFormat="1" x14ac:dyDescent="0.25">
      <c r="A27" s="545"/>
      <c r="B27" s="545"/>
      <c r="C27" s="545"/>
      <c r="D27" s="515"/>
      <c r="E27" s="834"/>
      <c r="F27" s="515"/>
      <c r="G27" s="850" t="s">
        <v>1796</v>
      </c>
      <c r="H27" s="403" t="s">
        <v>608</v>
      </c>
      <c r="I27" s="403">
        <v>2</v>
      </c>
      <c r="J27" s="638"/>
      <c r="K27" s="881"/>
      <c r="L27" s="641"/>
      <c r="M27" s="625"/>
      <c r="N27" s="625"/>
      <c r="O27" s="625"/>
      <c r="P27" s="625"/>
      <c r="Q27" s="515"/>
      <c r="R27" s="515"/>
    </row>
    <row r="28" spans="1:18" s="51" customFormat="1" ht="30" x14ac:dyDescent="0.25">
      <c r="A28" s="545"/>
      <c r="B28" s="545"/>
      <c r="C28" s="545"/>
      <c r="D28" s="515"/>
      <c r="E28" s="834"/>
      <c r="F28" s="515"/>
      <c r="G28" s="852"/>
      <c r="H28" s="403" t="s">
        <v>610</v>
      </c>
      <c r="I28" s="403">
        <v>25</v>
      </c>
      <c r="J28" s="638"/>
      <c r="K28" s="881"/>
      <c r="L28" s="641"/>
      <c r="M28" s="625"/>
      <c r="N28" s="625"/>
      <c r="O28" s="625"/>
      <c r="P28" s="625"/>
      <c r="Q28" s="515"/>
      <c r="R28" s="515"/>
    </row>
    <row r="29" spans="1:18" s="51" customFormat="1" ht="166.35" customHeight="1" x14ac:dyDescent="0.25">
      <c r="A29" s="545"/>
      <c r="B29" s="545"/>
      <c r="C29" s="545"/>
      <c r="D29" s="515"/>
      <c r="E29" s="834"/>
      <c r="F29" s="515"/>
      <c r="G29" s="450" t="s">
        <v>1170</v>
      </c>
      <c r="H29" s="403" t="s">
        <v>1795</v>
      </c>
      <c r="I29" s="403">
        <v>1</v>
      </c>
      <c r="J29" s="638"/>
      <c r="K29" s="881"/>
      <c r="L29" s="641"/>
      <c r="M29" s="625"/>
      <c r="N29" s="625"/>
      <c r="O29" s="625"/>
      <c r="P29" s="625"/>
      <c r="Q29" s="515"/>
      <c r="R29" s="515"/>
    </row>
    <row r="30" spans="1:18" s="51" customFormat="1" ht="117" customHeight="1" x14ac:dyDescent="0.25">
      <c r="A30" s="544">
        <v>6</v>
      </c>
      <c r="B30" s="544">
        <v>1</v>
      </c>
      <c r="C30" s="544">
        <v>4</v>
      </c>
      <c r="D30" s="544">
        <v>2</v>
      </c>
      <c r="E30" s="833" t="s">
        <v>1794</v>
      </c>
      <c r="F30" s="514" t="s">
        <v>1793</v>
      </c>
      <c r="G30" s="514" t="s">
        <v>1783</v>
      </c>
      <c r="H30" s="407" t="s">
        <v>1792</v>
      </c>
      <c r="I30" s="426" t="s">
        <v>42</v>
      </c>
      <c r="J30" s="514" t="s">
        <v>1791</v>
      </c>
      <c r="K30" s="544" t="s">
        <v>39</v>
      </c>
      <c r="L30" s="877"/>
      <c r="M30" s="874">
        <v>6000</v>
      </c>
      <c r="N30" s="877"/>
      <c r="O30" s="874">
        <v>6000</v>
      </c>
      <c r="P30" s="877"/>
      <c r="Q30" s="514" t="s">
        <v>1780</v>
      </c>
      <c r="R30" s="514" t="s">
        <v>1779</v>
      </c>
    </row>
    <row r="31" spans="1:18" s="51" customFormat="1" ht="123" customHeight="1" x14ac:dyDescent="0.25">
      <c r="A31" s="546"/>
      <c r="B31" s="546"/>
      <c r="C31" s="546"/>
      <c r="D31" s="546"/>
      <c r="E31" s="835"/>
      <c r="F31" s="516"/>
      <c r="G31" s="516"/>
      <c r="H31" s="407" t="s">
        <v>440</v>
      </c>
      <c r="I31" s="426" t="s">
        <v>568</v>
      </c>
      <c r="J31" s="516"/>
      <c r="K31" s="546"/>
      <c r="L31" s="623"/>
      <c r="M31" s="876"/>
      <c r="N31" s="623"/>
      <c r="O31" s="876"/>
      <c r="P31" s="623"/>
      <c r="Q31" s="516"/>
      <c r="R31" s="516"/>
    </row>
    <row r="32" spans="1:18" s="51" customFormat="1" ht="35.25" customHeight="1" x14ac:dyDescent="0.25">
      <c r="A32" s="544">
        <v>7</v>
      </c>
      <c r="B32" s="544">
        <v>1</v>
      </c>
      <c r="C32" s="544">
        <v>4</v>
      </c>
      <c r="D32" s="544">
        <v>2</v>
      </c>
      <c r="E32" s="833" t="s">
        <v>1790</v>
      </c>
      <c r="F32" s="514" t="s">
        <v>1789</v>
      </c>
      <c r="G32" s="577" t="s">
        <v>1788</v>
      </c>
      <c r="H32" s="407" t="s">
        <v>1403</v>
      </c>
      <c r="I32" s="407">
        <v>1</v>
      </c>
      <c r="J32" s="514" t="s">
        <v>1787</v>
      </c>
      <c r="K32" s="544" t="s">
        <v>39</v>
      </c>
      <c r="L32" s="514"/>
      <c r="M32" s="874">
        <v>135000</v>
      </c>
      <c r="N32" s="514"/>
      <c r="O32" s="874">
        <v>135000</v>
      </c>
      <c r="P32" s="514"/>
      <c r="Q32" s="514" t="s">
        <v>1780</v>
      </c>
      <c r="R32" s="514" t="s">
        <v>1779</v>
      </c>
    </row>
    <row r="33" spans="1:18" s="51" customFormat="1" ht="42.75" customHeight="1" x14ac:dyDescent="0.25">
      <c r="A33" s="545"/>
      <c r="B33" s="545"/>
      <c r="C33" s="545"/>
      <c r="D33" s="545"/>
      <c r="E33" s="834"/>
      <c r="F33" s="515"/>
      <c r="G33" s="577"/>
      <c r="H33" s="407" t="s">
        <v>1786</v>
      </c>
      <c r="I33" s="407">
        <v>90</v>
      </c>
      <c r="J33" s="515"/>
      <c r="K33" s="545"/>
      <c r="L33" s="515"/>
      <c r="M33" s="875"/>
      <c r="N33" s="515"/>
      <c r="O33" s="875"/>
      <c r="P33" s="515"/>
      <c r="Q33" s="515"/>
      <c r="R33" s="515"/>
    </row>
    <row r="34" spans="1:18" s="51" customFormat="1" ht="33" customHeight="1" x14ac:dyDescent="0.25">
      <c r="A34" s="545"/>
      <c r="B34" s="545"/>
      <c r="C34" s="545"/>
      <c r="D34" s="545"/>
      <c r="E34" s="834"/>
      <c r="F34" s="515"/>
      <c r="G34" s="407" t="s">
        <v>1338</v>
      </c>
      <c r="H34" s="407" t="s">
        <v>1359</v>
      </c>
      <c r="I34" s="407">
        <v>5</v>
      </c>
      <c r="J34" s="515"/>
      <c r="K34" s="545"/>
      <c r="L34" s="515"/>
      <c r="M34" s="875"/>
      <c r="N34" s="515"/>
      <c r="O34" s="875"/>
      <c r="P34" s="515"/>
      <c r="Q34" s="515"/>
      <c r="R34" s="515"/>
    </row>
    <row r="35" spans="1:18" s="51" customFormat="1" ht="30" customHeight="1" x14ac:dyDescent="0.25">
      <c r="A35" s="545"/>
      <c r="B35" s="545"/>
      <c r="C35" s="545"/>
      <c r="D35" s="545"/>
      <c r="E35" s="834"/>
      <c r="F35" s="515"/>
      <c r="G35" s="407" t="s">
        <v>1785</v>
      </c>
      <c r="H35" s="407" t="s">
        <v>1784</v>
      </c>
      <c r="I35" s="426" t="s">
        <v>42</v>
      </c>
      <c r="J35" s="515"/>
      <c r="K35" s="545"/>
      <c r="L35" s="515"/>
      <c r="M35" s="875"/>
      <c r="N35" s="515"/>
      <c r="O35" s="875"/>
      <c r="P35" s="515"/>
      <c r="Q35" s="515"/>
      <c r="R35" s="515"/>
    </row>
    <row r="36" spans="1:18" s="51" customFormat="1" ht="31.5" customHeight="1" x14ac:dyDescent="0.25">
      <c r="A36" s="545"/>
      <c r="B36" s="545"/>
      <c r="C36" s="545"/>
      <c r="D36" s="545"/>
      <c r="E36" s="834"/>
      <c r="F36" s="515"/>
      <c r="G36" s="514" t="s">
        <v>1783</v>
      </c>
      <c r="H36" s="407" t="s">
        <v>1782</v>
      </c>
      <c r="I36" s="426" t="s">
        <v>42</v>
      </c>
      <c r="J36" s="515"/>
      <c r="K36" s="545"/>
      <c r="L36" s="515"/>
      <c r="M36" s="875"/>
      <c r="N36" s="515"/>
      <c r="O36" s="875"/>
      <c r="P36" s="515"/>
      <c r="Q36" s="515"/>
      <c r="R36" s="515"/>
    </row>
    <row r="37" spans="1:18" s="51" customFormat="1" ht="39" customHeight="1" x14ac:dyDescent="0.25">
      <c r="A37" s="545"/>
      <c r="B37" s="545"/>
      <c r="C37" s="545"/>
      <c r="D37" s="545"/>
      <c r="E37" s="834"/>
      <c r="F37" s="515"/>
      <c r="G37" s="516"/>
      <c r="H37" s="407" t="s">
        <v>440</v>
      </c>
      <c r="I37" s="426" t="s">
        <v>1636</v>
      </c>
      <c r="J37" s="515"/>
      <c r="K37" s="545"/>
      <c r="L37" s="515"/>
      <c r="M37" s="875"/>
      <c r="N37" s="515"/>
      <c r="O37" s="875"/>
      <c r="P37" s="515"/>
      <c r="Q37" s="515"/>
      <c r="R37" s="515"/>
    </row>
    <row r="38" spans="1:18" s="51" customFormat="1" ht="58.5" customHeight="1" x14ac:dyDescent="0.25">
      <c r="A38" s="546"/>
      <c r="B38" s="546"/>
      <c r="C38" s="546"/>
      <c r="D38" s="546"/>
      <c r="E38" s="835"/>
      <c r="F38" s="516"/>
      <c r="G38" s="407" t="s">
        <v>58</v>
      </c>
      <c r="H38" s="407" t="s">
        <v>1781</v>
      </c>
      <c r="I38" s="426" t="s">
        <v>42</v>
      </c>
      <c r="J38" s="516"/>
      <c r="K38" s="546"/>
      <c r="L38" s="516"/>
      <c r="M38" s="876"/>
      <c r="N38" s="516"/>
      <c r="O38" s="876"/>
      <c r="P38" s="516"/>
      <c r="Q38" s="516"/>
      <c r="R38" s="516"/>
    </row>
    <row r="40" spans="1:18" ht="15.75" x14ac:dyDescent="0.25">
      <c r="M40" s="743"/>
      <c r="N40" s="684" t="s">
        <v>35</v>
      </c>
      <c r="O40" s="684"/>
      <c r="P40" s="684"/>
    </row>
    <row r="41" spans="1:18" x14ac:dyDescent="0.25">
      <c r="M41" s="743"/>
      <c r="N41" s="283" t="s">
        <v>36</v>
      </c>
      <c r="O41" s="743" t="s">
        <v>37</v>
      </c>
      <c r="P41" s="743"/>
    </row>
    <row r="42" spans="1:18" x14ac:dyDescent="0.25">
      <c r="M42" s="743"/>
      <c r="N42" s="283"/>
      <c r="O42" s="283">
        <v>2020</v>
      </c>
      <c r="P42" s="283">
        <v>2021</v>
      </c>
    </row>
    <row r="43" spans="1:18" x14ac:dyDescent="0.25">
      <c r="M43" s="283" t="s">
        <v>688</v>
      </c>
      <c r="N43" s="282">
        <v>7</v>
      </c>
      <c r="O43" s="281">
        <f>O7+O8+O10+O15+O25+O30+O32</f>
        <v>449488.75</v>
      </c>
      <c r="P43" s="281">
        <f>P15+P10</f>
        <v>56200</v>
      </c>
      <c r="Q43" s="2"/>
    </row>
  </sheetData>
  <mergeCells count="121">
    <mergeCell ref="R8:R9"/>
    <mergeCell ref="Q4:Q5"/>
    <mergeCell ref="R4:R5"/>
    <mergeCell ref="M4:N4"/>
    <mergeCell ref="K4:L4"/>
    <mergeCell ref="O4:P4"/>
    <mergeCell ref="G25:G26"/>
    <mergeCell ref="J25:J29"/>
    <mergeCell ref="K25:K29"/>
    <mergeCell ref="L25:L29"/>
    <mergeCell ref="Q15:Q24"/>
    <mergeCell ref="R15:R24"/>
    <mergeCell ref="I19:I24"/>
    <mergeCell ref="G27:G28"/>
    <mergeCell ref="K15:K24"/>
    <mergeCell ref="L15:L24"/>
    <mergeCell ref="M15:M24"/>
    <mergeCell ref="N15:N24"/>
    <mergeCell ref="L8:L9"/>
    <mergeCell ref="M8:M9"/>
    <mergeCell ref="N8:N9"/>
    <mergeCell ref="O8:O9"/>
    <mergeCell ref="P8:P9"/>
    <mergeCell ref="Q8:Q9"/>
    <mergeCell ref="A4:A5"/>
    <mergeCell ref="B4:B5"/>
    <mergeCell ref="C4:C5"/>
    <mergeCell ref="D4:D5"/>
    <mergeCell ref="E4:E5"/>
    <mergeCell ref="F4:F5"/>
    <mergeCell ref="G4:G5"/>
    <mergeCell ref="H4:I4"/>
    <mergeCell ref="J4:J5"/>
    <mergeCell ref="A8:A9"/>
    <mergeCell ref="B8:B9"/>
    <mergeCell ref="C8:C9"/>
    <mergeCell ref="D8:D9"/>
    <mergeCell ref="E8:E9"/>
    <mergeCell ref="F8:F9"/>
    <mergeCell ref="G8:G9"/>
    <mergeCell ref="J8:J9"/>
    <mergeCell ref="K8:K9"/>
    <mergeCell ref="O10:O14"/>
    <mergeCell ref="P10:P14"/>
    <mergeCell ref="Q10:Q14"/>
    <mergeCell ref="R10:R14"/>
    <mergeCell ref="G12:G13"/>
    <mergeCell ref="A15:A24"/>
    <mergeCell ref="B15:B24"/>
    <mergeCell ref="C15:C24"/>
    <mergeCell ref="D15:D24"/>
    <mergeCell ref="E15:E24"/>
    <mergeCell ref="G10:G11"/>
    <mergeCell ref="J10:J14"/>
    <mergeCell ref="K10:K14"/>
    <mergeCell ref="L10:L14"/>
    <mergeCell ref="M10:M14"/>
    <mergeCell ref="N10:N14"/>
    <mergeCell ref="A10:A14"/>
    <mergeCell ref="B10:B14"/>
    <mergeCell ref="C10:C14"/>
    <mergeCell ref="D10:D14"/>
    <mergeCell ref="E10:E14"/>
    <mergeCell ref="F10:F14"/>
    <mergeCell ref="O15:O24"/>
    <mergeCell ref="P15:P24"/>
    <mergeCell ref="N25:N29"/>
    <mergeCell ref="O25:O29"/>
    <mergeCell ref="P25:P29"/>
    <mergeCell ref="Q25:Q29"/>
    <mergeCell ref="R25:R29"/>
    <mergeCell ref="F15:F24"/>
    <mergeCell ref="G15:G18"/>
    <mergeCell ref="H15:H17"/>
    <mergeCell ref="G19:G24"/>
    <mergeCell ref="H19:H24"/>
    <mergeCell ref="F25:F29"/>
    <mergeCell ref="A30:A31"/>
    <mergeCell ref="B30:B31"/>
    <mergeCell ref="C30:C31"/>
    <mergeCell ref="D30:D31"/>
    <mergeCell ref="E30:E31"/>
    <mergeCell ref="F30:F31"/>
    <mergeCell ref="I15:I17"/>
    <mergeCell ref="J15:J24"/>
    <mergeCell ref="M25:M29"/>
    <mergeCell ref="A25:A29"/>
    <mergeCell ref="B25:B29"/>
    <mergeCell ref="C25:C29"/>
    <mergeCell ref="D25:D29"/>
    <mergeCell ref="E25:E29"/>
    <mergeCell ref="O30:O31"/>
    <mergeCell ref="P30:P31"/>
    <mergeCell ref="Q30:Q31"/>
    <mergeCell ref="R30:R31"/>
    <mergeCell ref="G30:G31"/>
    <mergeCell ref="J30:J31"/>
    <mergeCell ref="K30:K31"/>
    <mergeCell ref="L30:L31"/>
    <mergeCell ref="M30:M31"/>
    <mergeCell ref="N30:N31"/>
    <mergeCell ref="M40:M42"/>
    <mergeCell ref="N40:P40"/>
    <mergeCell ref="O41:P41"/>
    <mergeCell ref="J32:J38"/>
    <mergeCell ref="K32:K38"/>
    <mergeCell ref="R32:R38"/>
    <mergeCell ref="G36:G37"/>
    <mergeCell ref="A32:A38"/>
    <mergeCell ref="B32:B38"/>
    <mergeCell ref="C32:C38"/>
    <mergeCell ref="D32:D38"/>
    <mergeCell ref="E32:E38"/>
    <mergeCell ref="F32:F38"/>
    <mergeCell ref="G32:G33"/>
    <mergeCell ref="L32:L38"/>
    <mergeCell ref="M32:M38"/>
    <mergeCell ref="N32:N38"/>
    <mergeCell ref="O32:O38"/>
    <mergeCell ref="P32:P38"/>
    <mergeCell ref="Q32:Q3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S36"/>
  <sheetViews>
    <sheetView topLeftCell="A27" zoomScale="60" zoomScaleNormal="60" workbookViewId="0">
      <selection activeCell="O36" sqref="O36:P36"/>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37.85546875" style="72" customWidth="1"/>
    <col min="6" max="6" width="80.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188" t="s">
        <v>2015</v>
      </c>
    </row>
    <row r="3" spans="1:19" x14ac:dyDescent="0.25">
      <c r="M3" s="2"/>
      <c r="N3" s="2"/>
      <c r="O3" s="2"/>
      <c r="P3" s="2"/>
    </row>
    <row r="4" spans="1:19" s="4" customFormat="1" ht="48.7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s="8" customFormat="1" ht="105" x14ac:dyDescent="0.25">
      <c r="A7" s="459">
        <v>1</v>
      </c>
      <c r="B7" s="459">
        <v>1</v>
      </c>
      <c r="C7" s="459">
        <v>4</v>
      </c>
      <c r="D7" s="459">
        <v>2</v>
      </c>
      <c r="E7" s="459" t="s">
        <v>1856</v>
      </c>
      <c r="F7" s="389" t="s">
        <v>1855</v>
      </c>
      <c r="G7" s="459" t="s">
        <v>45</v>
      </c>
      <c r="H7" s="459" t="s">
        <v>1606</v>
      </c>
      <c r="I7" s="397" t="s">
        <v>1625</v>
      </c>
      <c r="J7" s="459" t="s">
        <v>1852</v>
      </c>
      <c r="K7" s="458"/>
      <c r="L7" s="396" t="s">
        <v>46</v>
      </c>
      <c r="M7" s="395"/>
      <c r="N7" s="395">
        <v>27000</v>
      </c>
      <c r="O7" s="395"/>
      <c r="P7" s="394">
        <v>27000</v>
      </c>
      <c r="Q7" s="459" t="s">
        <v>1815</v>
      </c>
      <c r="R7" s="459" t="s">
        <v>1851</v>
      </c>
    </row>
    <row r="8" spans="1:19" s="8" customFormat="1" ht="150" x14ac:dyDescent="0.25">
      <c r="A8" s="458">
        <v>2</v>
      </c>
      <c r="B8" s="458">
        <v>1</v>
      </c>
      <c r="C8" s="458">
        <v>4</v>
      </c>
      <c r="D8" s="458">
        <v>2</v>
      </c>
      <c r="E8" s="459" t="s">
        <v>1854</v>
      </c>
      <c r="F8" s="389" t="s">
        <v>1853</v>
      </c>
      <c r="G8" s="459" t="s">
        <v>45</v>
      </c>
      <c r="H8" s="459" t="s">
        <v>1606</v>
      </c>
      <c r="I8" s="458">
        <v>25</v>
      </c>
      <c r="J8" s="459" t="s">
        <v>1852</v>
      </c>
      <c r="K8" s="458"/>
      <c r="L8" s="458" t="s">
        <v>46</v>
      </c>
      <c r="M8" s="387"/>
      <c r="N8" s="387">
        <v>33000</v>
      </c>
      <c r="O8" s="387"/>
      <c r="P8" s="387">
        <v>33000</v>
      </c>
      <c r="Q8" s="459" t="s">
        <v>1815</v>
      </c>
      <c r="R8" s="459" t="s">
        <v>1851</v>
      </c>
    </row>
    <row r="9" spans="1:19" ht="82.5" customHeight="1" x14ac:dyDescent="0.25">
      <c r="A9" s="698">
        <v>3</v>
      </c>
      <c r="B9" s="698">
        <v>1</v>
      </c>
      <c r="C9" s="698">
        <v>4</v>
      </c>
      <c r="D9" s="698">
        <v>2</v>
      </c>
      <c r="E9" s="698" t="s">
        <v>1850</v>
      </c>
      <c r="F9" s="897" t="s">
        <v>1849</v>
      </c>
      <c r="G9" s="456" t="s">
        <v>1847</v>
      </c>
      <c r="H9" s="456" t="s">
        <v>1848</v>
      </c>
      <c r="I9" s="456">
        <v>3</v>
      </c>
      <c r="J9" s="698" t="s">
        <v>1827</v>
      </c>
      <c r="K9" s="698" t="s">
        <v>46</v>
      </c>
      <c r="L9" s="698"/>
      <c r="M9" s="694">
        <v>91000</v>
      </c>
      <c r="N9" s="895"/>
      <c r="O9" s="694">
        <v>91000</v>
      </c>
      <c r="P9" s="895"/>
      <c r="Q9" s="698" t="s">
        <v>1815</v>
      </c>
      <c r="R9" s="698" t="s">
        <v>1814</v>
      </c>
    </row>
    <row r="10" spans="1:19" ht="103.5" customHeight="1" x14ac:dyDescent="0.25">
      <c r="A10" s="714"/>
      <c r="B10" s="714"/>
      <c r="C10" s="714"/>
      <c r="D10" s="714"/>
      <c r="E10" s="714"/>
      <c r="F10" s="898"/>
      <c r="G10" s="456" t="s">
        <v>1847</v>
      </c>
      <c r="H10" s="456" t="s">
        <v>1846</v>
      </c>
      <c r="I10" s="456">
        <v>360</v>
      </c>
      <c r="J10" s="714"/>
      <c r="K10" s="714"/>
      <c r="L10" s="714"/>
      <c r="M10" s="715"/>
      <c r="N10" s="896"/>
      <c r="O10" s="715"/>
      <c r="P10" s="896"/>
      <c r="Q10" s="714"/>
      <c r="R10" s="714"/>
    </row>
    <row r="11" spans="1:19" ht="73.5" customHeight="1" x14ac:dyDescent="0.25">
      <c r="A11" s="698">
        <v>4</v>
      </c>
      <c r="B11" s="698">
        <v>1</v>
      </c>
      <c r="C11" s="698">
        <v>4</v>
      </c>
      <c r="D11" s="698">
        <v>2</v>
      </c>
      <c r="E11" s="696" t="s">
        <v>1173</v>
      </c>
      <c r="F11" s="883" t="s">
        <v>1172</v>
      </c>
      <c r="G11" s="696" t="s">
        <v>1219</v>
      </c>
      <c r="H11" s="393" t="s">
        <v>896</v>
      </c>
      <c r="I11" s="459">
        <v>3</v>
      </c>
      <c r="J11" s="696" t="s">
        <v>1845</v>
      </c>
      <c r="K11" s="696" t="s">
        <v>39</v>
      </c>
      <c r="L11" s="696"/>
      <c r="M11" s="711">
        <v>31000</v>
      </c>
      <c r="N11" s="696"/>
      <c r="O11" s="711">
        <v>31000</v>
      </c>
      <c r="P11" s="696"/>
      <c r="Q11" s="698" t="s">
        <v>1815</v>
      </c>
      <c r="R11" s="698" t="s">
        <v>1814</v>
      </c>
    </row>
    <row r="12" spans="1:19" ht="78" customHeight="1" x14ac:dyDescent="0.25">
      <c r="A12" s="714"/>
      <c r="B12" s="714"/>
      <c r="C12" s="714"/>
      <c r="D12" s="714"/>
      <c r="E12" s="707"/>
      <c r="F12" s="884"/>
      <c r="G12" s="697"/>
      <c r="H12" s="393" t="s">
        <v>440</v>
      </c>
      <c r="I12" s="459">
        <v>120</v>
      </c>
      <c r="J12" s="707"/>
      <c r="K12" s="707"/>
      <c r="L12" s="707"/>
      <c r="M12" s="712"/>
      <c r="N12" s="707"/>
      <c r="O12" s="712"/>
      <c r="P12" s="707"/>
      <c r="Q12" s="714"/>
      <c r="R12" s="714"/>
    </row>
    <row r="13" spans="1:19" ht="56.25" customHeight="1" x14ac:dyDescent="0.25">
      <c r="A13" s="699"/>
      <c r="B13" s="699"/>
      <c r="C13" s="699"/>
      <c r="D13" s="699"/>
      <c r="E13" s="697"/>
      <c r="F13" s="885"/>
      <c r="G13" s="452" t="s">
        <v>1170</v>
      </c>
      <c r="H13" s="458" t="s">
        <v>557</v>
      </c>
      <c r="I13" s="392" t="s">
        <v>42</v>
      </c>
      <c r="J13" s="697"/>
      <c r="K13" s="697"/>
      <c r="L13" s="697"/>
      <c r="M13" s="713"/>
      <c r="N13" s="697"/>
      <c r="O13" s="713"/>
      <c r="P13" s="697"/>
      <c r="Q13" s="699"/>
      <c r="R13" s="699"/>
    </row>
    <row r="14" spans="1:19" ht="74.25" customHeight="1" x14ac:dyDescent="0.25">
      <c r="A14" s="696">
        <v>5</v>
      </c>
      <c r="B14" s="696">
        <v>1</v>
      </c>
      <c r="C14" s="696">
        <v>4</v>
      </c>
      <c r="D14" s="696">
        <v>2</v>
      </c>
      <c r="E14" s="696" t="s">
        <v>1844</v>
      </c>
      <c r="F14" s="883" t="s">
        <v>1843</v>
      </c>
      <c r="G14" s="459" t="s">
        <v>1842</v>
      </c>
      <c r="H14" s="459" t="s">
        <v>1771</v>
      </c>
      <c r="I14" s="391">
        <v>50000</v>
      </c>
      <c r="J14" s="696" t="s">
        <v>1841</v>
      </c>
      <c r="K14" s="700" t="s">
        <v>46</v>
      </c>
      <c r="L14" s="696"/>
      <c r="M14" s="711">
        <v>27000</v>
      </c>
      <c r="N14" s="696"/>
      <c r="O14" s="711">
        <v>27000</v>
      </c>
      <c r="P14" s="696"/>
      <c r="Q14" s="696" t="s">
        <v>1815</v>
      </c>
      <c r="R14" s="696" t="s">
        <v>1814</v>
      </c>
    </row>
    <row r="15" spans="1:19" ht="63.75" customHeight="1" x14ac:dyDescent="0.25">
      <c r="A15" s="707"/>
      <c r="B15" s="707"/>
      <c r="C15" s="707"/>
      <c r="D15" s="707"/>
      <c r="E15" s="707"/>
      <c r="F15" s="884"/>
      <c r="G15" s="459" t="s">
        <v>1840</v>
      </c>
      <c r="H15" s="458" t="s">
        <v>1839</v>
      </c>
      <c r="I15" s="390">
        <v>500</v>
      </c>
      <c r="J15" s="707"/>
      <c r="K15" s="706"/>
      <c r="L15" s="707"/>
      <c r="M15" s="712"/>
      <c r="N15" s="707"/>
      <c r="O15" s="712"/>
      <c r="P15" s="707"/>
      <c r="Q15" s="707"/>
      <c r="R15" s="707"/>
    </row>
    <row r="16" spans="1:19" ht="57" customHeight="1" x14ac:dyDescent="0.25">
      <c r="A16" s="707"/>
      <c r="B16" s="707"/>
      <c r="C16" s="707"/>
      <c r="D16" s="707"/>
      <c r="E16" s="707"/>
      <c r="F16" s="884"/>
      <c r="G16" s="458" t="s">
        <v>1838</v>
      </c>
      <c r="H16" s="458" t="s">
        <v>1837</v>
      </c>
      <c r="I16" s="458">
        <v>51</v>
      </c>
      <c r="J16" s="707"/>
      <c r="K16" s="706"/>
      <c r="L16" s="707"/>
      <c r="M16" s="712"/>
      <c r="N16" s="707"/>
      <c r="O16" s="712"/>
      <c r="P16" s="707"/>
      <c r="Q16" s="707"/>
      <c r="R16" s="707"/>
    </row>
    <row r="17" spans="1:18" ht="77.25" customHeight="1" x14ac:dyDescent="0.25">
      <c r="A17" s="697"/>
      <c r="B17" s="697"/>
      <c r="C17" s="697"/>
      <c r="D17" s="697"/>
      <c r="E17" s="697"/>
      <c r="F17" s="885"/>
      <c r="G17" s="458" t="s">
        <v>1836</v>
      </c>
      <c r="H17" s="458" t="s">
        <v>1771</v>
      </c>
      <c r="I17" s="390">
        <v>50000</v>
      </c>
      <c r="J17" s="697"/>
      <c r="K17" s="701"/>
      <c r="L17" s="697"/>
      <c r="M17" s="713"/>
      <c r="N17" s="697"/>
      <c r="O17" s="713"/>
      <c r="P17" s="697"/>
      <c r="Q17" s="697"/>
      <c r="R17" s="697"/>
    </row>
    <row r="18" spans="1:18" ht="52.5" customHeight="1" x14ac:dyDescent="0.25">
      <c r="A18" s="700">
        <v>6</v>
      </c>
      <c r="B18" s="700">
        <v>1</v>
      </c>
      <c r="C18" s="700">
        <v>4</v>
      </c>
      <c r="D18" s="700">
        <v>2</v>
      </c>
      <c r="E18" s="696" t="s">
        <v>1835</v>
      </c>
      <c r="F18" s="892" t="s">
        <v>1834</v>
      </c>
      <c r="G18" s="458" t="s">
        <v>1347</v>
      </c>
      <c r="H18" s="458" t="s">
        <v>931</v>
      </c>
      <c r="I18" s="458">
        <v>1</v>
      </c>
      <c r="J18" s="696" t="s">
        <v>1827</v>
      </c>
      <c r="K18" s="700" t="s">
        <v>39</v>
      </c>
      <c r="L18" s="888"/>
      <c r="M18" s="886">
        <v>45000</v>
      </c>
      <c r="N18" s="888"/>
      <c r="O18" s="886">
        <v>45000</v>
      </c>
      <c r="P18" s="888"/>
      <c r="Q18" s="696" t="s">
        <v>1815</v>
      </c>
      <c r="R18" s="696" t="s">
        <v>1814</v>
      </c>
    </row>
    <row r="19" spans="1:18" x14ac:dyDescent="0.25">
      <c r="A19" s="706"/>
      <c r="B19" s="706"/>
      <c r="C19" s="706"/>
      <c r="D19" s="706"/>
      <c r="E19" s="707"/>
      <c r="F19" s="893"/>
      <c r="G19" s="458" t="s">
        <v>58</v>
      </c>
      <c r="H19" s="458" t="s">
        <v>319</v>
      </c>
      <c r="I19" s="458">
        <v>1</v>
      </c>
      <c r="J19" s="707"/>
      <c r="K19" s="706"/>
      <c r="L19" s="889"/>
      <c r="M19" s="891"/>
      <c r="N19" s="889"/>
      <c r="O19" s="891"/>
      <c r="P19" s="889"/>
      <c r="Q19" s="707"/>
      <c r="R19" s="707"/>
    </row>
    <row r="20" spans="1:18" ht="45" x14ac:dyDescent="0.25">
      <c r="A20" s="706"/>
      <c r="B20" s="706"/>
      <c r="C20" s="706"/>
      <c r="D20" s="706"/>
      <c r="E20" s="707"/>
      <c r="F20" s="893"/>
      <c r="G20" s="458" t="s">
        <v>58</v>
      </c>
      <c r="H20" s="459" t="s">
        <v>1833</v>
      </c>
      <c r="I20" s="390">
        <v>1000</v>
      </c>
      <c r="J20" s="707"/>
      <c r="K20" s="706"/>
      <c r="L20" s="889"/>
      <c r="M20" s="891"/>
      <c r="N20" s="889"/>
      <c r="O20" s="891"/>
      <c r="P20" s="889"/>
      <c r="Q20" s="707"/>
      <c r="R20" s="707"/>
    </row>
    <row r="21" spans="1:18" x14ac:dyDescent="0.25">
      <c r="A21" s="706"/>
      <c r="B21" s="706"/>
      <c r="C21" s="706"/>
      <c r="D21" s="706"/>
      <c r="E21" s="707"/>
      <c r="F21" s="893"/>
      <c r="G21" s="458" t="s">
        <v>45</v>
      </c>
      <c r="H21" s="458" t="s">
        <v>440</v>
      </c>
      <c r="I21" s="458">
        <v>20</v>
      </c>
      <c r="J21" s="707"/>
      <c r="K21" s="706"/>
      <c r="L21" s="889"/>
      <c r="M21" s="891"/>
      <c r="N21" s="889"/>
      <c r="O21" s="891"/>
      <c r="P21" s="889"/>
      <c r="Q21" s="707"/>
      <c r="R21" s="707"/>
    </row>
    <row r="22" spans="1:18" x14ac:dyDescent="0.25">
      <c r="A22" s="706"/>
      <c r="B22" s="706"/>
      <c r="C22" s="706"/>
      <c r="D22" s="706"/>
      <c r="E22" s="707"/>
      <c r="F22" s="893"/>
      <c r="G22" s="458" t="s">
        <v>45</v>
      </c>
      <c r="H22" s="458" t="s">
        <v>440</v>
      </c>
      <c r="I22" s="458">
        <v>13</v>
      </c>
      <c r="J22" s="707"/>
      <c r="K22" s="706"/>
      <c r="L22" s="889"/>
      <c r="M22" s="891"/>
      <c r="N22" s="889"/>
      <c r="O22" s="891"/>
      <c r="P22" s="889"/>
      <c r="Q22" s="707"/>
      <c r="R22" s="707"/>
    </row>
    <row r="23" spans="1:18" x14ac:dyDescent="0.25">
      <c r="A23" s="701"/>
      <c r="B23" s="701"/>
      <c r="C23" s="701"/>
      <c r="D23" s="701"/>
      <c r="E23" s="697"/>
      <c r="F23" s="894"/>
      <c r="G23" s="458" t="s">
        <v>45</v>
      </c>
      <c r="H23" s="458" t="s">
        <v>440</v>
      </c>
      <c r="I23" s="458">
        <v>20</v>
      </c>
      <c r="J23" s="697"/>
      <c r="K23" s="701"/>
      <c r="L23" s="890"/>
      <c r="M23" s="887"/>
      <c r="N23" s="890"/>
      <c r="O23" s="887"/>
      <c r="P23" s="890"/>
      <c r="Q23" s="697"/>
      <c r="R23" s="697"/>
    </row>
    <row r="24" spans="1:18" ht="80.25" customHeight="1" x14ac:dyDescent="0.25">
      <c r="A24" s="700">
        <v>7</v>
      </c>
      <c r="B24" s="682">
        <v>1</v>
      </c>
      <c r="C24" s="682">
        <v>4</v>
      </c>
      <c r="D24" s="682">
        <v>2</v>
      </c>
      <c r="E24" s="680" t="s">
        <v>1832</v>
      </c>
      <c r="F24" s="883" t="s">
        <v>1831</v>
      </c>
      <c r="G24" s="458" t="s">
        <v>58</v>
      </c>
      <c r="H24" s="458" t="s">
        <v>319</v>
      </c>
      <c r="I24" s="458">
        <v>4</v>
      </c>
      <c r="J24" s="696" t="s">
        <v>1827</v>
      </c>
      <c r="K24" s="700" t="s">
        <v>39</v>
      </c>
      <c r="L24" s="696" t="s">
        <v>34</v>
      </c>
      <c r="M24" s="886">
        <v>28000</v>
      </c>
      <c r="N24" s="711">
        <v>13000</v>
      </c>
      <c r="O24" s="886">
        <v>28000</v>
      </c>
      <c r="P24" s="711">
        <v>13000</v>
      </c>
      <c r="Q24" s="696" t="s">
        <v>1815</v>
      </c>
      <c r="R24" s="696" t="s">
        <v>1814</v>
      </c>
    </row>
    <row r="25" spans="1:18" ht="81" customHeight="1" x14ac:dyDescent="0.25">
      <c r="A25" s="701"/>
      <c r="B25" s="682"/>
      <c r="C25" s="682"/>
      <c r="D25" s="682"/>
      <c r="E25" s="680"/>
      <c r="F25" s="885"/>
      <c r="G25" s="458" t="s">
        <v>58</v>
      </c>
      <c r="H25" s="459" t="s">
        <v>1830</v>
      </c>
      <c r="I25" s="390">
        <v>4000</v>
      </c>
      <c r="J25" s="697"/>
      <c r="K25" s="701"/>
      <c r="L25" s="697"/>
      <c r="M25" s="887"/>
      <c r="N25" s="713"/>
      <c r="O25" s="887"/>
      <c r="P25" s="713"/>
      <c r="Q25" s="697"/>
      <c r="R25" s="697"/>
    </row>
    <row r="26" spans="1:18" ht="225" x14ac:dyDescent="0.25">
      <c r="A26" s="458">
        <v>8</v>
      </c>
      <c r="B26" s="458">
        <v>1</v>
      </c>
      <c r="C26" s="458">
        <v>4</v>
      </c>
      <c r="D26" s="458">
        <v>5</v>
      </c>
      <c r="E26" s="459" t="s">
        <v>1829</v>
      </c>
      <c r="F26" s="389" t="s">
        <v>1828</v>
      </c>
      <c r="G26" s="459" t="s">
        <v>1347</v>
      </c>
      <c r="H26" s="459" t="s">
        <v>931</v>
      </c>
      <c r="I26" s="459">
        <v>5</v>
      </c>
      <c r="J26" s="459" t="s">
        <v>1827</v>
      </c>
      <c r="K26" s="458" t="s">
        <v>39</v>
      </c>
      <c r="L26" s="386"/>
      <c r="M26" s="387">
        <v>18000</v>
      </c>
      <c r="N26" s="386"/>
      <c r="O26" s="387">
        <v>18000</v>
      </c>
      <c r="P26" s="386"/>
      <c r="Q26" s="459" t="s">
        <v>1815</v>
      </c>
      <c r="R26" s="459" t="s">
        <v>1814</v>
      </c>
    </row>
    <row r="27" spans="1:18" ht="135" x14ac:dyDescent="0.25">
      <c r="A27" s="458">
        <v>9</v>
      </c>
      <c r="B27" s="458">
        <v>1</v>
      </c>
      <c r="C27" s="458">
        <v>4</v>
      </c>
      <c r="D27" s="458">
        <v>2</v>
      </c>
      <c r="E27" s="459" t="s">
        <v>1826</v>
      </c>
      <c r="F27" s="388" t="s">
        <v>1825</v>
      </c>
      <c r="G27" s="458" t="s">
        <v>50</v>
      </c>
      <c r="H27" s="459" t="s">
        <v>1731</v>
      </c>
      <c r="I27" s="458">
        <v>100</v>
      </c>
      <c r="J27" s="459" t="s">
        <v>1824</v>
      </c>
      <c r="K27" s="458" t="s">
        <v>39</v>
      </c>
      <c r="L27" s="386"/>
      <c r="M27" s="387">
        <v>12000</v>
      </c>
      <c r="N27" s="386"/>
      <c r="O27" s="387">
        <v>12000</v>
      </c>
      <c r="P27" s="386"/>
      <c r="Q27" s="459" t="s">
        <v>1815</v>
      </c>
      <c r="R27" s="459" t="s">
        <v>1814</v>
      </c>
    </row>
    <row r="28" spans="1:18" ht="63.75" customHeight="1" x14ac:dyDescent="0.25">
      <c r="A28" s="700">
        <v>10</v>
      </c>
      <c r="B28" s="696">
        <v>1</v>
      </c>
      <c r="C28" s="696">
        <v>4</v>
      </c>
      <c r="D28" s="696">
        <v>2</v>
      </c>
      <c r="E28" s="696" t="s">
        <v>1823</v>
      </c>
      <c r="F28" s="883" t="s">
        <v>1822</v>
      </c>
      <c r="G28" s="459" t="s">
        <v>61</v>
      </c>
      <c r="H28" s="459" t="s">
        <v>62</v>
      </c>
      <c r="I28" s="459">
        <v>2</v>
      </c>
      <c r="J28" s="696" t="s">
        <v>1821</v>
      </c>
      <c r="K28" s="696" t="s">
        <v>39</v>
      </c>
      <c r="L28" s="696"/>
      <c r="M28" s="711">
        <v>100000</v>
      </c>
      <c r="N28" s="696"/>
      <c r="O28" s="711">
        <v>100000</v>
      </c>
      <c r="P28" s="696"/>
      <c r="Q28" s="696" t="s">
        <v>1815</v>
      </c>
      <c r="R28" s="696" t="s">
        <v>1814</v>
      </c>
    </row>
    <row r="29" spans="1:18" ht="67.5" customHeight="1" x14ac:dyDescent="0.25">
      <c r="A29" s="706"/>
      <c r="B29" s="707"/>
      <c r="C29" s="707"/>
      <c r="D29" s="707"/>
      <c r="E29" s="707"/>
      <c r="F29" s="884"/>
      <c r="G29" s="459" t="s">
        <v>58</v>
      </c>
      <c r="H29" s="459" t="s">
        <v>319</v>
      </c>
      <c r="I29" s="459">
        <v>2</v>
      </c>
      <c r="J29" s="707"/>
      <c r="K29" s="707"/>
      <c r="L29" s="707"/>
      <c r="M29" s="712"/>
      <c r="N29" s="707"/>
      <c r="O29" s="712"/>
      <c r="P29" s="707"/>
      <c r="Q29" s="707"/>
      <c r="R29" s="707"/>
    </row>
    <row r="30" spans="1:18" ht="74.25" customHeight="1" x14ac:dyDescent="0.25">
      <c r="A30" s="701"/>
      <c r="B30" s="697"/>
      <c r="C30" s="697"/>
      <c r="D30" s="697"/>
      <c r="E30" s="697"/>
      <c r="F30" s="885"/>
      <c r="G30" s="459" t="s">
        <v>1820</v>
      </c>
      <c r="H30" s="459" t="s">
        <v>1819</v>
      </c>
      <c r="I30" s="459">
        <v>2</v>
      </c>
      <c r="J30" s="697"/>
      <c r="K30" s="697"/>
      <c r="L30" s="697"/>
      <c r="M30" s="713"/>
      <c r="N30" s="697"/>
      <c r="O30" s="713"/>
      <c r="P30" s="697"/>
      <c r="Q30" s="697"/>
      <c r="R30" s="697"/>
    </row>
    <row r="31" spans="1:18" ht="165" x14ac:dyDescent="0.25">
      <c r="A31" s="393">
        <v>11</v>
      </c>
      <c r="B31" s="393">
        <v>1</v>
      </c>
      <c r="C31" s="393">
        <v>4</v>
      </c>
      <c r="D31" s="393">
        <v>2</v>
      </c>
      <c r="E31" s="393" t="s">
        <v>1818</v>
      </c>
      <c r="F31" s="505" t="s">
        <v>1817</v>
      </c>
      <c r="G31" s="393" t="s">
        <v>1347</v>
      </c>
      <c r="H31" s="393" t="s">
        <v>931</v>
      </c>
      <c r="I31" s="393">
        <v>6</v>
      </c>
      <c r="J31" s="393" t="s">
        <v>1816</v>
      </c>
      <c r="K31" s="393" t="s">
        <v>56</v>
      </c>
      <c r="L31" s="393"/>
      <c r="M31" s="476">
        <v>48000</v>
      </c>
      <c r="N31" s="476"/>
      <c r="O31" s="476">
        <v>48000</v>
      </c>
      <c r="P31" s="506"/>
      <c r="Q31" s="393" t="s">
        <v>1815</v>
      </c>
      <c r="R31" s="393" t="s">
        <v>1814</v>
      </c>
    </row>
    <row r="32" spans="1:18" x14ac:dyDescent="0.25">
      <c r="A32" s="119"/>
      <c r="B32" s="385"/>
      <c r="C32" s="385"/>
      <c r="D32" s="385"/>
      <c r="E32" s="385"/>
      <c r="F32" s="385"/>
      <c r="G32" s="385"/>
      <c r="H32" s="385"/>
      <c r="I32" s="385"/>
      <c r="J32" s="385"/>
      <c r="K32" s="385"/>
      <c r="L32" s="385"/>
      <c r="M32" s="385"/>
      <c r="N32" s="385"/>
      <c r="O32" s="385"/>
      <c r="P32" s="385"/>
      <c r="Q32" s="385"/>
      <c r="R32" s="385"/>
    </row>
    <row r="33" spans="13:17" ht="15.75" x14ac:dyDescent="0.25">
      <c r="M33" s="743"/>
      <c r="N33" s="684" t="s">
        <v>35</v>
      </c>
      <c r="O33" s="684"/>
      <c r="P33" s="684"/>
    </row>
    <row r="34" spans="13:17" x14ac:dyDescent="0.25">
      <c r="M34" s="743"/>
      <c r="N34" s="283" t="s">
        <v>36</v>
      </c>
      <c r="O34" s="743" t="s">
        <v>37</v>
      </c>
      <c r="P34" s="743"/>
    </row>
    <row r="35" spans="13:17" x14ac:dyDescent="0.25">
      <c r="M35" s="743"/>
      <c r="N35" s="283"/>
      <c r="O35" s="283">
        <v>2020</v>
      </c>
      <c r="P35" s="283">
        <v>2021</v>
      </c>
    </row>
    <row r="36" spans="13:17" x14ac:dyDescent="0.25">
      <c r="M36" s="283" t="s">
        <v>688</v>
      </c>
      <c r="N36" s="282">
        <v>11</v>
      </c>
      <c r="O36" s="281">
        <f>O9+O11+O14+O18+O24+O26+O27+O28+O31</f>
        <v>400000</v>
      </c>
      <c r="P36" s="281">
        <f>P7+P8+P24</f>
        <v>73000</v>
      </c>
      <c r="Q36" s="2"/>
    </row>
  </sheetData>
  <mergeCells count="108">
    <mergeCell ref="M33:M35"/>
    <mergeCell ref="N33:P33"/>
    <mergeCell ref="O34:P34"/>
    <mergeCell ref="Q4:Q5"/>
    <mergeCell ref="R4:R5"/>
    <mergeCell ref="M4:N4"/>
    <mergeCell ref="O4:P4"/>
    <mergeCell ref="C4:C5"/>
    <mergeCell ref="D4:D5"/>
    <mergeCell ref="G4:G5"/>
    <mergeCell ref="H4:I4"/>
    <mergeCell ref="J4:J5"/>
    <mergeCell ref="K4:L4"/>
    <mergeCell ref="Q11:Q13"/>
    <mergeCell ref="R11:R13"/>
    <mergeCell ref="L9:L10"/>
    <mergeCell ref="M9:M10"/>
    <mergeCell ref="O14:O17"/>
    <mergeCell ref="P14:P17"/>
    <mergeCell ref="Q14:Q17"/>
    <mergeCell ref="R14:R17"/>
    <mergeCell ref="K11:K13"/>
    <mergeCell ref="L11:L13"/>
    <mergeCell ref="M11:M13"/>
    <mergeCell ref="A11:A13"/>
    <mergeCell ref="B11:B13"/>
    <mergeCell ref="C11:C13"/>
    <mergeCell ref="D11:D13"/>
    <mergeCell ref="E11:E13"/>
    <mergeCell ref="F11:F13"/>
    <mergeCell ref="G11:G12"/>
    <mergeCell ref="J11:J13"/>
    <mergeCell ref="F9:F10"/>
    <mergeCell ref="J9:J10"/>
    <mergeCell ref="A4:A5"/>
    <mergeCell ref="B4:B5"/>
    <mergeCell ref="E4:E5"/>
    <mergeCell ref="F4:F5"/>
    <mergeCell ref="A9:A10"/>
    <mergeCell ref="B9:B10"/>
    <mergeCell ref="C9:C10"/>
    <mergeCell ref="D9:D10"/>
    <mergeCell ref="E9:E10"/>
    <mergeCell ref="N11:N13"/>
    <mergeCell ref="O11:O13"/>
    <mergeCell ref="P11:P13"/>
    <mergeCell ref="Q9:Q10"/>
    <mergeCell ref="R9:R10"/>
    <mergeCell ref="K9:K10"/>
    <mergeCell ref="N9:N10"/>
    <mergeCell ref="O9:O10"/>
    <mergeCell ref="P9:P10"/>
    <mergeCell ref="L14:L17"/>
    <mergeCell ref="M14:M17"/>
    <mergeCell ref="A14:A17"/>
    <mergeCell ref="B14:B17"/>
    <mergeCell ref="C14:C17"/>
    <mergeCell ref="D14:D17"/>
    <mergeCell ref="E14:E17"/>
    <mergeCell ref="N14:N17"/>
    <mergeCell ref="F14:F17"/>
    <mergeCell ref="J14:J17"/>
    <mergeCell ref="K14:K17"/>
    <mergeCell ref="J18:J23"/>
    <mergeCell ref="K18:K23"/>
    <mergeCell ref="L18:L23"/>
    <mergeCell ref="M18:M23"/>
    <mergeCell ref="N18:N23"/>
    <mergeCell ref="A18:A23"/>
    <mergeCell ref="B18:B23"/>
    <mergeCell ref="C18:C23"/>
    <mergeCell ref="D18:D23"/>
    <mergeCell ref="E18:E23"/>
    <mergeCell ref="F18:F23"/>
    <mergeCell ref="P28:P30"/>
    <mergeCell ref="P18:P23"/>
    <mergeCell ref="Q18:Q23"/>
    <mergeCell ref="R18:R23"/>
    <mergeCell ref="O18:O23"/>
    <mergeCell ref="Q28:Q30"/>
    <mergeCell ref="R28:R30"/>
    <mergeCell ref="P24:P25"/>
    <mergeCell ref="Q24:Q25"/>
    <mergeCell ref="R24:R25"/>
    <mergeCell ref="A24:A25"/>
    <mergeCell ref="B24:B25"/>
    <mergeCell ref="C24:C25"/>
    <mergeCell ref="J28:J30"/>
    <mergeCell ref="K28:K30"/>
    <mergeCell ref="L28:L30"/>
    <mergeCell ref="M28:M30"/>
    <mergeCell ref="N28:N30"/>
    <mergeCell ref="O28:O30"/>
    <mergeCell ref="A28:A30"/>
    <mergeCell ref="B28:B30"/>
    <mergeCell ref="C28:C30"/>
    <mergeCell ref="D28:D30"/>
    <mergeCell ref="E28:E30"/>
    <mergeCell ref="F28:F30"/>
    <mergeCell ref="O24:O25"/>
    <mergeCell ref="M24:M25"/>
    <mergeCell ref="N24:N25"/>
    <mergeCell ref="D24:D25"/>
    <mergeCell ref="E24:E25"/>
    <mergeCell ref="F24:F25"/>
    <mergeCell ref="J24:J25"/>
    <mergeCell ref="K24:K25"/>
    <mergeCell ref="L24:L2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DO30"/>
  <sheetViews>
    <sheetView topLeftCell="A22" zoomScale="70" zoomScaleNormal="70" workbookViewId="0">
      <selection activeCell="O41" sqref="O41"/>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2.285156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1" spans="1:19" x14ac:dyDescent="0.25">
      <c r="B1" s="402"/>
    </row>
    <row r="2" spans="1:19" x14ac:dyDescent="0.25">
      <c r="A2" s="188" t="s">
        <v>2016</v>
      </c>
    </row>
    <row r="3" spans="1:19" x14ac:dyDescent="0.25">
      <c r="M3" s="2"/>
      <c r="N3" s="2"/>
      <c r="O3" s="2"/>
      <c r="P3" s="2"/>
    </row>
    <row r="4" spans="1:19" s="4" customFormat="1" ht="42.7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84" t="s">
        <v>14</v>
      </c>
      <c r="I5" s="184" t="s">
        <v>15</v>
      </c>
      <c r="J5" s="509"/>
      <c r="K5" s="185">
        <v>2020</v>
      </c>
      <c r="L5" s="185">
        <v>2021</v>
      </c>
      <c r="M5" s="5">
        <v>2020</v>
      </c>
      <c r="N5" s="5">
        <v>2021</v>
      </c>
      <c r="O5" s="5">
        <v>2020</v>
      </c>
      <c r="P5" s="5">
        <v>2021</v>
      </c>
      <c r="Q5" s="509"/>
      <c r="R5" s="523"/>
      <c r="S5" s="3"/>
    </row>
    <row r="6" spans="1:19" s="4" customFormat="1" x14ac:dyDescent="0.2">
      <c r="A6" s="183" t="s">
        <v>16</v>
      </c>
      <c r="B6" s="184" t="s">
        <v>17</v>
      </c>
      <c r="C6" s="184" t="s">
        <v>18</v>
      </c>
      <c r="D6" s="184" t="s">
        <v>19</v>
      </c>
      <c r="E6" s="183" t="s">
        <v>20</v>
      </c>
      <c r="F6" s="183" t="s">
        <v>21</v>
      </c>
      <c r="G6" s="183" t="s">
        <v>22</v>
      </c>
      <c r="H6" s="184" t="s">
        <v>23</v>
      </c>
      <c r="I6" s="184" t="s">
        <v>24</v>
      </c>
      <c r="J6" s="183" t="s">
        <v>25</v>
      </c>
      <c r="K6" s="185" t="s">
        <v>26</v>
      </c>
      <c r="L6" s="185" t="s">
        <v>27</v>
      </c>
      <c r="M6" s="186" t="s">
        <v>28</v>
      </c>
      <c r="N6" s="186" t="s">
        <v>29</v>
      </c>
      <c r="O6" s="186" t="s">
        <v>30</v>
      </c>
      <c r="P6" s="186" t="s">
        <v>31</v>
      </c>
      <c r="Q6" s="183" t="s">
        <v>32</v>
      </c>
      <c r="R6" s="184" t="s">
        <v>33</v>
      </c>
      <c r="S6" s="3"/>
    </row>
    <row r="7" spans="1:19" ht="96" customHeight="1" x14ac:dyDescent="0.25">
      <c r="A7" s="700">
        <v>1</v>
      </c>
      <c r="B7" s="700">
        <v>1</v>
      </c>
      <c r="C7" s="700">
        <v>4</v>
      </c>
      <c r="D7" s="696">
        <v>2</v>
      </c>
      <c r="E7" s="696" t="s">
        <v>1908</v>
      </c>
      <c r="F7" s="696" t="s">
        <v>1907</v>
      </c>
      <c r="G7" s="899" t="s">
        <v>1906</v>
      </c>
      <c r="H7" s="459" t="s">
        <v>1905</v>
      </c>
      <c r="I7" s="459">
        <v>1</v>
      </c>
      <c r="J7" s="899" t="s">
        <v>1904</v>
      </c>
      <c r="K7" s="901" t="s">
        <v>39</v>
      </c>
      <c r="L7" s="696"/>
      <c r="M7" s="711">
        <v>70000</v>
      </c>
      <c r="N7" s="696"/>
      <c r="O7" s="711">
        <v>70000</v>
      </c>
      <c r="P7" s="696"/>
      <c r="Q7" s="696" t="s">
        <v>1858</v>
      </c>
      <c r="R7" s="696" t="s">
        <v>1903</v>
      </c>
      <c r="S7" s="14"/>
    </row>
    <row r="8" spans="1:19" ht="80.25" customHeight="1" x14ac:dyDescent="0.25">
      <c r="A8" s="701"/>
      <c r="B8" s="701"/>
      <c r="C8" s="701"/>
      <c r="D8" s="697"/>
      <c r="E8" s="697"/>
      <c r="F8" s="697"/>
      <c r="G8" s="900"/>
      <c r="H8" s="459" t="s">
        <v>1902</v>
      </c>
      <c r="I8" s="397" t="s">
        <v>1809</v>
      </c>
      <c r="J8" s="900"/>
      <c r="K8" s="902"/>
      <c r="L8" s="697"/>
      <c r="M8" s="697"/>
      <c r="N8" s="697"/>
      <c r="O8" s="697"/>
      <c r="P8" s="697"/>
      <c r="Q8" s="697"/>
      <c r="R8" s="697"/>
      <c r="S8" s="14"/>
    </row>
    <row r="9" spans="1:19" s="110" customFormat="1" ht="165" x14ac:dyDescent="0.25">
      <c r="A9" s="458">
        <v>2</v>
      </c>
      <c r="B9" s="458">
        <v>1</v>
      </c>
      <c r="C9" s="458">
        <v>4</v>
      </c>
      <c r="D9" s="458">
        <v>2</v>
      </c>
      <c r="E9" s="389" t="s">
        <v>1901</v>
      </c>
      <c r="F9" s="401" t="s">
        <v>1900</v>
      </c>
      <c r="G9" s="459" t="s">
        <v>919</v>
      </c>
      <c r="H9" s="389" t="s">
        <v>60</v>
      </c>
      <c r="I9" s="459">
        <v>30</v>
      </c>
      <c r="J9" s="389" t="s">
        <v>1899</v>
      </c>
      <c r="K9" s="458"/>
      <c r="L9" s="458" t="s">
        <v>39</v>
      </c>
      <c r="M9" s="387"/>
      <c r="N9" s="387">
        <v>30000</v>
      </c>
      <c r="O9" s="387"/>
      <c r="P9" s="387">
        <v>30000</v>
      </c>
      <c r="Q9" s="459" t="s">
        <v>1858</v>
      </c>
      <c r="R9" s="459" t="s">
        <v>1898</v>
      </c>
    </row>
    <row r="10" spans="1:19" s="8" customFormat="1" ht="216" customHeight="1" x14ac:dyDescent="0.25">
      <c r="A10" s="700">
        <v>3</v>
      </c>
      <c r="B10" s="700">
        <v>1</v>
      </c>
      <c r="C10" s="700">
        <v>4</v>
      </c>
      <c r="D10" s="700">
        <v>5</v>
      </c>
      <c r="E10" s="696" t="s">
        <v>1897</v>
      </c>
      <c r="F10" s="883" t="s">
        <v>1896</v>
      </c>
      <c r="G10" s="696" t="s">
        <v>1895</v>
      </c>
      <c r="H10" s="389" t="s">
        <v>1894</v>
      </c>
      <c r="I10" s="459">
        <v>1</v>
      </c>
      <c r="J10" s="696" t="s">
        <v>1893</v>
      </c>
      <c r="K10" s="696" t="s">
        <v>1892</v>
      </c>
      <c r="L10" s="696"/>
      <c r="M10" s="886">
        <v>50000</v>
      </c>
      <c r="N10" s="696"/>
      <c r="O10" s="886">
        <v>50000</v>
      </c>
      <c r="P10" s="899"/>
      <c r="Q10" s="696" t="s">
        <v>1858</v>
      </c>
      <c r="R10" s="696" t="s">
        <v>1862</v>
      </c>
    </row>
    <row r="11" spans="1:19" ht="168.75" customHeight="1" x14ac:dyDescent="0.25">
      <c r="A11" s="701"/>
      <c r="B11" s="701"/>
      <c r="C11" s="701"/>
      <c r="D11" s="701"/>
      <c r="E11" s="697"/>
      <c r="F11" s="885"/>
      <c r="G11" s="697"/>
      <c r="H11" s="389" t="s">
        <v>916</v>
      </c>
      <c r="I11" s="458">
        <v>2</v>
      </c>
      <c r="J11" s="697"/>
      <c r="K11" s="697"/>
      <c r="L11" s="697"/>
      <c r="M11" s="887"/>
      <c r="N11" s="697"/>
      <c r="O11" s="887"/>
      <c r="P11" s="900"/>
      <c r="Q11" s="697"/>
      <c r="R11" s="697"/>
    </row>
    <row r="12" spans="1:19" ht="135" x14ac:dyDescent="0.25">
      <c r="A12" s="459">
        <v>4</v>
      </c>
      <c r="B12" s="459">
        <v>1</v>
      </c>
      <c r="C12" s="459">
        <v>4</v>
      </c>
      <c r="D12" s="459">
        <v>2</v>
      </c>
      <c r="E12" s="389" t="s">
        <v>1891</v>
      </c>
      <c r="F12" s="389" t="s">
        <v>1890</v>
      </c>
      <c r="G12" s="459" t="s">
        <v>919</v>
      </c>
      <c r="H12" s="459" t="s">
        <v>60</v>
      </c>
      <c r="I12" s="459">
        <v>35</v>
      </c>
      <c r="J12" s="459" t="s">
        <v>1859</v>
      </c>
      <c r="K12" s="459" t="s">
        <v>39</v>
      </c>
      <c r="L12" s="388"/>
      <c r="M12" s="395">
        <v>43000</v>
      </c>
      <c r="N12" s="388"/>
      <c r="O12" s="395">
        <v>43000</v>
      </c>
      <c r="P12" s="400"/>
      <c r="Q12" s="459" t="s">
        <v>1858</v>
      </c>
      <c r="R12" s="459" t="s">
        <v>1857</v>
      </c>
    </row>
    <row r="13" spans="1:19" ht="210" x14ac:dyDescent="0.25">
      <c r="A13" s="459">
        <v>5</v>
      </c>
      <c r="B13" s="459">
        <v>1</v>
      </c>
      <c r="C13" s="459">
        <v>4</v>
      </c>
      <c r="D13" s="459">
        <v>2</v>
      </c>
      <c r="E13" s="459" t="s">
        <v>1889</v>
      </c>
      <c r="F13" s="389" t="s">
        <v>1888</v>
      </c>
      <c r="G13" s="459" t="s">
        <v>1886</v>
      </c>
      <c r="H13" s="459" t="s">
        <v>555</v>
      </c>
      <c r="I13" s="458">
        <v>1</v>
      </c>
      <c r="J13" s="459" t="s">
        <v>1887</v>
      </c>
      <c r="K13" s="459"/>
      <c r="L13" s="396" t="s">
        <v>39</v>
      </c>
      <c r="M13" s="395"/>
      <c r="N13" s="395">
        <v>20000</v>
      </c>
      <c r="O13" s="395"/>
      <c r="P13" s="395">
        <v>20000</v>
      </c>
      <c r="Q13" s="459" t="s">
        <v>1858</v>
      </c>
      <c r="R13" s="459" t="s">
        <v>1857</v>
      </c>
    </row>
    <row r="14" spans="1:19" ht="300" x14ac:dyDescent="0.25">
      <c r="A14" s="459">
        <v>6</v>
      </c>
      <c r="B14" s="459">
        <v>1</v>
      </c>
      <c r="C14" s="459">
        <v>4</v>
      </c>
      <c r="D14" s="459">
        <v>2</v>
      </c>
      <c r="E14" s="459" t="s">
        <v>1885</v>
      </c>
      <c r="F14" s="389" t="s">
        <v>1884</v>
      </c>
      <c r="G14" s="459" t="s">
        <v>1878</v>
      </c>
      <c r="H14" s="459" t="s">
        <v>916</v>
      </c>
      <c r="I14" s="458">
        <v>2</v>
      </c>
      <c r="J14" s="459" t="s">
        <v>1883</v>
      </c>
      <c r="K14" s="459" t="s">
        <v>1882</v>
      </c>
      <c r="L14" s="396"/>
      <c r="M14" s="395">
        <v>20000</v>
      </c>
      <c r="N14" s="394"/>
      <c r="O14" s="395">
        <v>20000</v>
      </c>
      <c r="P14" s="394"/>
      <c r="Q14" s="459" t="s">
        <v>1858</v>
      </c>
      <c r="R14" s="459" t="s">
        <v>1881</v>
      </c>
    </row>
    <row r="15" spans="1:19" ht="150" x14ac:dyDescent="0.25">
      <c r="A15" s="459">
        <v>7</v>
      </c>
      <c r="B15" s="459">
        <v>1</v>
      </c>
      <c r="C15" s="459">
        <v>4</v>
      </c>
      <c r="D15" s="459">
        <v>2</v>
      </c>
      <c r="E15" s="459" t="s">
        <v>1880</v>
      </c>
      <c r="F15" s="389" t="s">
        <v>1879</v>
      </c>
      <c r="G15" s="459" t="s">
        <v>1878</v>
      </c>
      <c r="H15" s="459" t="s">
        <v>916</v>
      </c>
      <c r="I15" s="458">
        <v>1</v>
      </c>
      <c r="J15" s="459" t="s">
        <v>1877</v>
      </c>
      <c r="K15" s="458" t="s">
        <v>34</v>
      </c>
      <c r="L15" s="396"/>
      <c r="M15" s="395"/>
      <c r="N15" s="395">
        <v>20000</v>
      </c>
      <c r="O15" s="395"/>
      <c r="P15" s="395">
        <v>20000</v>
      </c>
      <c r="Q15" s="459" t="s">
        <v>1858</v>
      </c>
      <c r="R15" s="459" t="s">
        <v>1867</v>
      </c>
    </row>
    <row r="16" spans="1:19" ht="270" x14ac:dyDescent="0.25">
      <c r="A16" s="451">
        <v>8</v>
      </c>
      <c r="B16" s="451">
        <v>1</v>
      </c>
      <c r="C16" s="451">
        <v>4</v>
      </c>
      <c r="D16" s="451">
        <v>2</v>
      </c>
      <c r="E16" s="451" t="s">
        <v>1876</v>
      </c>
      <c r="F16" s="399" t="s">
        <v>1875</v>
      </c>
      <c r="G16" s="451" t="s">
        <v>919</v>
      </c>
      <c r="H16" s="459" t="s">
        <v>60</v>
      </c>
      <c r="I16" s="458">
        <v>15</v>
      </c>
      <c r="J16" s="451" t="s">
        <v>1874</v>
      </c>
      <c r="K16" s="454" t="s">
        <v>39</v>
      </c>
      <c r="L16" s="461"/>
      <c r="M16" s="453">
        <v>36100</v>
      </c>
      <c r="N16" s="398"/>
      <c r="O16" s="453">
        <v>36100</v>
      </c>
      <c r="P16" s="398"/>
      <c r="Q16" s="451" t="s">
        <v>1858</v>
      </c>
      <c r="R16" s="451" t="s">
        <v>1873</v>
      </c>
    </row>
    <row r="17" spans="1:12287" ht="67.5" customHeight="1" x14ac:dyDescent="0.25">
      <c r="A17" s="696">
        <v>9</v>
      </c>
      <c r="B17" s="696">
        <v>1</v>
      </c>
      <c r="C17" s="700">
        <v>4</v>
      </c>
      <c r="D17" s="696">
        <v>2</v>
      </c>
      <c r="E17" s="696" t="s">
        <v>1173</v>
      </c>
      <c r="F17" s="696" t="s">
        <v>1136</v>
      </c>
      <c r="G17" s="696" t="s">
        <v>59</v>
      </c>
      <c r="H17" s="393" t="s">
        <v>896</v>
      </c>
      <c r="I17" s="393">
        <v>2</v>
      </c>
      <c r="J17" s="698" t="s">
        <v>1872</v>
      </c>
      <c r="K17" s="698" t="s">
        <v>39</v>
      </c>
      <c r="L17" s="698"/>
      <c r="M17" s="694">
        <v>40000</v>
      </c>
      <c r="N17" s="694"/>
      <c r="O17" s="694">
        <v>40000</v>
      </c>
      <c r="P17" s="694"/>
      <c r="Q17" s="698" t="s">
        <v>1858</v>
      </c>
      <c r="R17" s="698" t="s">
        <v>1867</v>
      </c>
    </row>
    <row r="18" spans="1:12287" ht="69.75" customHeight="1" x14ac:dyDescent="0.25">
      <c r="A18" s="707"/>
      <c r="B18" s="707"/>
      <c r="C18" s="706"/>
      <c r="D18" s="707"/>
      <c r="E18" s="707"/>
      <c r="F18" s="707"/>
      <c r="G18" s="697"/>
      <c r="H18" s="393" t="s">
        <v>440</v>
      </c>
      <c r="I18" s="393">
        <v>80</v>
      </c>
      <c r="J18" s="903"/>
      <c r="K18" s="714"/>
      <c r="L18" s="714"/>
      <c r="M18" s="715"/>
      <c r="N18" s="715"/>
      <c r="O18" s="715"/>
      <c r="P18" s="715"/>
      <c r="Q18" s="714"/>
      <c r="R18" s="714"/>
    </row>
    <row r="19" spans="1:12287" ht="80.25" customHeight="1" x14ac:dyDescent="0.25">
      <c r="A19" s="697"/>
      <c r="B19" s="697"/>
      <c r="C19" s="701"/>
      <c r="D19" s="697"/>
      <c r="E19" s="697"/>
      <c r="F19" s="697"/>
      <c r="G19" s="458" t="s">
        <v>1170</v>
      </c>
      <c r="H19" s="458" t="s">
        <v>557</v>
      </c>
      <c r="I19" s="458">
        <v>1</v>
      </c>
      <c r="J19" s="904"/>
      <c r="K19" s="699"/>
      <c r="L19" s="699"/>
      <c r="M19" s="695"/>
      <c r="N19" s="695"/>
      <c r="O19" s="695"/>
      <c r="P19" s="695"/>
      <c r="Q19" s="699"/>
      <c r="R19" s="699"/>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60"/>
      <c r="BC19" s="460"/>
      <c r="BD19" s="460"/>
      <c r="BE19" s="460"/>
      <c r="BF19" s="460"/>
      <c r="BG19" s="460"/>
      <c r="BH19" s="460"/>
      <c r="BI19" s="460"/>
      <c r="BJ19" s="460"/>
      <c r="BK19" s="460"/>
      <c r="BL19" s="460"/>
      <c r="BM19" s="460"/>
      <c r="BN19" s="460"/>
      <c r="BO19" s="460"/>
      <c r="BP19" s="460"/>
      <c r="BQ19" s="460"/>
      <c r="BR19" s="460"/>
      <c r="BS19" s="460"/>
      <c r="BT19" s="460"/>
      <c r="BU19" s="460"/>
      <c r="BV19" s="460"/>
      <c r="BW19" s="460"/>
      <c r="BX19" s="460"/>
      <c r="BY19" s="460"/>
      <c r="BZ19" s="460"/>
      <c r="CA19" s="460"/>
      <c r="CB19" s="460"/>
      <c r="CC19" s="460"/>
      <c r="CD19" s="460"/>
      <c r="CE19" s="460"/>
      <c r="CF19" s="460"/>
      <c r="CG19" s="460"/>
      <c r="CH19" s="460"/>
      <c r="CI19" s="460"/>
      <c r="CJ19" s="460"/>
      <c r="CK19" s="460"/>
      <c r="CL19" s="460"/>
      <c r="CM19" s="460"/>
      <c r="CN19" s="460"/>
      <c r="CO19" s="460"/>
      <c r="CP19" s="460"/>
      <c r="CQ19" s="460"/>
      <c r="CR19" s="460"/>
      <c r="CS19" s="460"/>
      <c r="CT19" s="460"/>
      <c r="CU19" s="460"/>
      <c r="CV19" s="460"/>
      <c r="CW19" s="460"/>
      <c r="CX19" s="460"/>
      <c r="CY19" s="460"/>
      <c r="CZ19" s="460"/>
      <c r="DA19" s="460"/>
      <c r="DB19" s="460"/>
      <c r="DC19" s="460"/>
      <c r="DD19" s="460"/>
      <c r="DE19" s="460"/>
      <c r="DF19" s="460"/>
      <c r="DG19" s="460"/>
      <c r="DH19" s="460"/>
      <c r="DI19" s="460"/>
      <c r="DJ19" s="460"/>
      <c r="DK19" s="460"/>
      <c r="DL19" s="460"/>
      <c r="DM19" s="460"/>
      <c r="DN19" s="460"/>
      <c r="DO19" s="460"/>
      <c r="DP19" s="460"/>
      <c r="DQ19" s="460"/>
      <c r="DR19" s="460"/>
      <c r="DS19" s="460"/>
      <c r="DT19" s="460"/>
      <c r="DU19" s="460"/>
      <c r="DV19" s="460"/>
      <c r="DW19" s="460"/>
      <c r="DX19" s="460"/>
      <c r="DY19" s="460"/>
      <c r="DZ19" s="460"/>
      <c r="EA19" s="460"/>
      <c r="EB19" s="460"/>
      <c r="EC19" s="460"/>
      <c r="ED19" s="460"/>
      <c r="EE19" s="460"/>
      <c r="EF19" s="460"/>
      <c r="EG19" s="460"/>
      <c r="EH19" s="460"/>
      <c r="EI19" s="460"/>
      <c r="EJ19" s="460"/>
      <c r="EK19" s="460"/>
      <c r="EL19" s="460"/>
      <c r="EM19" s="460"/>
      <c r="EN19" s="460"/>
      <c r="EO19" s="460"/>
      <c r="EP19" s="460"/>
      <c r="EQ19" s="460"/>
      <c r="ER19" s="460"/>
      <c r="ES19" s="460"/>
      <c r="ET19" s="460"/>
      <c r="EU19" s="460"/>
      <c r="EV19" s="460"/>
      <c r="EW19" s="460"/>
      <c r="EX19" s="460"/>
      <c r="EY19" s="460"/>
      <c r="EZ19" s="460"/>
      <c r="FA19" s="460"/>
      <c r="FB19" s="460"/>
      <c r="FC19" s="460"/>
      <c r="FD19" s="460"/>
      <c r="FE19" s="460"/>
      <c r="FF19" s="460"/>
      <c r="FG19" s="460"/>
      <c r="FH19" s="460"/>
      <c r="FI19" s="460"/>
      <c r="FJ19" s="460"/>
      <c r="FK19" s="460"/>
      <c r="FL19" s="460"/>
      <c r="FM19" s="460"/>
      <c r="FN19" s="460"/>
      <c r="FO19" s="460"/>
      <c r="FP19" s="460"/>
      <c r="FQ19" s="460"/>
      <c r="FR19" s="460"/>
      <c r="FS19" s="460"/>
      <c r="FT19" s="460"/>
      <c r="FU19" s="460"/>
      <c r="FV19" s="460"/>
      <c r="FW19" s="460"/>
      <c r="FX19" s="460"/>
      <c r="FY19" s="460"/>
      <c r="FZ19" s="460"/>
      <c r="GA19" s="460"/>
      <c r="GB19" s="460"/>
      <c r="GC19" s="460"/>
      <c r="GD19" s="460"/>
      <c r="GE19" s="460"/>
      <c r="GF19" s="460"/>
      <c r="GG19" s="460"/>
      <c r="GH19" s="460"/>
      <c r="GI19" s="460"/>
      <c r="GJ19" s="460"/>
      <c r="GK19" s="460"/>
      <c r="GL19" s="460"/>
      <c r="GM19" s="460"/>
      <c r="GN19" s="460"/>
      <c r="GO19" s="460"/>
      <c r="GP19" s="460"/>
      <c r="GQ19" s="460"/>
      <c r="GR19" s="460"/>
      <c r="GS19" s="460"/>
      <c r="GT19" s="460"/>
      <c r="GU19" s="460"/>
      <c r="GV19" s="460"/>
      <c r="GW19" s="460"/>
      <c r="GX19" s="460"/>
      <c r="GY19" s="460"/>
      <c r="GZ19" s="460"/>
      <c r="HA19" s="460"/>
      <c r="HB19" s="460"/>
      <c r="HC19" s="460"/>
      <c r="HD19" s="460"/>
      <c r="HE19" s="460"/>
      <c r="HF19" s="460"/>
      <c r="HG19" s="460"/>
      <c r="HH19" s="460"/>
      <c r="HI19" s="460"/>
      <c r="HJ19" s="460"/>
      <c r="HK19" s="460"/>
      <c r="HL19" s="460"/>
      <c r="HM19" s="460"/>
      <c r="HN19" s="460"/>
      <c r="HO19" s="460"/>
      <c r="HP19" s="460"/>
      <c r="HQ19" s="460"/>
      <c r="HR19" s="460"/>
      <c r="HS19" s="460"/>
      <c r="HT19" s="460"/>
      <c r="HU19" s="460"/>
      <c r="HV19" s="460"/>
      <c r="HW19" s="460"/>
      <c r="HX19" s="460"/>
      <c r="HY19" s="460"/>
      <c r="HZ19" s="460"/>
      <c r="IA19" s="460"/>
      <c r="IB19" s="460"/>
      <c r="IC19" s="460"/>
      <c r="ID19" s="460"/>
      <c r="IE19" s="460"/>
      <c r="IF19" s="460"/>
      <c r="IG19" s="460"/>
      <c r="IH19" s="460"/>
      <c r="II19" s="460"/>
      <c r="IJ19" s="460"/>
      <c r="IK19" s="460"/>
      <c r="IL19" s="460"/>
      <c r="IM19" s="460"/>
      <c r="IN19" s="460"/>
      <c r="IO19" s="460"/>
      <c r="IP19" s="460"/>
      <c r="IQ19" s="460"/>
      <c r="IR19" s="460"/>
      <c r="IS19" s="460"/>
      <c r="IT19" s="460"/>
      <c r="IU19" s="460"/>
      <c r="IV19" s="460"/>
      <c r="IW19" s="460"/>
      <c r="IX19" s="460"/>
      <c r="IY19" s="460"/>
      <c r="IZ19" s="460"/>
      <c r="JA19" s="460"/>
      <c r="JB19" s="460"/>
      <c r="JC19" s="460"/>
      <c r="JD19" s="460"/>
      <c r="JE19" s="460"/>
      <c r="JF19" s="460"/>
      <c r="JG19" s="460"/>
      <c r="JH19" s="460"/>
      <c r="JI19" s="460"/>
      <c r="JJ19" s="460"/>
      <c r="JK19" s="460"/>
      <c r="JL19" s="460"/>
      <c r="JM19" s="460"/>
      <c r="JN19" s="460"/>
      <c r="JO19" s="460"/>
      <c r="JP19" s="460"/>
      <c r="JQ19" s="460"/>
      <c r="JR19" s="460"/>
      <c r="JS19" s="460"/>
      <c r="JT19" s="460"/>
      <c r="JU19" s="460"/>
      <c r="JV19" s="460"/>
      <c r="JW19" s="460"/>
      <c r="JX19" s="460"/>
      <c r="JY19" s="460"/>
      <c r="JZ19" s="460"/>
      <c r="KA19" s="460"/>
      <c r="KB19" s="460"/>
      <c r="KC19" s="460"/>
      <c r="KD19" s="460"/>
      <c r="KE19" s="460"/>
      <c r="KF19" s="460"/>
      <c r="KG19" s="460"/>
      <c r="KH19" s="460"/>
      <c r="KI19" s="460"/>
      <c r="KJ19" s="460"/>
      <c r="KK19" s="460"/>
      <c r="KL19" s="460"/>
      <c r="KM19" s="460"/>
      <c r="KN19" s="460"/>
      <c r="KO19" s="460"/>
      <c r="KP19" s="460"/>
      <c r="KQ19" s="460"/>
      <c r="KR19" s="460"/>
      <c r="KS19" s="460"/>
      <c r="KT19" s="460"/>
      <c r="KU19" s="460"/>
      <c r="KV19" s="460"/>
      <c r="KW19" s="460"/>
      <c r="KX19" s="460"/>
      <c r="KY19" s="460"/>
      <c r="KZ19" s="460"/>
      <c r="LA19" s="460"/>
      <c r="LB19" s="460"/>
      <c r="LC19" s="460"/>
      <c r="LD19" s="460"/>
      <c r="LE19" s="460"/>
      <c r="LF19" s="460"/>
      <c r="LG19" s="460"/>
      <c r="LH19" s="460"/>
      <c r="LI19" s="460"/>
      <c r="LJ19" s="460"/>
      <c r="LK19" s="460"/>
      <c r="LL19" s="460"/>
      <c r="LM19" s="460"/>
      <c r="LN19" s="460"/>
      <c r="LO19" s="460"/>
      <c r="LP19" s="460"/>
      <c r="LQ19" s="460"/>
      <c r="LR19" s="460"/>
      <c r="LS19" s="460"/>
      <c r="LT19" s="460"/>
      <c r="LU19" s="460"/>
      <c r="LV19" s="460"/>
      <c r="LW19" s="460"/>
      <c r="LX19" s="460"/>
      <c r="LY19" s="460"/>
      <c r="LZ19" s="460"/>
      <c r="MA19" s="460"/>
      <c r="MB19" s="460"/>
      <c r="MC19" s="460"/>
      <c r="MD19" s="460"/>
      <c r="ME19" s="460"/>
      <c r="MF19" s="460"/>
      <c r="MG19" s="460"/>
      <c r="MH19" s="460"/>
      <c r="MI19" s="460"/>
      <c r="MJ19" s="460"/>
      <c r="MK19" s="460"/>
      <c r="ML19" s="460"/>
      <c r="MM19" s="460"/>
      <c r="MN19" s="460"/>
      <c r="MO19" s="460"/>
      <c r="MP19" s="460"/>
      <c r="MQ19" s="460"/>
      <c r="MR19" s="460"/>
      <c r="MS19" s="460"/>
      <c r="MT19" s="460"/>
      <c r="MU19" s="460"/>
      <c r="MV19" s="460"/>
      <c r="MW19" s="460"/>
      <c r="MX19" s="460"/>
      <c r="MY19" s="460"/>
      <c r="MZ19" s="460"/>
      <c r="NA19" s="460"/>
      <c r="NB19" s="460"/>
      <c r="NC19" s="460"/>
      <c r="ND19" s="460"/>
      <c r="NE19" s="460"/>
      <c r="NF19" s="460"/>
      <c r="NG19" s="460"/>
      <c r="NH19" s="460"/>
      <c r="NI19" s="460"/>
      <c r="NJ19" s="460"/>
      <c r="NK19" s="460"/>
      <c r="NL19" s="460"/>
      <c r="NM19" s="460"/>
      <c r="NN19" s="460"/>
      <c r="NO19" s="460"/>
      <c r="NP19" s="460"/>
      <c r="NQ19" s="460"/>
      <c r="NR19" s="460"/>
      <c r="NS19" s="460"/>
      <c r="NT19" s="460"/>
      <c r="NU19" s="460"/>
      <c r="NV19" s="460"/>
      <c r="NW19" s="460"/>
      <c r="NX19" s="460"/>
      <c r="NY19" s="460"/>
      <c r="NZ19" s="460"/>
      <c r="OA19" s="460"/>
      <c r="OB19" s="460"/>
      <c r="OC19" s="460"/>
      <c r="OD19" s="460"/>
      <c r="OE19" s="460"/>
      <c r="OF19" s="460"/>
      <c r="OG19" s="460"/>
      <c r="OH19" s="460"/>
      <c r="OI19" s="460"/>
      <c r="OJ19" s="460"/>
      <c r="OK19" s="460"/>
      <c r="OL19" s="460"/>
      <c r="OM19" s="460"/>
      <c r="ON19" s="460"/>
      <c r="OO19" s="460"/>
      <c r="OP19" s="460"/>
      <c r="OQ19" s="460"/>
      <c r="OR19" s="460"/>
      <c r="OS19" s="460"/>
      <c r="OT19" s="460"/>
      <c r="OU19" s="460"/>
      <c r="OV19" s="460"/>
      <c r="OW19" s="460"/>
      <c r="OX19" s="460"/>
      <c r="OY19" s="460"/>
      <c r="OZ19" s="460"/>
      <c r="PA19" s="460"/>
      <c r="PB19" s="460"/>
      <c r="PC19" s="460"/>
      <c r="PD19" s="460"/>
      <c r="PE19" s="460"/>
      <c r="PF19" s="460"/>
      <c r="PG19" s="460"/>
      <c r="PH19" s="460"/>
      <c r="PI19" s="460"/>
      <c r="PJ19" s="460"/>
      <c r="PK19" s="460"/>
      <c r="PL19" s="460"/>
      <c r="PM19" s="460"/>
      <c r="PN19" s="460"/>
      <c r="PO19" s="460"/>
      <c r="PP19" s="460"/>
      <c r="PQ19" s="460"/>
      <c r="PR19" s="460"/>
      <c r="PS19" s="460"/>
      <c r="PT19" s="460"/>
      <c r="PU19" s="460"/>
      <c r="PV19" s="460"/>
      <c r="PW19" s="460"/>
      <c r="PX19" s="460"/>
      <c r="PY19" s="460"/>
      <c r="PZ19" s="460"/>
      <c r="QA19" s="460"/>
      <c r="QB19" s="460"/>
      <c r="QC19" s="460"/>
      <c r="QD19" s="460"/>
      <c r="QE19" s="460"/>
      <c r="QF19" s="460"/>
      <c r="QG19" s="460"/>
      <c r="QH19" s="460"/>
      <c r="QI19" s="460"/>
      <c r="QJ19" s="460"/>
      <c r="QK19" s="460"/>
      <c r="QL19" s="460"/>
      <c r="QM19" s="460"/>
      <c r="QN19" s="460"/>
      <c r="QO19" s="460"/>
      <c r="QP19" s="460"/>
      <c r="QQ19" s="460"/>
      <c r="QR19" s="460"/>
      <c r="QS19" s="460"/>
      <c r="QT19" s="460"/>
      <c r="QU19" s="460"/>
      <c r="QV19" s="460"/>
      <c r="QW19" s="460"/>
      <c r="QX19" s="460"/>
      <c r="QY19" s="460"/>
      <c r="QZ19" s="460"/>
      <c r="RA19" s="460"/>
      <c r="RB19" s="460"/>
      <c r="RC19" s="460"/>
      <c r="RD19" s="460"/>
      <c r="RE19" s="460"/>
      <c r="RF19" s="460"/>
      <c r="RG19" s="460"/>
      <c r="RH19" s="460"/>
      <c r="RI19" s="460"/>
      <c r="RJ19" s="460"/>
      <c r="RK19" s="460"/>
      <c r="RL19" s="460"/>
      <c r="RM19" s="460"/>
      <c r="RN19" s="460"/>
      <c r="RO19" s="460"/>
      <c r="RP19" s="460"/>
      <c r="RQ19" s="460"/>
      <c r="RR19" s="460"/>
      <c r="RS19" s="460"/>
      <c r="RT19" s="460"/>
      <c r="RU19" s="460"/>
      <c r="RV19" s="460"/>
      <c r="RW19" s="460"/>
      <c r="RX19" s="460"/>
      <c r="RY19" s="460"/>
      <c r="RZ19" s="460"/>
      <c r="SA19" s="460"/>
      <c r="SB19" s="460"/>
      <c r="SC19" s="460"/>
      <c r="SD19" s="460"/>
      <c r="SE19" s="460"/>
      <c r="SF19" s="460"/>
      <c r="SG19" s="460"/>
      <c r="SH19" s="460"/>
      <c r="SI19" s="460"/>
      <c r="SJ19" s="460"/>
      <c r="SK19" s="460"/>
      <c r="SL19" s="460"/>
      <c r="SM19" s="460"/>
      <c r="SN19" s="460"/>
      <c r="SO19" s="460"/>
      <c r="SP19" s="460"/>
      <c r="SQ19" s="460"/>
      <c r="SR19" s="460"/>
      <c r="SS19" s="460"/>
      <c r="ST19" s="460"/>
      <c r="SU19" s="460"/>
      <c r="SV19" s="460"/>
      <c r="SW19" s="460"/>
      <c r="SX19" s="460"/>
      <c r="SY19" s="460"/>
      <c r="SZ19" s="460"/>
      <c r="TA19" s="460"/>
      <c r="TB19" s="460"/>
      <c r="TC19" s="460"/>
      <c r="TD19" s="460"/>
      <c r="TE19" s="460"/>
      <c r="TF19" s="460"/>
      <c r="TG19" s="460"/>
      <c r="TH19" s="460"/>
      <c r="TI19" s="460"/>
      <c r="TJ19" s="460"/>
      <c r="TK19" s="460"/>
      <c r="TL19" s="460"/>
      <c r="TM19" s="460"/>
      <c r="TN19" s="460"/>
      <c r="TO19" s="460"/>
      <c r="TP19" s="460"/>
      <c r="TQ19" s="460"/>
      <c r="TR19" s="460"/>
      <c r="TS19" s="460"/>
      <c r="TT19" s="460"/>
      <c r="TU19" s="460"/>
      <c r="TV19" s="460"/>
      <c r="TW19" s="460"/>
      <c r="TX19" s="460"/>
      <c r="TY19" s="460"/>
      <c r="TZ19" s="460"/>
      <c r="UA19" s="460"/>
      <c r="UB19" s="460"/>
      <c r="UC19" s="460"/>
      <c r="UD19" s="460"/>
      <c r="UE19" s="460"/>
      <c r="UF19" s="460"/>
      <c r="UG19" s="460"/>
      <c r="UH19" s="460"/>
      <c r="UI19" s="460"/>
      <c r="UJ19" s="460"/>
      <c r="UK19" s="460"/>
      <c r="UL19" s="460"/>
      <c r="UM19" s="460"/>
      <c r="UN19" s="460"/>
      <c r="UO19" s="460"/>
      <c r="UP19" s="460"/>
      <c r="UQ19" s="460"/>
      <c r="UR19" s="460"/>
      <c r="US19" s="460"/>
      <c r="UT19" s="460"/>
      <c r="UU19" s="460"/>
      <c r="UV19" s="460"/>
      <c r="UW19" s="460"/>
      <c r="UX19" s="460"/>
      <c r="UY19" s="460"/>
      <c r="UZ19" s="460"/>
      <c r="VA19" s="460"/>
      <c r="VB19" s="460"/>
      <c r="VC19" s="460"/>
      <c r="VD19" s="460"/>
      <c r="VE19" s="460"/>
      <c r="VF19" s="460"/>
      <c r="VG19" s="460"/>
      <c r="VH19" s="460"/>
      <c r="VI19" s="460"/>
      <c r="VJ19" s="460"/>
      <c r="VK19" s="460"/>
      <c r="VL19" s="460"/>
      <c r="VM19" s="460"/>
      <c r="VN19" s="460"/>
      <c r="VO19" s="460"/>
      <c r="VP19" s="460"/>
      <c r="VQ19" s="460"/>
      <c r="VR19" s="460"/>
      <c r="VS19" s="460"/>
      <c r="VT19" s="460"/>
      <c r="VU19" s="460"/>
      <c r="VV19" s="460"/>
      <c r="VW19" s="460"/>
      <c r="VX19" s="460"/>
      <c r="VY19" s="460"/>
      <c r="VZ19" s="460"/>
      <c r="WA19" s="460"/>
      <c r="WB19" s="460"/>
      <c r="WC19" s="460"/>
      <c r="WD19" s="460"/>
      <c r="WE19" s="460"/>
      <c r="WF19" s="460"/>
      <c r="WG19" s="460"/>
      <c r="WH19" s="460"/>
      <c r="WI19" s="460"/>
      <c r="WJ19" s="460"/>
      <c r="WK19" s="460"/>
      <c r="WL19" s="460"/>
      <c r="WM19" s="460"/>
      <c r="WN19" s="460"/>
      <c r="WO19" s="460"/>
      <c r="WP19" s="460"/>
      <c r="WQ19" s="460"/>
      <c r="WR19" s="460"/>
      <c r="WS19" s="460"/>
      <c r="WT19" s="460"/>
      <c r="WU19" s="460"/>
      <c r="WV19" s="460"/>
      <c r="WW19" s="460"/>
      <c r="WX19" s="460"/>
      <c r="WY19" s="460"/>
      <c r="WZ19" s="460"/>
      <c r="XA19" s="460"/>
      <c r="XB19" s="460"/>
      <c r="XC19" s="460"/>
      <c r="XD19" s="460"/>
      <c r="XE19" s="460"/>
      <c r="XF19" s="460"/>
      <c r="XG19" s="460"/>
      <c r="XH19" s="460"/>
      <c r="XI19" s="460"/>
      <c r="XJ19" s="460"/>
      <c r="XK19" s="460"/>
      <c r="XL19" s="460"/>
      <c r="XM19" s="460"/>
      <c r="XN19" s="460"/>
      <c r="XO19" s="460"/>
      <c r="XP19" s="460"/>
      <c r="XQ19" s="460"/>
      <c r="XR19" s="460"/>
      <c r="XS19" s="460"/>
      <c r="XT19" s="460"/>
      <c r="XU19" s="460"/>
      <c r="XV19" s="460"/>
      <c r="XW19" s="460"/>
      <c r="XX19" s="460"/>
      <c r="XY19" s="460"/>
      <c r="XZ19" s="460"/>
      <c r="YA19" s="460"/>
      <c r="YB19" s="460"/>
      <c r="YC19" s="460"/>
      <c r="YD19" s="460"/>
      <c r="YE19" s="460"/>
      <c r="YF19" s="460"/>
      <c r="YG19" s="460"/>
      <c r="YH19" s="460"/>
      <c r="YI19" s="460"/>
      <c r="YJ19" s="460"/>
      <c r="YK19" s="460"/>
      <c r="YL19" s="460"/>
      <c r="YM19" s="460"/>
      <c r="YN19" s="460"/>
      <c r="YO19" s="460"/>
      <c r="YP19" s="460"/>
      <c r="YQ19" s="460"/>
      <c r="YR19" s="460"/>
      <c r="YS19" s="460"/>
      <c r="YT19" s="460"/>
      <c r="YU19" s="460"/>
      <c r="YV19" s="460"/>
      <c r="YW19" s="460"/>
      <c r="YX19" s="460"/>
      <c r="YY19" s="460"/>
      <c r="YZ19" s="460"/>
      <c r="ZA19" s="460"/>
      <c r="ZB19" s="460"/>
      <c r="ZC19" s="460"/>
      <c r="ZD19" s="460"/>
      <c r="ZE19" s="460"/>
      <c r="ZF19" s="460"/>
      <c r="ZG19" s="460"/>
      <c r="ZH19" s="460"/>
      <c r="ZI19" s="460"/>
      <c r="ZJ19" s="460"/>
      <c r="ZK19" s="460"/>
      <c r="ZL19" s="460"/>
      <c r="ZM19" s="460"/>
      <c r="ZN19" s="460"/>
      <c r="ZO19" s="460"/>
      <c r="ZP19" s="460"/>
      <c r="ZQ19" s="460"/>
      <c r="ZR19" s="460"/>
      <c r="ZS19" s="460"/>
      <c r="ZT19" s="460"/>
      <c r="ZU19" s="460"/>
      <c r="ZV19" s="460"/>
      <c r="ZW19" s="460"/>
      <c r="ZX19" s="460"/>
      <c r="ZY19" s="460"/>
      <c r="ZZ19" s="460"/>
      <c r="AAA19" s="460"/>
      <c r="AAB19" s="460"/>
      <c r="AAC19" s="460"/>
      <c r="AAD19" s="460"/>
      <c r="AAE19" s="460"/>
      <c r="AAF19" s="460"/>
      <c r="AAG19" s="460"/>
      <c r="AAH19" s="460"/>
      <c r="AAI19" s="460"/>
      <c r="AAJ19" s="460"/>
      <c r="AAK19" s="460"/>
      <c r="AAL19" s="460"/>
      <c r="AAM19" s="460"/>
      <c r="AAN19" s="460"/>
      <c r="AAO19" s="460"/>
      <c r="AAP19" s="460"/>
      <c r="AAQ19" s="460"/>
      <c r="AAR19" s="460"/>
      <c r="AAS19" s="460"/>
      <c r="AAT19" s="460"/>
      <c r="AAU19" s="460"/>
      <c r="AAV19" s="460"/>
      <c r="AAW19" s="460"/>
      <c r="AAX19" s="460"/>
      <c r="AAY19" s="460"/>
      <c r="AAZ19" s="460"/>
      <c r="ABA19" s="460"/>
      <c r="ABB19" s="460"/>
      <c r="ABC19" s="460"/>
      <c r="ABD19" s="460"/>
      <c r="ABE19" s="460"/>
      <c r="ABF19" s="460"/>
      <c r="ABG19" s="460"/>
      <c r="ABH19" s="460"/>
      <c r="ABI19" s="460"/>
      <c r="ABJ19" s="460"/>
      <c r="ABK19" s="460"/>
      <c r="ABL19" s="460"/>
      <c r="ABM19" s="460"/>
      <c r="ABN19" s="460"/>
      <c r="ABO19" s="460"/>
      <c r="ABP19" s="460"/>
      <c r="ABQ19" s="460"/>
      <c r="ABR19" s="460"/>
      <c r="ABS19" s="460"/>
      <c r="ABT19" s="460"/>
      <c r="ABU19" s="460"/>
      <c r="ABV19" s="460"/>
      <c r="ABW19" s="460"/>
      <c r="ABX19" s="460"/>
      <c r="ABY19" s="460"/>
      <c r="ABZ19" s="460"/>
      <c r="ACA19" s="460"/>
      <c r="ACB19" s="460"/>
      <c r="ACC19" s="460"/>
      <c r="ACD19" s="460"/>
      <c r="ACE19" s="460"/>
      <c r="ACF19" s="460"/>
      <c r="ACG19" s="460"/>
      <c r="ACH19" s="460"/>
      <c r="ACI19" s="460"/>
      <c r="ACJ19" s="460"/>
      <c r="ACK19" s="460"/>
      <c r="ACL19" s="460"/>
      <c r="ACM19" s="460"/>
      <c r="ACN19" s="460"/>
      <c r="ACO19" s="460"/>
      <c r="ACP19" s="460"/>
      <c r="ACQ19" s="460"/>
      <c r="ACR19" s="460"/>
      <c r="ACS19" s="460"/>
      <c r="ACT19" s="460"/>
      <c r="ACU19" s="460"/>
      <c r="ACV19" s="460"/>
      <c r="ACW19" s="460"/>
      <c r="ACX19" s="460"/>
      <c r="ACY19" s="460"/>
      <c r="ACZ19" s="460"/>
      <c r="ADA19" s="460"/>
      <c r="ADB19" s="460"/>
      <c r="ADC19" s="460"/>
      <c r="ADD19" s="460"/>
      <c r="ADE19" s="460"/>
      <c r="ADF19" s="460"/>
      <c r="ADG19" s="460"/>
      <c r="ADH19" s="460"/>
      <c r="ADI19" s="460"/>
      <c r="ADJ19" s="460"/>
      <c r="ADK19" s="460"/>
      <c r="ADL19" s="460"/>
      <c r="ADM19" s="460"/>
      <c r="ADN19" s="460"/>
      <c r="ADO19" s="460"/>
      <c r="ADP19" s="460"/>
      <c r="ADQ19" s="460"/>
      <c r="ADR19" s="460"/>
      <c r="ADS19" s="460"/>
      <c r="ADT19" s="460"/>
      <c r="ADU19" s="460"/>
      <c r="ADV19" s="460"/>
      <c r="ADW19" s="460"/>
      <c r="ADX19" s="460"/>
      <c r="ADY19" s="460"/>
      <c r="ADZ19" s="460"/>
      <c r="AEA19" s="460"/>
      <c r="AEB19" s="460"/>
      <c r="AEC19" s="460"/>
      <c r="AED19" s="460"/>
      <c r="AEE19" s="460"/>
      <c r="AEF19" s="460"/>
      <c r="AEG19" s="460"/>
      <c r="AEH19" s="460"/>
      <c r="AEI19" s="460"/>
      <c r="AEJ19" s="460"/>
      <c r="AEK19" s="460"/>
      <c r="AEL19" s="460"/>
      <c r="AEM19" s="460"/>
      <c r="AEN19" s="460"/>
      <c r="AEO19" s="460"/>
      <c r="AEP19" s="460"/>
      <c r="AEQ19" s="460"/>
      <c r="AER19" s="460"/>
      <c r="AES19" s="460"/>
      <c r="AET19" s="460"/>
      <c r="AEU19" s="460"/>
      <c r="AEV19" s="460"/>
      <c r="AEW19" s="460"/>
      <c r="AEX19" s="460"/>
      <c r="AEY19" s="460"/>
      <c r="AEZ19" s="460"/>
      <c r="AFA19" s="460"/>
      <c r="AFB19" s="460"/>
      <c r="AFC19" s="460"/>
      <c r="AFD19" s="460"/>
      <c r="AFE19" s="460"/>
      <c r="AFF19" s="460"/>
      <c r="AFG19" s="460"/>
      <c r="AFH19" s="460"/>
      <c r="AFI19" s="460"/>
      <c r="AFJ19" s="460"/>
      <c r="AFK19" s="460"/>
      <c r="AFL19" s="460"/>
      <c r="AFM19" s="460"/>
      <c r="AFN19" s="460"/>
      <c r="AFO19" s="460"/>
      <c r="AFP19" s="460"/>
      <c r="AFQ19" s="460"/>
      <c r="AFR19" s="460"/>
      <c r="AFS19" s="460"/>
      <c r="AFT19" s="460"/>
      <c r="AFU19" s="460"/>
      <c r="AFV19" s="460"/>
      <c r="AFW19" s="460"/>
      <c r="AFX19" s="460"/>
      <c r="AFY19" s="460"/>
      <c r="AFZ19" s="460"/>
      <c r="AGA19" s="460"/>
      <c r="AGB19" s="460"/>
      <c r="AGC19" s="460"/>
      <c r="AGD19" s="460"/>
      <c r="AGE19" s="460"/>
      <c r="AGF19" s="460"/>
      <c r="AGG19" s="460"/>
      <c r="AGH19" s="460"/>
      <c r="AGI19" s="460"/>
      <c r="AGJ19" s="460"/>
      <c r="AGK19" s="460"/>
      <c r="AGL19" s="460"/>
      <c r="AGM19" s="460"/>
      <c r="AGN19" s="460"/>
      <c r="AGO19" s="460"/>
      <c r="AGP19" s="460"/>
      <c r="AGQ19" s="460"/>
      <c r="AGR19" s="460"/>
      <c r="AGS19" s="460"/>
      <c r="AGT19" s="460"/>
      <c r="AGU19" s="460"/>
      <c r="AGV19" s="460"/>
      <c r="AGW19" s="460"/>
      <c r="AGX19" s="460"/>
      <c r="AGY19" s="460"/>
      <c r="AGZ19" s="460"/>
      <c r="AHA19" s="460"/>
      <c r="AHB19" s="460"/>
      <c r="AHC19" s="460"/>
      <c r="AHD19" s="460"/>
      <c r="AHE19" s="460"/>
      <c r="AHF19" s="460"/>
      <c r="AHG19" s="460"/>
      <c r="AHH19" s="460"/>
      <c r="AHI19" s="460"/>
      <c r="AHJ19" s="460"/>
      <c r="AHK19" s="460"/>
      <c r="AHL19" s="460"/>
      <c r="AHM19" s="460"/>
      <c r="AHN19" s="460"/>
      <c r="AHO19" s="460"/>
      <c r="AHP19" s="460"/>
      <c r="AHQ19" s="460"/>
      <c r="AHR19" s="460"/>
      <c r="AHS19" s="460"/>
      <c r="AHT19" s="460"/>
      <c r="AHU19" s="460"/>
      <c r="AHV19" s="460"/>
      <c r="AHW19" s="460"/>
      <c r="AHX19" s="460"/>
      <c r="AHY19" s="460"/>
      <c r="AHZ19" s="460"/>
      <c r="AIA19" s="460"/>
      <c r="AIB19" s="460"/>
      <c r="AIC19" s="460"/>
      <c r="AID19" s="460"/>
      <c r="AIE19" s="460"/>
      <c r="AIF19" s="460"/>
      <c r="AIG19" s="460"/>
      <c r="AIH19" s="460"/>
      <c r="AII19" s="460"/>
      <c r="AIJ19" s="460"/>
      <c r="AIK19" s="460"/>
      <c r="AIL19" s="460"/>
      <c r="AIM19" s="460"/>
      <c r="AIN19" s="460"/>
      <c r="AIO19" s="460"/>
      <c r="AIP19" s="460"/>
      <c r="AIQ19" s="460"/>
      <c r="AIR19" s="460"/>
      <c r="AIS19" s="460"/>
      <c r="AIT19" s="460"/>
      <c r="AIU19" s="460"/>
      <c r="AIV19" s="460"/>
      <c r="AIW19" s="460"/>
      <c r="AIX19" s="460"/>
      <c r="AIY19" s="460"/>
      <c r="AIZ19" s="460"/>
      <c r="AJA19" s="460"/>
      <c r="AJB19" s="460"/>
      <c r="AJC19" s="460"/>
      <c r="AJD19" s="460"/>
      <c r="AJE19" s="460"/>
      <c r="AJF19" s="460"/>
      <c r="AJG19" s="460"/>
      <c r="AJH19" s="460"/>
      <c r="AJI19" s="460"/>
      <c r="AJJ19" s="460"/>
      <c r="AJK19" s="460"/>
      <c r="AJL19" s="460"/>
      <c r="AJM19" s="460"/>
      <c r="AJN19" s="460"/>
      <c r="AJO19" s="460"/>
      <c r="AJP19" s="460"/>
      <c r="AJQ19" s="460"/>
      <c r="AJR19" s="460"/>
      <c r="AJS19" s="460"/>
      <c r="AJT19" s="460"/>
      <c r="AJU19" s="460"/>
      <c r="AJV19" s="460"/>
      <c r="AJW19" s="460"/>
      <c r="AJX19" s="460"/>
      <c r="AJY19" s="460"/>
      <c r="AJZ19" s="460"/>
      <c r="AKA19" s="460"/>
      <c r="AKB19" s="460"/>
      <c r="AKC19" s="460"/>
      <c r="AKD19" s="460"/>
      <c r="AKE19" s="460"/>
      <c r="AKF19" s="460"/>
      <c r="AKG19" s="460"/>
      <c r="AKH19" s="460"/>
      <c r="AKI19" s="460"/>
      <c r="AKJ19" s="460"/>
      <c r="AKK19" s="460"/>
      <c r="AKL19" s="460"/>
      <c r="AKM19" s="460"/>
      <c r="AKN19" s="460"/>
      <c r="AKO19" s="460"/>
      <c r="AKP19" s="460"/>
      <c r="AKQ19" s="460"/>
      <c r="AKR19" s="460"/>
      <c r="AKS19" s="460"/>
      <c r="AKT19" s="460"/>
      <c r="AKU19" s="460"/>
      <c r="AKV19" s="460"/>
      <c r="AKW19" s="460"/>
      <c r="AKX19" s="460"/>
      <c r="AKY19" s="460"/>
      <c r="AKZ19" s="460"/>
      <c r="ALA19" s="460"/>
      <c r="ALB19" s="460"/>
      <c r="ALC19" s="460"/>
      <c r="ALD19" s="460"/>
      <c r="ALE19" s="460"/>
      <c r="ALF19" s="460"/>
      <c r="ALG19" s="460"/>
      <c r="ALH19" s="460"/>
      <c r="ALI19" s="460"/>
      <c r="ALJ19" s="460"/>
      <c r="ALK19" s="460"/>
      <c r="ALL19" s="460"/>
      <c r="ALM19" s="460"/>
      <c r="ALN19" s="460"/>
      <c r="ALO19" s="460"/>
      <c r="ALP19" s="460"/>
      <c r="ALQ19" s="460"/>
      <c r="ALR19" s="460"/>
      <c r="ALS19" s="460"/>
      <c r="ALT19" s="460"/>
      <c r="ALU19" s="460"/>
      <c r="ALV19" s="460"/>
      <c r="ALW19" s="460"/>
      <c r="ALX19" s="460"/>
      <c r="ALY19" s="460"/>
      <c r="ALZ19" s="460"/>
      <c r="AMA19" s="460"/>
      <c r="AMB19" s="460"/>
      <c r="AMC19" s="460"/>
      <c r="AMD19" s="460"/>
      <c r="AME19" s="460"/>
      <c r="AMF19" s="460"/>
      <c r="AMG19" s="460"/>
      <c r="AMH19" s="460"/>
      <c r="AMI19" s="460"/>
      <c r="AMJ19" s="460"/>
      <c r="AMK19" s="460"/>
      <c r="AML19" s="460"/>
      <c r="AMM19" s="460"/>
      <c r="AMN19" s="460"/>
      <c r="AMO19" s="460"/>
      <c r="AMP19" s="460"/>
      <c r="AMQ19" s="460"/>
      <c r="AMR19" s="460"/>
      <c r="AMS19" s="460"/>
      <c r="AMT19" s="460"/>
      <c r="AMU19" s="460"/>
      <c r="AMV19" s="460"/>
      <c r="AMW19" s="460"/>
      <c r="AMX19" s="460"/>
      <c r="AMY19" s="460"/>
      <c r="AMZ19" s="460"/>
      <c r="ANA19" s="460"/>
      <c r="ANB19" s="460"/>
      <c r="ANC19" s="460"/>
      <c r="AND19" s="460"/>
      <c r="ANE19" s="460"/>
      <c r="ANF19" s="460"/>
      <c r="ANG19" s="460"/>
      <c r="ANH19" s="460"/>
      <c r="ANI19" s="460"/>
      <c r="ANJ19" s="460"/>
      <c r="ANK19" s="460"/>
      <c r="ANL19" s="460"/>
      <c r="ANM19" s="460"/>
      <c r="ANN19" s="460"/>
      <c r="ANO19" s="460"/>
      <c r="ANP19" s="460"/>
      <c r="ANQ19" s="460"/>
      <c r="ANR19" s="460"/>
      <c r="ANS19" s="460"/>
      <c r="ANT19" s="460"/>
      <c r="ANU19" s="460"/>
      <c r="ANV19" s="460"/>
      <c r="ANW19" s="460"/>
      <c r="ANX19" s="460"/>
      <c r="ANY19" s="460"/>
      <c r="ANZ19" s="460"/>
      <c r="AOA19" s="460"/>
      <c r="AOB19" s="460"/>
      <c r="AOC19" s="460"/>
      <c r="AOD19" s="460"/>
      <c r="AOE19" s="460"/>
      <c r="AOF19" s="460"/>
      <c r="AOG19" s="460"/>
      <c r="AOH19" s="460"/>
      <c r="AOI19" s="460"/>
      <c r="AOJ19" s="460"/>
      <c r="AOK19" s="460"/>
      <c r="AOL19" s="460"/>
      <c r="AOM19" s="460"/>
      <c r="AON19" s="460"/>
      <c r="AOO19" s="460"/>
      <c r="AOP19" s="460"/>
      <c r="AOQ19" s="460"/>
      <c r="AOR19" s="460"/>
      <c r="AOS19" s="460"/>
      <c r="AOT19" s="460"/>
      <c r="AOU19" s="460"/>
      <c r="AOV19" s="460"/>
      <c r="AOW19" s="460"/>
      <c r="AOX19" s="460"/>
      <c r="AOY19" s="460"/>
      <c r="AOZ19" s="460"/>
      <c r="APA19" s="460"/>
      <c r="APB19" s="460"/>
      <c r="APC19" s="460"/>
      <c r="APD19" s="460"/>
      <c r="APE19" s="460"/>
      <c r="APF19" s="460"/>
      <c r="APG19" s="460"/>
      <c r="APH19" s="460"/>
      <c r="API19" s="460"/>
      <c r="APJ19" s="460"/>
      <c r="APK19" s="460"/>
      <c r="APL19" s="460"/>
      <c r="APM19" s="460"/>
      <c r="APN19" s="460"/>
      <c r="APO19" s="460"/>
      <c r="APP19" s="460"/>
      <c r="APQ19" s="460"/>
      <c r="APR19" s="460"/>
      <c r="APS19" s="460"/>
      <c r="APT19" s="460"/>
      <c r="APU19" s="460"/>
      <c r="APV19" s="460"/>
      <c r="APW19" s="460"/>
      <c r="APX19" s="460"/>
      <c r="APY19" s="460"/>
      <c r="APZ19" s="460"/>
      <c r="AQA19" s="460"/>
      <c r="AQB19" s="460"/>
      <c r="AQC19" s="460"/>
      <c r="AQD19" s="460"/>
      <c r="AQE19" s="460"/>
      <c r="AQF19" s="460"/>
      <c r="AQG19" s="460"/>
      <c r="AQH19" s="460"/>
      <c r="AQI19" s="460"/>
      <c r="AQJ19" s="460"/>
      <c r="AQK19" s="460"/>
      <c r="AQL19" s="460"/>
      <c r="AQM19" s="460"/>
      <c r="AQN19" s="460"/>
      <c r="AQO19" s="460"/>
      <c r="AQP19" s="460"/>
      <c r="AQQ19" s="460"/>
      <c r="AQR19" s="460"/>
      <c r="AQS19" s="460"/>
      <c r="AQT19" s="460"/>
      <c r="AQU19" s="460"/>
      <c r="AQV19" s="460"/>
      <c r="AQW19" s="460"/>
      <c r="AQX19" s="460"/>
      <c r="AQY19" s="460"/>
      <c r="AQZ19" s="460"/>
      <c r="ARA19" s="460"/>
      <c r="ARB19" s="460"/>
      <c r="ARC19" s="460"/>
      <c r="ARD19" s="460"/>
      <c r="ARE19" s="460"/>
      <c r="ARF19" s="460"/>
      <c r="ARG19" s="460"/>
      <c r="ARH19" s="460"/>
      <c r="ARI19" s="460"/>
      <c r="ARJ19" s="460"/>
      <c r="ARK19" s="460"/>
      <c r="ARL19" s="460"/>
      <c r="ARM19" s="460"/>
      <c r="ARN19" s="460"/>
      <c r="ARO19" s="460"/>
      <c r="ARP19" s="460"/>
      <c r="ARQ19" s="460"/>
      <c r="ARR19" s="460"/>
      <c r="ARS19" s="460"/>
      <c r="ART19" s="460"/>
      <c r="ARU19" s="460"/>
      <c r="ARV19" s="460"/>
      <c r="ARW19" s="460"/>
      <c r="ARX19" s="460"/>
      <c r="ARY19" s="460"/>
      <c r="ARZ19" s="460"/>
      <c r="ASA19" s="460"/>
      <c r="ASB19" s="460"/>
      <c r="ASC19" s="460"/>
      <c r="ASD19" s="460"/>
      <c r="ASE19" s="460"/>
      <c r="ASF19" s="460"/>
      <c r="ASG19" s="460"/>
      <c r="ASH19" s="460"/>
      <c r="ASI19" s="460"/>
      <c r="ASJ19" s="460"/>
      <c r="ASK19" s="460"/>
      <c r="ASL19" s="460"/>
      <c r="ASM19" s="460"/>
      <c r="ASN19" s="460"/>
      <c r="ASO19" s="460"/>
      <c r="ASP19" s="460"/>
      <c r="ASQ19" s="460"/>
      <c r="ASR19" s="460"/>
      <c r="ASS19" s="460"/>
      <c r="AST19" s="460"/>
      <c r="ASU19" s="460"/>
      <c r="ASV19" s="460"/>
      <c r="ASW19" s="460"/>
      <c r="ASX19" s="460"/>
      <c r="ASY19" s="460"/>
      <c r="ASZ19" s="460"/>
      <c r="ATA19" s="460"/>
      <c r="ATB19" s="460"/>
      <c r="ATC19" s="460"/>
      <c r="ATD19" s="460"/>
      <c r="ATE19" s="460"/>
      <c r="ATF19" s="460"/>
      <c r="ATG19" s="460"/>
      <c r="ATH19" s="460"/>
      <c r="ATI19" s="460"/>
      <c r="ATJ19" s="460"/>
      <c r="ATK19" s="460"/>
      <c r="ATL19" s="460"/>
      <c r="ATM19" s="460"/>
      <c r="ATN19" s="460"/>
      <c r="ATO19" s="460"/>
      <c r="ATP19" s="460"/>
      <c r="ATQ19" s="460"/>
      <c r="ATR19" s="460"/>
      <c r="ATS19" s="460"/>
      <c r="ATT19" s="460"/>
      <c r="ATU19" s="460"/>
      <c r="ATV19" s="460"/>
      <c r="ATW19" s="460"/>
      <c r="ATX19" s="460"/>
      <c r="ATY19" s="460"/>
      <c r="ATZ19" s="460"/>
      <c r="AUA19" s="460"/>
      <c r="AUB19" s="460"/>
      <c r="AUC19" s="460"/>
      <c r="AUD19" s="460"/>
      <c r="AUE19" s="460"/>
      <c r="AUF19" s="460"/>
      <c r="AUG19" s="460"/>
      <c r="AUH19" s="460"/>
      <c r="AUI19" s="460"/>
      <c r="AUJ19" s="460"/>
      <c r="AUK19" s="460"/>
      <c r="AUL19" s="460"/>
      <c r="AUM19" s="460"/>
      <c r="AUN19" s="460"/>
      <c r="AUO19" s="460"/>
      <c r="AUP19" s="460"/>
      <c r="AUQ19" s="460"/>
      <c r="AUR19" s="460"/>
      <c r="AUS19" s="460"/>
      <c r="AUT19" s="460"/>
      <c r="AUU19" s="460"/>
      <c r="AUV19" s="460"/>
      <c r="AUW19" s="460"/>
      <c r="AUX19" s="460"/>
      <c r="AUY19" s="460"/>
      <c r="AUZ19" s="460"/>
      <c r="AVA19" s="460"/>
      <c r="AVB19" s="460"/>
      <c r="AVC19" s="460"/>
      <c r="AVD19" s="460"/>
      <c r="AVE19" s="460"/>
      <c r="AVF19" s="460"/>
      <c r="AVG19" s="460"/>
      <c r="AVH19" s="460"/>
      <c r="AVI19" s="460"/>
      <c r="AVJ19" s="460"/>
      <c r="AVK19" s="460"/>
      <c r="AVL19" s="460"/>
      <c r="AVM19" s="460"/>
      <c r="AVN19" s="460"/>
      <c r="AVO19" s="460"/>
      <c r="AVP19" s="460"/>
      <c r="AVQ19" s="460"/>
      <c r="AVR19" s="460"/>
      <c r="AVS19" s="460"/>
      <c r="AVT19" s="460"/>
      <c r="AVU19" s="460"/>
      <c r="AVV19" s="460"/>
      <c r="AVW19" s="460"/>
      <c r="AVX19" s="460"/>
      <c r="AVY19" s="460"/>
      <c r="AVZ19" s="460"/>
      <c r="AWA19" s="460"/>
      <c r="AWB19" s="460"/>
      <c r="AWC19" s="460"/>
      <c r="AWD19" s="460"/>
      <c r="AWE19" s="460"/>
      <c r="AWF19" s="460"/>
      <c r="AWG19" s="460"/>
      <c r="AWH19" s="460"/>
      <c r="AWI19" s="460"/>
      <c r="AWJ19" s="460"/>
      <c r="AWK19" s="460"/>
      <c r="AWL19" s="460"/>
      <c r="AWM19" s="460"/>
      <c r="AWN19" s="460"/>
      <c r="AWO19" s="460"/>
      <c r="AWP19" s="460"/>
      <c r="AWQ19" s="460"/>
      <c r="AWR19" s="460"/>
      <c r="AWS19" s="460"/>
      <c r="AWT19" s="460"/>
      <c r="AWU19" s="460"/>
      <c r="AWV19" s="460"/>
      <c r="AWW19" s="460"/>
      <c r="AWX19" s="460"/>
      <c r="AWY19" s="460"/>
      <c r="AWZ19" s="460"/>
      <c r="AXA19" s="460"/>
      <c r="AXB19" s="460"/>
      <c r="AXC19" s="460"/>
      <c r="AXD19" s="460"/>
      <c r="AXE19" s="460"/>
      <c r="AXF19" s="460"/>
      <c r="AXG19" s="460"/>
      <c r="AXH19" s="460"/>
      <c r="AXI19" s="460"/>
      <c r="AXJ19" s="460"/>
      <c r="AXK19" s="460"/>
      <c r="AXL19" s="460"/>
      <c r="AXM19" s="460"/>
      <c r="AXN19" s="460"/>
      <c r="AXO19" s="460"/>
      <c r="AXP19" s="460"/>
      <c r="AXQ19" s="460"/>
      <c r="AXR19" s="460"/>
      <c r="AXS19" s="460"/>
      <c r="AXT19" s="460"/>
      <c r="AXU19" s="460"/>
      <c r="AXV19" s="460"/>
      <c r="AXW19" s="460"/>
      <c r="AXX19" s="460"/>
      <c r="AXY19" s="460"/>
      <c r="AXZ19" s="460"/>
      <c r="AYA19" s="460"/>
      <c r="AYB19" s="460"/>
      <c r="AYC19" s="460"/>
      <c r="AYD19" s="460"/>
      <c r="AYE19" s="460"/>
      <c r="AYF19" s="460"/>
      <c r="AYG19" s="460"/>
      <c r="AYH19" s="460"/>
      <c r="AYI19" s="460"/>
      <c r="AYJ19" s="460"/>
      <c r="AYK19" s="460"/>
      <c r="AYL19" s="460"/>
      <c r="AYM19" s="460"/>
      <c r="AYN19" s="460"/>
      <c r="AYO19" s="460"/>
      <c r="AYP19" s="460"/>
      <c r="AYQ19" s="460"/>
      <c r="AYR19" s="460"/>
      <c r="AYS19" s="460"/>
      <c r="AYT19" s="460"/>
      <c r="AYU19" s="460"/>
      <c r="AYV19" s="460"/>
      <c r="AYW19" s="460"/>
      <c r="AYX19" s="460"/>
      <c r="AYY19" s="460"/>
      <c r="AYZ19" s="460"/>
      <c r="AZA19" s="460"/>
      <c r="AZB19" s="460"/>
      <c r="AZC19" s="460"/>
      <c r="AZD19" s="460"/>
      <c r="AZE19" s="460"/>
      <c r="AZF19" s="460"/>
      <c r="AZG19" s="460"/>
      <c r="AZH19" s="460"/>
      <c r="AZI19" s="460"/>
      <c r="AZJ19" s="460"/>
      <c r="AZK19" s="460"/>
      <c r="AZL19" s="460"/>
      <c r="AZM19" s="460"/>
      <c r="AZN19" s="460"/>
      <c r="AZO19" s="460"/>
      <c r="AZP19" s="460"/>
      <c r="AZQ19" s="460"/>
      <c r="AZR19" s="460"/>
      <c r="AZS19" s="460"/>
      <c r="AZT19" s="460"/>
      <c r="AZU19" s="460"/>
      <c r="AZV19" s="460"/>
      <c r="AZW19" s="460"/>
      <c r="AZX19" s="460"/>
      <c r="AZY19" s="460"/>
      <c r="AZZ19" s="460"/>
      <c r="BAA19" s="460"/>
      <c r="BAB19" s="460"/>
      <c r="BAC19" s="460"/>
      <c r="BAD19" s="460"/>
      <c r="BAE19" s="460"/>
      <c r="BAF19" s="460"/>
      <c r="BAG19" s="460"/>
      <c r="BAH19" s="460"/>
      <c r="BAI19" s="460"/>
      <c r="BAJ19" s="460"/>
      <c r="BAK19" s="460"/>
      <c r="BAL19" s="460"/>
      <c r="BAM19" s="460"/>
      <c r="BAN19" s="460"/>
      <c r="BAO19" s="460"/>
      <c r="BAP19" s="460"/>
      <c r="BAQ19" s="460"/>
      <c r="BAR19" s="460"/>
      <c r="BAS19" s="460"/>
      <c r="BAT19" s="460"/>
      <c r="BAU19" s="460"/>
      <c r="BAV19" s="460"/>
      <c r="BAW19" s="460"/>
      <c r="BAX19" s="460"/>
      <c r="BAY19" s="460"/>
      <c r="BAZ19" s="460"/>
      <c r="BBA19" s="460"/>
      <c r="BBB19" s="460"/>
      <c r="BBC19" s="460"/>
      <c r="BBD19" s="460"/>
      <c r="BBE19" s="460"/>
      <c r="BBF19" s="460"/>
      <c r="BBG19" s="460"/>
      <c r="BBH19" s="460"/>
      <c r="BBI19" s="460"/>
      <c r="BBJ19" s="460"/>
      <c r="BBK19" s="460"/>
      <c r="BBL19" s="460"/>
      <c r="BBM19" s="460"/>
      <c r="BBN19" s="460"/>
      <c r="BBO19" s="460"/>
      <c r="BBP19" s="460"/>
      <c r="BBQ19" s="460"/>
      <c r="BBR19" s="460"/>
      <c r="BBS19" s="460"/>
      <c r="BBT19" s="460"/>
      <c r="BBU19" s="460"/>
      <c r="BBV19" s="460"/>
      <c r="BBW19" s="460"/>
      <c r="BBX19" s="460"/>
      <c r="BBY19" s="460"/>
      <c r="BBZ19" s="460"/>
      <c r="BCA19" s="460"/>
      <c r="BCB19" s="460"/>
      <c r="BCC19" s="460"/>
      <c r="BCD19" s="460"/>
      <c r="BCE19" s="460"/>
      <c r="BCF19" s="460"/>
      <c r="BCG19" s="460"/>
      <c r="BCH19" s="460"/>
      <c r="BCI19" s="460"/>
      <c r="BCJ19" s="460"/>
      <c r="BCK19" s="460"/>
      <c r="BCL19" s="460"/>
      <c r="BCM19" s="460"/>
      <c r="BCN19" s="460"/>
      <c r="BCO19" s="460"/>
      <c r="BCP19" s="460"/>
      <c r="BCQ19" s="460"/>
      <c r="BCR19" s="460"/>
      <c r="BCS19" s="460"/>
      <c r="BCT19" s="460"/>
      <c r="BCU19" s="460"/>
      <c r="BCV19" s="460"/>
      <c r="BCW19" s="460"/>
      <c r="BCX19" s="460"/>
      <c r="BCY19" s="460"/>
      <c r="BCZ19" s="460"/>
      <c r="BDA19" s="460"/>
      <c r="BDB19" s="460"/>
      <c r="BDC19" s="460"/>
      <c r="BDD19" s="460"/>
      <c r="BDE19" s="460"/>
      <c r="BDF19" s="460"/>
      <c r="BDG19" s="460"/>
      <c r="BDH19" s="460"/>
      <c r="BDI19" s="460"/>
      <c r="BDJ19" s="460"/>
      <c r="BDK19" s="460"/>
      <c r="BDL19" s="460"/>
      <c r="BDM19" s="460"/>
      <c r="BDN19" s="460"/>
      <c r="BDO19" s="460"/>
      <c r="BDP19" s="460"/>
      <c r="BDQ19" s="460"/>
      <c r="BDR19" s="460"/>
      <c r="BDS19" s="460"/>
      <c r="BDT19" s="460"/>
      <c r="BDU19" s="460"/>
      <c r="BDV19" s="460"/>
      <c r="BDW19" s="460"/>
      <c r="BDX19" s="460"/>
      <c r="BDY19" s="460"/>
      <c r="BDZ19" s="460"/>
      <c r="BEA19" s="460"/>
      <c r="BEB19" s="460"/>
      <c r="BEC19" s="460"/>
      <c r="BED19" s="460"/>
      <c r="BEE19" s="460"/>
      <c r="BEF19" s="460"/>
      <c r="BEG19" s="460"/>
      <c r="BEH19" s="460"/>
      <c r="BEI19" s="460"/>
      <c r="BEJ19" s="460"/>
      <c r="BEK19" s="460"/>
      <c r="BEL19" s="460"/>
      <c r="BEM19" s="460"/>
      <c r="BEN19" s="460"/>
      <c r="BEO19" s="460"/>
      <c r="BEP19" s="460"/>
      <c r="BEQ19" s="460"/>
      <c r="BER19" s="460"/>
      <c r="BES19" s="460"/>
      <c r="BET19" s="460"/>
      <c r="BEU19" s="460"/>
      <c r="BEV19" s="460"/>
      <c r="BEW19" s="460"/>
      <c r="BEX19" s="460"/>
      <c r="BEY19" s="460"/>
      <c r="BEZ19" s="460"/>
      <c r="BFA19" s="460"/>
      <c r="BFB19" s="460"/>
      <c r="BFC19" s="460"/>
      <c r="BFD19" s="460"/>
      <c r="BFE19" s="460"/>
      <c r="BFF19" s="460"/>
      <c r="BFG19" s="460"/>
      <c r="BFH19" s="460"/>
      <c r="BFI19" s="460"/>
      <c r="BFJ19" s="460"/>
      <c r="BFK19" s="460"/>
      <c r="BFL19" s="460"/>
      <c r="BFM19" s="460"/>
      <c r="BFN19" s="460"/>
      <c r="BFO19" s="460"/>
      <c r="BFP19" s="460"/>
      <c r="BFQ19" s="460"/>
      <c r="BFR19" s="460"/>
      <c r="BFS19" s="460"/>
      <c r="BFT19" s="460"/>
      <c r="BFU19" s="460"/>
      <c r="BFV19" s="460"/>
      <c r="BFW19" s="460"/>
      <c r="BFX19" s="460"/>
      <c r="BFY19" s="460"/>
      <c r="BFZ19" s="460"/>
      <c r="BGA19" s="460"/>
      <c r="BGB19" s="460"/>
      <c r="BGC19" s="460"/>
      <c r="BGD19" s="460"/>
      <c r="BGE19" s="460"/>
      <c r="BGF19" s="460"/>
      <c r="BGG19" s="460"/>
      <c r="BGH19" s="460"/>
      <c r="BGI19" s="460"/>
      <c r="BGJ19" s="460"/>
      <c r="BGK19" s="460"/>
      <c r="BGL19" s="460"/>
      <c r="BGM19" s="460"/>
      <c r="BGN19" s="460"/>
      <c r="BGO19" s="460"/>
      <c r="BGP19" s="460"/>
      <c r="BGQ19" s="460"/>
      <c r="BGR19" s="460"/>
      <c r="BGS19" s="460"/>
      <c r="BGT19" s="460"/>
      <c r="BGU19" s="460"/>
      <c r="BGV19" s="460"/>
      <c r="BGW19" s="460"/>
      <c r="BGX19" s="460"/>
      <c r="BGY19" s="460"/>
      <c r="BGZ19" s="460"/>
      <c r="BHA19" s="460"/>
      <c r="BHB19" s="460"/>
      <c r="BHC19" s="460"/>
      <c r="BHD19" s="460"/>
      <c r="BHE19" s="460"/>
      <c r="BHF19" s="460"/>
      <c r="BHG19" s="460"/>
      <c r="BHH19" s="460"/>
      <c r="BHI19" s="460"/>
      <c r="BHJ19" s="460"/>
      <c r="BHK19" s="460"/>
      <c r="BHL19" s="460"/>
      <c r="BHM19" s="460"/>
      <c r="BHN19" s="460"/>
      <c r="BHO19" s="460"/>
      <c r="BHP19" s="460"/>
      <c r="BHQ19" s="460"/>
      <c r="BHR19" s="460"/>
      <c r="BHS19" s="460"/>
      <c r="BHT19" s="460"/>
      <c r="BHU19" s="460"/>
      <c r="BHV19" s="460"/>
      <c r="BHW19" s="460"/>
      <c r="BHX19" s="460"/>
      <c r="BHY19" s="460"/>
      <c r="BHZ19" s="460"/>
      <c r="BIA19" s="460"/>
      <c r="BIB19" s="460"/>
      <c r="BIC19" s="460"/>
      <c r="BID19" s="460"/>
      <c r="BIE19" s="460"/>
      <c r="BIF19" s="460"/>
      <c r="BIG19" s="460"/>
      <c r="BIH19" s="460"/>
      <c r="BII19" s="460"/>
      <c r="BIJ19" s="460"/>
      <c r="BIK19" s="460"/>
      <c r="BIL19" s="460"/>
      <c r="BIM19" s="460"/>
      <c r="BIN19" s="460"/>
      <c r="BIO19" s="460"/>
      <c r="BIP19" s="460"/>
      <c r="BIQ19" s="460"/>
      <c r="BIR19" s="460"/>
      <c r="BIS19" s="460"/>
      <c r="BIT19" s="460"/>
      <c r="BIU19" s="460"/>
      <c r="BIV19" s="460"/>
      <c r="BIW19" s="460"/>
      <c r="BIX19" s="460"/>
      <c r="BIY19" s="460"/>
      <c r="BIZ19" s="460"/>
      <c r="BJA19" s="460"/>
      <c r="BJB19" s="460"/>
      <c r="BJC19" s="460"/>
      <c r="BJD19" s="460"/>
      <c r="BJE19" s="460"/>
      <c r="BJF19" s="460"/>
      <c r="BJG19" s="460"/>
      <c r="BJH19" s="460"/>
      <c r="BJI19" s="460"/>
      <c r="BJJ19" s="460"/>
      <c r="BJK19" s="460"/>
      <c r="BJL19" s="460"/>
      <c r="BJM19" s="460"/>
      <c r="BJN19" s="460"/>
      <c r="BJO19" s="460"/>
      <c r="BJP19" s="460"/>
      <c r="BJQ19" s="460"/>
      <c r="BJR19" s="460"/>
      <c r="BJS19" s="460"/>
      <c r="BJT19" s="460"/>
      <c r="BJU19" s="460"/>
      <c r="BJV19" s="460"/>
      <c r="BJW19" s="460"/>
      <c r="BJX19" s="460"/>
      <c r="BJY19" s="460"/>
      <c r="BJZ19" s="460"/>
      <c r="BKA19" s="460"/>
      <c r="BKB19" s="460"/>
      <c r="BKC19" s="460"/>
      <c r="BKD19" s="460"/>
      <c r="BKE19" s="460"/>
      <c r="BKF19" s="460"/>
      <c r="BKG19" s="460"/>
      <c r="BKH19" s="460"/>
      <c r="BKI19" s="460"/>
      <c r="BKJ19" s="460"/>
      <c r="BKK19" s="460"/>
      <c r="BKL19" s="460"/>
      <c r="BKM19" s="460"/>
      <c r="BKN19" s="460"/>
      <c r="BKO19" s="460"/>
      <c r="BKP19" s="460"/>
      <c r="BKQ19" s="460"/>
      <c r="BKR19" s="460"/>
      <c r="BKS19" s="460"/>
      <c r="BKT19" s="460"/>
      <c r="BKU19" s="460"/>
      <c r="BKV19" s="460"/>
      <c r="BKW19" s="460"/>
      <c r="BKX19" s="460"/>
      <c r="BKY19" s="460"/>
      <c r="BKZ19" s="460"/>
      <c r="BLA19" s="460"/>
      <c r="BLB19" s="460"/>
      <c r="BLC19" s="460"/>
      <c r="BLD19" s="460"/>
      <c r="BLE19" s="460"/>
      <c r="BLF19" s="460"/>
      <c r="BLG19" s="460"/>
      <c r="BLH19" s="460"/>
      <c r="BLI19" s="460"/>
      <c r="BLJ19" s="460"/>
      <c r="BLK19" s="460"/>
      <c r="BLL19" s="460"/>
      <c r="BLM19" s="460"/>
      <c r="BLN19" s="460"/>
      <c r="BLO19" s="460"/>
      <c r="BLP19" s="460"/>
      <c r="BLQ19" s="460"/>
      <c r="BLR19" s="460"/>
      <c r="BLS19" s="460"/>
      <c r="BLT19" s="460"/>
      <c r="BLU19" s="460"/>
      <c r="BLV19" s="460"/>
      <c r="BLW19" s="460"/>
      <c r="BLX19" s="460"/>
      <c r="BLY19" s="460"/>
      <c r="BLZ19" s="460"/>
      <c r="BMA19" s="460"/>
      <c r="BMB19" s="460"/>
      <c r="BMC19" s="460"/>
      <c r="BMD19" s="460"/>
      <c r="BME19" s="460"/>
      <c r="BMF19" s="460"/>
      <c r="BMG19" s="460"/>
      <c r="BMH19" s="460"/>
      <c r="BMI19" s="460"/>
      <c r="BMJ19" s="460"/>
      <c r="BMK19" s="460"/>
      <c r="BML19" s="460"/>
      <c r="BMM19" s="460"/>
      <c r="BMN19" s="460"/>
      <c r="BMO19" s="460"/>
      <c r="BMP19" s="460"/>
      <c r="BMQ19" s="460"/>
      <c r="BMR19" s="460"/>
      <c r="BMS19" s="460"/>
      <c r="BMT19" s="460"/>
      <c r="BMU19" s="460"/>
      <c r="BMV19" s="460"/>
      <c r="BMW19" s="460"/>
      <c r="BMX19" s="460"/>
      <c r="BMY19" s="460"/>
      <c r="BMZ19" s="460"/>
      <c r="BNA19" s="460"/>
      <c r="BNB19" s="460"/>
      <c r="BNC19" s="460"/>
      <c r="BND19" s="460"/>
      <c r="BNE19" s="460"/>
      <c r="BNF19" s="460"/>
      <c r="BNG19" s="460"/>
      <c r="BNH19" s="460"/>
      <c r="BNI19" s="460"/>
      <c r="BNJ19" s="460"/>
      <c r="BNK19" s="460"/>
      <c r="BNL19" s="460"/>
      <c r="BNM19" s="460"/>
      <c r="BNN19" s="460"/>
      <c r="BNO19" s="460"/>
      <c r="BNP19" s="460"/>
      <c r="BNQ19" s="460"/>
      <c r="BNR19" s="460"/>
      <c r="BNS19" s="460"/>
      <c r="BNT19" s="460"/>
      <c r="BNU19" s="460"/>
      <c r="BNV19" s="460"/>
      <c r="BNW19" s="460"/>
      <c r="BNX19" s="460"/>
      <c r="BNY19" s="460"/>
      <c r="BNZ19" s="460"/>
      <c r="BOA19" s="460"/>
      <c r="BOB19" s="460"/>
      <c r="BOC19" s="460"/>
      <c r="BOD19" s="460"/>
      <c r="BOE19" s="460"/>
      <c r="BOF19" s="460"/>
      <c r="BOG19" s="460"/>
      <c r="BOH19" s="460"/>
      <c r="BOI19" s="460"/>
      <c r="BOJ19" s="460"/>
      <c r="BOK19" s="460"/>
      <c r="BOL19" s="460"/>
      <c r="BOM19" s="460"/>
      <c r="BON19" s="460"/>
      <c r="BOO19" s="460"/>
      <c r="BOP19" s="460"/>
      <c r="BOQ19" s="460"/>
      <c r="BOR19" s="460"/>
      <c r="BOS19" s="460"/>
      <c r="BOT19" s="460"/>
      <c r="BOU19" s="460"/>
      <c r="BOV19" s="460"/>
      <c r="BOW19" s="460"/>
      <c r="BOX19" s="460"/>
      <c r="BOY19" s="460"/>
      <c r="BOZ19" s="460"/>
      <c r="BPA19" s="460"/>
      <c r="BPB19" s="460"/>
      <c r="BPC19" s="460"/>
      <c r="BPD19" s="460"/>
      <c r="BPE19" s="460"/>
      <c r="BPF19" s="460"/>
      <c r="BPG19" s="460"/>
      <c r="BPH19" s="460"/>
      <c r="BPI19" s="460"/>
      <c r="BPJ19" s="460"/>
      <c r="BPK19" s="460"/>
      <c r="BPL19" s="460"/>
      <c r="BPM19" s="460"/>
      <c r="BPN19" s="460"/>
      <c r="BPO19" s="460"/>
      <c r="BPP19" s="460"/>
      <c r="BPQ19" s="460"/>
      <c r="BPR19" s="460"/>
      <c r="BPS19" s="460"/>
      <c r="BPT19" s="460"/>
      <c r="BPU19" s="460"/>
      <c r="BPV19" s="460"/>
      <c r="BPW19" s="460"/>
      <c r="BPX19" s="460"/>
      <c r="BPY19" s="460"/>
      <c r="BPZ19" s="460"/>
      <c r="BQA19" s="460"/>
      <c r="BQB19" s="460"/>
      <c r="BQC19" s="460"/>
      <c r="BQD19" s="460"/>
      <c r="BQE19" s="460"/>
      <c r="BQF19" s="460"/>
      <c r="BQG19" s="460"/>
      <c r="BQH19" s="460"/>
      <c r="BQI19" s="460"/>
      <c r="BQJ19" s="460"/>
      <c r="BQK19" s="460"/>
      <c r="BQL19" s="460"/>
      <c r="BQM19" s="460"/>
      <c r="BQN19" s="460"/>
      <c r="BQO19" s="460"/>
      <c r="BQP19" s="460"/>
      <c r="BQQ19" s="460"/>
      <c r="BQR19" s="460"/>
      <c r="BQS19" s="460"/>
      <c r="BQT19" s="460"/>
      <c r="BQU19" s="460"/>
      <c r="BQV19" s="460"/>
      <c r="BQW19" s="460"/>
      <c r="BQX19" s="460"/>
      <c r="BQY19" s="460"/>
      <c r="BQZ19" s="460"/>
      <c r="BRA19" s="460"/>
      <c r="BRB19" s="460"/>
      <c r="BRC19" s="460"/>
      <c r="BRD19" s="460"/>
      <c r="BRE19" s="460"/>
      <c r="BRF19" s="460"/>
      <c r="BRG19" s="460"/>
      <c r="BRH19" s="460"/>
      <c r="BRI19" s="460"/>
      <c r="BRJ19" s="460"/>
      <c r="BRK19" s="460"/>
      <c r="BRL19" s="460"/>
      <c r="BRM19" s="460"/>
      <c r="BRN19" s="460"/>
      <c r="BRO19" s="460"/>
      <c r="BRP19" s="460"/>
      <c r="BRQ19" s="460"/>
      <c r="BRR19" s="460"/>
      <c r="BRS19" s="460"/>
      <c r="BRT19" s="460"/>
      <c r="BRU19" s="460"/>
      <c r="BRV19" s="460"/>
      <c r="BRW19" s="460"/>
      <c r="BRX19" s="460"/>
      <c r="BRY19" s="460"/>
      <c r="BRZ19" s="460"/>
      <c r="BSA19" s="460"/>
      <c r="BSB19" s="460"/>
      <c r="BSC19" s="460"/>
      <c r="BSD19" s="460"/>
      <c r="BSE19" s="460"/>
      <c r="BSF19" s="460"/>
      <c r="BSG19" s="460"/>
      <c r="BSH19" s="460"/>
      <c r="BSI19" s="460"/>
      <c r="BSJ19" s="460"/>
      <c r="BSK19" s="460"/>
      <c r="BSL19" s="460"/>
      <c r="BSM19" s="460"/>
      <c r="BSN19" s="460"/>
      <c r="BSO19" s="460"/>
      <c r="BSP19" s="460"/>
      <c r="BSQ19" s="460"/>
      <c r="BSR19" s="460"/>
      <c r="BSS19" s="460"/>
      <c r="BST19" s="460"/>
      <c r="BSU19" s="460"/>
      <c r="BSV19" s="460"/>
      <c r="BSW19" s="460"/>
      <c r="BSX19" s="460"/>
      <c r="BSY19" s="460"/>
      <c r="BSZ19" s="460"/>
      <c r="BTA19" s="460"/>
      <c r="BTB19" s="460"/>
      <c r="BTC19" s="460"/>
      <c r="BTD19" s="460"/>
      <c r="BTE19" s="460"/>
      <c r="BTF19" s="460"/>
      <c r="BTG19" s="460"/>
      <c r="BTH19" s="460"/>
      <c r="BTI19" s="460"/>
      <c r="BTJ19" s="460"/>
      <c r="BTK19" s="460"/>
      <c r="BTL19" s="460"/>
      <c r="BTM19" s="460"/>
      <c r="BTN19" s="460"/>
      <c r="BTO19" s="460"/>
      <c r="BTP19" s="460"/>
      <c r="BTQ19" s="460"/>
      <c r="BTR19" s="460"/>
      <c r="BTS19" s="460"/>
      <c r="BTT19" s="460"/>
      <c r="BTU19" s="460"/>
      <c r="BTV19" s="460"/>
      <c r="BTW19" s="460"/>
      <c r="BTX19" s="460"/>
      <c r="BTY19" s="460"/>
      <c r="BTZ19" s="460"/>
      <c r="BUA19" s="460"/>
      <c r="BUB19" s="460"/>
      <c r="BUC19" s="460"/>
      <c r="BUD19" s="460"/>
      <c r="BUE19" s="460"/>
      <c r="BUF19" s="460"/>
      <c r="BUG19" s="460"/>
      <c r="BUH19" s="460"/>
      <c r="BUI19" s="460"/>
      <c r="BUJ19" s="460"/>
      <c r="BUK19" s="460"/>
      <c r="BUL19" s="460"/>
      <c r="BUM19" s="460"/>
      <c r="BUN19" s="460"/>
      <c r="BUO19" s="460"/>
      <c r="BUP19" s="460"/>
      <c r="BUQ19" s="460"/>
      <c r="BUR19" s="460"/>
      <c r="BUS19" s="460"/>
      <c r="BUT19" s="460"/>
      <c r="BUU19" s="460"/>
      <c r="BUV19" s="460"/>
      <c r="BUW19" s="460"/>
      <c r="BUX19" s="460"/>
      <c r="BUY19" s="460"/>
      <c r="BUZ19" s="460"/>
      <c r="BVA19" s="460"/>
      <c r="BVB19" s="460"/>
      <c r="BVC19" s="460"/>
      <c r="BVD19" s="460"/>
      <c r="BVE19" s="460"/>
      <c r="BVF19" s="460"/>
      <c r="BVG19" s="460"/>
      <c r="BVH19" s="460"/>
      <c r="BVI19" s="460"/>
      <c r="BVJ19" s="460"/>
      <c r="BVK19" s="460"/>
      <c r="BVL19" s="460"/>
      <c r="BVM19" s="460"/>
      <c r="BVN19" s="460"/>
      <c r="BVO19" s="460"/>
      <c r="BVP19" s="460"/>
      <c r="BVQ19" s="460"/>
      <c r="BVR19" s="460"/>
      <c r="BVS19" s="460"/>
      <c r="BVT19" s="460"/>
      <c r="BVU19" s="460"/>
      <c r="BVV19" s="460"/>
      <c r="BVW19" s="460"/>
      <c r="BVX19" s="460"/>
      <c r="BVY19" s="460"/>
      <c r="BVZ19" s="460"/>
      <c r="BWA19" s="460"/>
      <c r="BWB19" s="460"/>
      <c r="BWC19" s="460"/>
      <c r="BWD19" s="460"/>
      <c r="BWE19" s="460"/>
      <c r="BWF19" s="460"/>
      <c r="BWG19" s="460"/>
      <c r="BWH19" s="460"/>
      <c r="BWI19" s="460"/>
      <c r="BWJ19" s="460"/>
      <c r="BWK19" s="460"/>
      <c r="BWL19" s="460"/>
      <c r="BWM19" s="460"/>
      <c r="BWN19" s="460"/>
      <c r="BWO19" s="460"/>
      <c r="BWP19" s="460"/>
      <c r="BWQ19" s="460"/>
      <c r="BWR19" s="460"/>
      <c r="BWS19" s="460"/>
      <c r="BWT19" s="460"/>
      <c r="BWU19" s="460"/>
      <c r="BWV19" s="460"/>
      <c r="BWW19" s="460"/>
      <c r="BWX19" s="460"/>
      <c r="BWY19" s="460"/>
      <c r="BWZ19" s="460"/>
      <c r="BXA19" s="460"/>
      <c r="BXB19" s="460"/>
      <c r="BXC19" s="460"/>
      <c r="BXD19" s="460"/>
      <c r="BXE19" s="460"/>
      <c r="BXF19" s="460"/>
      <c r="BXG19" s="460"/>
      <c r="BXH19" s="460"/>
      <c r="BXI19" s="460"/>
      <c r="BXJ19" s="460"/>
      <c r="BXK19" s="460"/>
      <c r="BXL19" s="460"/>
      <c r="BXM19" s="460"/>
      <c r="BXN19" s="460"/>
      <c r="BXO19" s="460"/>
      <c r="BXP19" s="460"/>
      <c r="BXQ19" s="460"/>
      <c r="BXR19" s="460"/>
      <c r="BXS19" s="460"/>
      <c r="BXT19" s="460"/>
      <c r="BXU19" s="460"/>
      <c r="BXV19" s="460"/>
      <c r="BXW19" s="460"/>
      <c r="BXX19" s="460"/>
      <c r="BXY19" s="460"/>
      <c r="BXZ19" s="460"/>
      <c r="BYA19" s="460"/>
      <c r="BYB19" s="460"/>
      <c r="BYC19" s="460"/>
      <c r="BYD19" s="460"/>
      <c r="BYE19" s="460"/>
      <c r="BYF19" s="460"/>
      <c r="BYG19" s="460"/>
      <c r="BYH19" s="460"/>
      <c r="BYI19" s="460"/>
      <c r="BYJ19" s="460"/>
      <c r="BYK19" s="460"/>
      <c r="BYL19" s="460"/>
      <c r="BYM19" s="460"/>
      <c r="BYN19" s="460"/>
      <c r="BYO19" s="460"/>
      <c r="BYP19" s="460"/>
      <c r="BYQ19" s="460"/>
      <c r="BYR19" s="460"/>
      <c r="BYS19" s="460"/>
      <c r="BYT19" s="460"/>
      <c r="BYU19" s="460"/>
      <c r="BYV19" s="460"/>
      <c r="BYW19" s="460"/>
      <c r="BYX19" s="460"/>
      <c r="BYY19" s="460"/>
      <c r="BYZ19" s="460"/>
      <c r="BZA19" s="460"/>
      <c r="BZB19" s="460"/>
      <c r="BZC19" s="460"/>
      <c r="BZD19" s="460"/>
      <c r="BZE19" s="460"/>
      <c r="BZF19" s="460"/>
      <c r="BZG19" s="460"/>
      <c r="BZH19" s="460"/>
      <c r="BZI19" s="460"/>
      <c r="BZJ19" s="460"/>
      <c r="BZK19" s="460"/>
      <c r="BZL19" s="460"/>
      <c r="BZM19" s="460"/>
      <c r="BZN19" s="460"/>
      <c r="BZO19" s="460"/>
      <c r="BZP19" s="460"/>
      <c r="BZQ19" s="460"/>
      <c r="BZR19" s="460"/>
      <c r="BZS19" s="460"/>
      <c r="BZT19" s="460"/>
      <c r="BZU19" s="460"/>
      <c r="BZV19" s="460"/>
      <c r="BZW19" s="460"/>
      <c r="BZX19" s="460"/>
      <c r="BZY19" s="460"/>
      <c r="BZZ19" s="460"/>
      <c r="CAA19" s="460"/>
      <c r="CAB19" s="460"/>
      <c r="CAC19" s="460"/>
      <c r="CAD19" s="460"/>
      <c r="CAE19" s="460"/>
      <c r="CAF19" s="460"/>
      <c r="CAG19" s="460"/>
      <c r="CAH19" s="460"/>
      <c r="CAI19" s="460"/>
      <c r="CAJ19" s="460"/>
      <c r="CAK19" s="460"/>
      <c r="CAL19" s="460"/>
      <c r="CAM19" s="460"/>
      <c r="CAN19" s="460"/>
      <c r="CAO19" s="460"/>
      <c r="CAP19" s="460"/>
      <c r="CAQ19" s="460"/>
      <c r="CAR19" s="460"/>
      <c r="CAS19" s="460"/>
      <c r="CAT19" s="460"/>
      <c r="CAU19" s="460"/>
      <c r="CAV19" s="460"/>
      <c r="CAW19" s="460"/>
      <c r="CAX19" s="460"/>
      <c r="CAY19" s="460"/>
      <c r="CAZ19" s="460"/>
      <c r="CBA19" s="460"/>
      <c r="CBB19" s="460"/>
      <c r="CBC19" s="460"/>
      <c r="CBD19" s="460"/>
      <c r="CBE19" s="460"/>
      <c r="CBF19" s="460"/>
      <c r="CBG19" s="460"/>
      <c r="CBH19" s="460"/>
      <c r="CBI19" s="460"/>
      <c r="CBJ19" s="460"/>
      <c r="CBK19" s="460"/>
      <c r="CBL19" s="460"/>
      <c r="CBM19" s="460"/>
      <c r="CBN19" s="460"/>
      <c r="CBO19" s="460"/>
      <c r="CBP19" s="460"/>
      <c r="CBQ19" s="460"/>
      <c r="CBR19" s="460"/>
      <c r="CBS19" s="460"/>
      <c r="CBT19" s="460"/>
      <c r="CBU19" s="460"/>
      <c r="CBV19" s="460"/>
      <c r="CBW19" s="460"/>
      <c r="CBX19" s="460"/>
      <c r="CBY19" s="460"/>
      <c r="CBZ19" s="460"/>
      <c r="CCA19" s="460"/>
      <c r="CCB19" s="460"/>
      <c r="CCC19" s="460"/>
      <c r="CCD19" s="460"/>
      <c r="CCE19" s="460"/>
      <c r="CCF19" s="460"/>
      <c r="CCG19" s="460"/>
      <c r="CCH19" s="460"/>
      <c r="CCI19" s="460"/>
      <c r="CCJ19" s="460"/>
      <c r="CCK19" s="460"/>
      <c r="CCL19" s="460"/>
      <c r="CCM19" s="460"/>
      <c r="CCN19" s="460"/>
      <c r="CCO19" s="460"/>
      <c r="CCP19" s="460"/>
      <c r="CCQ19" s="460"/>
      <c r="CCR19" s="460"/>
      <c r="CCS19" s="460"/>
      <c r="CCT19" s="460"/>
      <c r="CCU19" s="460"/>
      <c r="CCV19" s="460"/>
      <c r="CCW19" s="460"/>
      <c r="CCX19" s="460"/>
      <c r="CCY19" s="460"/>
      <c r="CCZ19" s="460"/>
      <c r="CDA19" s="460"/>
      <c r="CDB19" s="460"/>
      <c r="CDC19" s="460"/>
      <c r="CDD19" s="460"/>
      <c r="CDE19" s="460"/>
      <c r="CDF19" s="460"/>
      <c r="CDG19" s="460"/>
      <c r="CDH19" s="460"/>
      <c r="CDI19" s="460"/>
      <c r="CDJ19" s="460"/>
      <c r="CDK19" s="460"/>
      <c r="CDL19" s="460"/>
      <c r="CDM19" s="460"/>
      <c r="CDN19" s="460"/>
      <c r="CDO19" s="460"/>
      <c r="CDP19" s="460"/>
      <c r="CDQ19" s="460"/>
      <c r="CDR19" s="460"/>
      <c r="CDS19" s="460"/>
      <c r="CDT19" s="460"/>
      <c r="CDU19" s="460"/>
      <c r="CDV19" s="460"/>
      <c r="CDW19" s="460"/>
      <c r="CDX19" s="460"/>
      <c r="CDY19" s="460"/>
      <c r="CDZ19" s="460"/>
      <c r="CEA19" s="460"/>
      <c r="CEB19" s="460"/>
      <c r="CEC19" s="460"/>
      <c r="CED19" s="460"/>
      <c r="CEE19" s="460"/>
      <c r="CEF19" s="460"/>
      <c r="CEG19" s="460"/>
      <c r="CEH19" s="460"/>
      <c r="CEI19" s="460"/>
      <c r="CEJ19" s="460"/>
      <c r="CEK19" s="460"/>
      <c r="CEL19" s="460"/>
      <c r="CEM19" s="460"/>
      <c r="CEN19" s="460"/>
      <c r="CEO19" s="460"/>
      <c r="CEP19" s="460"/>
      <c r="CEQ19" s="460"/>
      <c r="CER19" s="460"/>
      <c r="CES19" s="460"/>
      <c r="CET19" s="460"/>
      <c r="CEU19" s="460"/>
      <c r="CEV19" s="460"/>
      <c r="CEW19" s="460"/>
      <c r="CEX19" s="460"/>
      <c r="CEY19" s="460"/>
      <c r="CEZ19" s="460"/>
      <c r="CFA19" s="460"/>
      <c r="CFB19" s="460"/>
      <c r="CFC19" s="460"/>
      <c r="CFD19" s="460"/>
      <c r="CFE19" s="460"/>
      <c r="CFF19" s="460"/>
      <c r="CFG19" s="460"/>
      <c r="CFH19" s="460"/>
      <c r="CFI19" s="460"/>
      <c r="CFJ19" s="460"/>
      <c r="CFK19" s="460"/>
      <c r="CFL19" s="460"/>
      <c r="CFM19" s="460"/>
      <c r="CFN19" s="460"/>
      <c r="CFO19" s="460"/>
      <c r="CFP19" s="460"/>
      <c r="CFQ19" s="460"/>
      <c r="CFR19" s="460"/>
      <c r="CFS19" s="460"/>
      <c r="CFT19" s="460"/>
      <c r="CFU19" s="460"/>
      <c r="CFV19" s="460"/>
      <c r="CFW19" s="460"/>
      <c r="CFX19" s="460"/>
      <c r="CFY19" s="460"/>
      <c r="CFZ19" s="460"/>
      <c r="CGA19" s="460"/>
      <c r="CGB19" s="460"/>
      <c r="CGC19" s="460"/>
      <c r="CGD19" s="460"/>
      <c r="CGE19" s="460"/>
      <c r="CGF19" s="460"/>
      <c r="CGG19" s="460"/>
      <c r="CGH19" s="460"/>
      <c r="CGI19" s="460"/>
      <c r="CGJ19" s="460"/>
      <c r="CGK19" s="460"/>
      <c r="CGL19" s="460"/>
      <c r="CGM19" s="460"/>
      <c r="CGN19" s="460"/>
      <c r="CGO19" s="460"/>
      <c r="CGP19" s="460"/>
      <c r="CGQ19" s="460"/>
      <c r="CGR19" s="460"/>
      <c r="CGS19" s="460"/>
      <c r="CGT19" s="460"/>
      <c r="CGU19" s="460"/>
      <c r="CGV19" s="460"/>
      <c r="CGW19" s="460"/>
      <c r="CGX19" s="460"/>
      <c r="CGY19" s="460"/>
      <c r="CGZ19" s="460"/>
      <c r="CHA19" s="460"/>
      <c r="CHB19" s="460"/>
      <c r="CHC19" s="460"/>
      <c r="CHD19" s="460"/>
      <c r="CHE19" s="460"/>
      <c r="CHF19" s="460"/>
      <c r="CHG19" s="460"/>
      <c r="CHH19" s="460"/>
      <c r="CHI19" s="460"/>
      <c r="CHJ19" s="460"/>
      <c r="CHK19" s="460"/>
      <c r="CHL19" s="460"/>
      <c r="CHM19" s="460"/>
      <c r="CHN19" s="460"/>
      <c r="CHO19" s="460"/>
      <c r="CHP19" s="460"/>
      <c r="CHQ19" s="460"/>
      <c r="CHR19" s="460"/>
      <c r="CHS19" s="460"/>
      <c r="CHT19" s="460"/>
      <c r="CHU19" s="460"/>
      <c r="CHV19" s="460"/>
      <c r="CHW19" s="460"/>
      <c r="CHX19" s="460"/>
      <c r="CHY19" s="460"/>
      <c r="CHZ19" s="460"/>
      <c r="CIA19" s="460"/>
      <c r="CIB19" s="460"/>
      <c r="CIC19" s="460"/>
      <c r="CID19" s="460"/>
      <c r="CIE19" s="460"/>
      <c r="CIF19" s="460"/>
      <c r="CIG19" s="460"/>
      <c r="CIH19" s="460"/>
      <c r="CII19" s="460"/>
      <c r="CIJ19" s="460"/>
      <c r="CIK19" s="460"/>
      <c r="CIL19" s="460"/>
      <c r="CIM19" s="460"/>
      <c r="CIN19" s="460"/>
      <c r="CIO19" s="460"/>
      <c r="CIP19" s="460"/>
      <c r="CIQ19" s="460"/>
      <c r="CIR19" s="460"/>
      <c r="CIS19" s="460"/>
      <c r="CIT19" s="460"/>
      <c r="CIU19" s="460"/>
      <c r="CIV19" s="460"/>
      <c r="CIW19" s="460"/>
      <c r="CIX19" s="460"/>
      <c r="CIY19" s="460"/>
      <c r="CIZ19" s="460"/>
      <c r="CJA19" s="460"/>
      <c r="CJB19" s="460"/>
      <c r="CJC19" s="460"/>
      <c r="CJD19" s="460"/>
      <c r="CJE19" s="460"/>
      <c r="CJF19" s="460"/>
      <c r="CJG19" s="460"/>
      <c r="CJH19" s="460"/>
      <c r="CJI19" s="460"/>
      <c r="CJJ19" s="460"/>
      <c r="CJK19" s="460"/>
      <c r="CJL19" s="460"/>
      <c r="CJM19" s="460"/>
      <c r="CJN19" s="460"/>
      <c r="CJO19" s="460"/>
      <c r="CJP19" s="460"/>
      <c r="CJQ19" s="460"/>
      <c r="CJR19" s="460"/>
      <c r="CJS19" s="460"/>
      <c r="CJT19" s="460"/>
      <c r="CJU19" s="460"/>
      <c r="CJV19" s="460"/>
      <c r="CJW19" s="460"/>
      <c r="CJX19" s="460"/>
      <c r="CJY19" s="460"/>
      <c r="CJZ19" s="460"/>
      <c r="CKA19" s="460"/>
      <c r="CKB19" s="460"/>
      <c r="CKC19" s="460"/>
      <c r="CKD19" s="460"/>
      <c r="CKE19" s="460"/>
      <c r="CKF19" s="460"/>
      <c r="CKG19" s="460"/>
      <c r="CKH19" s="460"/>
      <c r="CKI19" s="460"/>
      <c r="CKJ19" s="460"/>
      <c r="CKK19" s="460"/>
      <c r="CKL19" s="460"/>
      <c r="CKM19" s="460"/>
      <c r="CKN19" s="460"/>
      <c r="CKO19" s="460"/>
      <c r="CKP19" s="460"/>
      <c r="CKQ19" s="460"/>
      <c r="CKR19" s="460"/>
      <c r="CKS19" s="460"/>
      <c r="CKT19" s="460"/>
      <c r="CKU19" s="460"/>
      <c r="CKV19" s="460"/>
      <c r="CKW19" s="460"/>
      <c r="CKX19" s="460"/>
      <c r="CKY19" s="460"/>
      <c r="CKZ19" s="460"/>
      <c r="CLA19" s="460"/>
      <c r="CLB19" s="460"/>
      <c r="CLC19" s="460"/>
      <c r="CLD19" s="460"/>
      <c r="CLE19" s="460"/>
      <c r="CLF19" s="460"/>
      <c r="CLG19" s="460"/>
      <c r="CLH19" s="460"/>
      <c r="CLI19" s="460"/>
      <c r="CLJ19" s="460"/>
      <c r="CLK19" s="460"/>
      <c r="CLL19" s="460"/>
      <c r="CLM19" s="460"/>
      <c r="CLN19" s="460"/>
      <c r="CLO19" s="460"/>
      <c r="CLP19" s="460"/>
      <c r="CLQ19" s="460"/>
      <c r="CLR19" s="460"/>
      <c r="CLS19" s="460"/>
      <c r="CLT19" s="460"/>
      <c r="CLU19" s="460"/>
      <c r="CLV19" s="460"/>
      <c r="CLW19" s="460"/>
      <c r="CLX19" s="460"/>
      <c r="CLY19" s="460"/>
      <c r="CLZ19" s="460"/>
      <c r="CMA19" s="460"/>
      <c r="CMB19" s="460"/>
      <c r="CMC19" s="460"/>
      <c r="CMD19" s="460"/>
      <c r="CME19" s="460"/>
      <c r="CMF19" s="460"/>
      <c r="CMG19" s="460"/>
      <c r="CMH19" s="460"/>
      <c r="CMI19" s="460"/>
      <c r="CMJ19" s="460"/>
      <c r="CMK19" s="460"/>
      <c r="CML19" s="460"/>
      <c r="CMM19" s="460"/>
      <c r="CMN19" s="460"/>
      <c r="CMO19" s="460"/>
      <c r="CMP19" s="460"/>
      <c r="CMQ19" s="460"/>
      <c r="CMR19" s="460"/>
      <c r="CMS19" s="460"/>
      <c r="CMT19" s="460"/>
      <c r="CMU19" s="460"/>
      <c r="CMV19" s="460"/>
      <c r="CMW19" s="460"/>
      <c r="CMX19" s="460"/>
      <c r="CMY19" s="460"/>
      <c r="CMZ19" s="460"/>
      <c r="CNA19" s="460"/>
      <c r="CNB19" s="460"/>
      <c r="CNC19" s="460"/>
      <c r="CND19" s="460"/>
      <c r="CNE19" s="460"/>
      <c r="CNF19" s="460"/>
      <c r="CNG19" s="460"/>
      <c r="CNH19" s="460"/>
      <c r="CNI19" s="460"/>
      <c r="CNJ19" s="460"/>
      <c r="CNK19" s="460"/>
      <c r="CNL19" s="460"/>
      <c r="CNM19" s="460"/>
      <c r="CNN19" s="460"/>
      <c r="CNO19" s="460"/>
      <c r="CNP19" s="460"/>
      <c r="CNQ19" s="460"/>
      <c r="CNR19" s="460"/>
      <c r="CNS19" s="460"/>
      <c r="CNT19" s="460"/>
      <c r="CNU19" s="460"/>
      <c r="CNV19" s="460"/>
      <c r="CNW19" s="460"/>
      <c r="CNX19" s="460"/>
      <c r="CNY19" s="460"/>
      <c r="CNZ19" s="460"/>
      <c r="COA19" s="460"/>
      <c r="COB19" s="460"/>
      <c r="COC19" s="460"/>
      <c r="COD19" s="460"/>
      <c r="COE19" s="460"/>
      <c r="COF19" s="460"/>
      <c r="COG19" s="460"/>
      <c r="COH19" s="460"/>
      <c r="COI19" s="460"/>
      <c r="COJ19" s="460"/>
      <c r="COK19" s="460"/>
      <c r="COL19" s="460"/>
      <c r="COM19" s="460"/>
      <c r="CON19" s="460"/>
      <c r="COO19" s="460"/>
      <c r="COP19" s="460"/>
      <c r="COQ19" s="460"/>
      <c r="COR19" s="460"/>
      <c r="COS19" s="460"/>
      <c r="COT19" s="460"/>
      <c r="COU19" s="460"/>
      <c r="COV19" s="460"/>
      <c r="COW19" s="460"/>
      <c r="COX19" s="460"/>
      <c r="COY19" s="460"/>
      <c r="COZ19" s="460"/>
      <c r="CPA19" s="460"/>
      <c r="CPB19" s="460"/>
      <c r="CPC19" s="460"/>
      <c r="CPD19" s="460"/>
      <c r="CPE19" s="460"/>
      <c r="CPF19" s="460"/>
      <c r="CPG19" s="460"/>
      <c r="CPH19" s="460"/>
      <c r="CPI19" s="460"/>
      <c r="CPJ19" s="460"/>
      <c r="CPK19" s="460"/>
      <c r="CPL19" s="460"/>
      <c r="CPM19" s="460"/>
      <c r="CPN19" s="460"/>
      <c r="CPO19" s="460"/>
      <c r="CPP19" s="460"/>
      <c r="CPQ19" s="460"/>
      <c r="CPR19" s="460"/>
      <c r="CPS19" s="460"/>
      <c r="CPT19" s="460"/>
      <c r="CPU19" s="460"/>
      <c r="CPV19" s="460"/>
      <c r="CPW19" s="460"/>
      <c r="CPX19" s="460"/>
      <c r="CPY19" s="460"/>
      <c r="CPZ19" s="460"/>
      <c r="CQA19" s="460"/>
      <c r="CQB19" s="460"/>
      <c r="CQC19" s="460"/>
      <c r="CQD19" s="460"/>
      <c r="CQE19" s="460"/>
      <c r="CQF19" s="460"/>
      <c r="CQG19" s="460"/>
      <c r="CQH19" s="460"/>
      <c r="CQI19" s="460"/>
      <c r="CQJ19" s="460"/>
      <c r="CQK19" s="460"/>
      <c r="CQL19" s="460"/>
      <c r="CQM19" s="460"/>
      <c r="CQN19" s="460"/>
      <c r="CQO19" s="460"/>
      <c r="CQP19" s="460"/>
      <c r="CQQ19" s="460"/>
      <c r="CQR19" s="460"/>
      <c r="CQS19" s="460"/>
      <c r="CQT19" s="460"/>
      <c r="CQU19" s="460"/>
      <c r="CQV19" s="460"/>
      <c r="CQW19" s="460"/>
      <c r="CQX19" s="460"/>
      <c r="CQY19" s="460"/>
      <c r="CQZ19" s="460"/>
      <c r="CRA19" s="460"/>
      <c r="CRB19" s="460"/>
      <c r="CRC19" s="460"/>
      <c r="CRD19" s="460"/>
      <c r="CRE19" s="460"/>
      <c r="CRF19" s="460"/>
      <c r="CRG19" s="460"/>
      <c r="CRH19" s="460"/>
      <c r="CRI19" s="460"/>
      <c r="CRJ19" s="460"/>
      <c r="CRK19" s="460"/>
      <c r="CRL19" s="460"/>
      <c r="CRM19" s="460"/>
      <c r="CRN19" s="460"/>
      <c r="CRO19" s="460"/>
      <c r="CRP19" s="460"/>
      <c r="CRQ19" s="460"/>
      <c r="CRR19" s="460"/>
      <c r="CRS19" s="460"/>
      <c r="CRT19" s="460"/>
      <c r="CRU19" s="460"/>
      <c r="CRV19" s="460"/>
      <c r="CRW19" s="460"/>
      <c r="CRX19" s="460"/>
      <c r="CRY19" s="460"/>
      <c r="CRZ19" s="460"/>
      <c r="CSA19" s="460"/>
      <c r="CSB19" s="460"/>
      <c r="CSC19" s="460"/>
      <c r="CSD19" s="460"/>
      <c r="CSE19" s="460"/>
      <c r="CSF19" s="460"/>
      <c r="CSG19" s="460"/>
      <c r="CSH19" s="460"/>
      <c r="CSI19" s="460"/>
      <c r="CSJ19" s="460"/>
      <c r="CSK19" s="460"/>
      <c r="CSL19" s="460"/>
      <c r="CSM19" s="460"/>
      <c r="CSN19" s="460"/>
      <c r="CSO19" s="460"/>
      <c r="CSP19" s="460"/>
      <c r="CSQ19" s="460"/>
      <c r="CSR19" s="460"/>
      <c r="CSS19" s="460"/>
      <c r="CST19" s="460"/>
      <c r="CSU19" s="460"/>
      <c r="CSV19" s="460"/>
      <c r="CSW19" s="460"/>
      <c r="CSX19" s="460"/>
      <c r="CSY19" s="460"/>
      <c r="CSZ19" s="460"/>
      <c r="CTA19" s="460"/>
      <c r="CTB19" s="460"/>
      <c r="CTC19" s="460"/>
      <c r="CTD19" s="460"/>
      <c r="CTE19" s="460"/>
      <c r="CTF19" s="460"/>
      <c r="CTG19" s="460"/>
      <c r="CTH19" s="460"/>
      <c r="CTI19" s="460"/>
      <c r="CTJ19" s="460"/>
      <c r="CTK19" s="460"/>
      <c r="CTL19" s="460"/>
      <c r="CTM19" s="460"/>
      <c r="CTN19" s="460"/>
      <c r="CTO19" s="460"/>
      <c r="CTP19" s="460"/>
      <c r="CTQ19" s="460"/>
      <c r="CTR19" s="460"/>
      <c r="CTS19" s="460"/>
      <c r="CTT19" s="460"/>
      <c r="CTU19" s="460"/>
      <c r="CTV19" s="460"/>
      <c r="CTW19" s="460"/>
      <c r="CTX19" s="460"/>
      <c r="CTY19" s="460"/>
      <c r="CTZ19" s="460"/>
      <c r="CUA19" s="460"/>
      <c r="CUB19" s="460"/>
      <c r="CUC19" s="460"/>
      <c r="CUD19" s="460"/>
      <c r="CUE19" s="460"/>
      <c r="CUF19" s="460"/>
      <c r="CUG19" s="460"/>
      <c r="CUH19" s="460"/>
      <c r="CUI19" s="460"/>
      <c r="CUJ19" s="460"/>
      <c r="CUK19" s="460"/>
      <c r="CUL19" s="460"/>
      <c r="CUM19" s="460"/>
      <c r="CUN19" s="460"/>
      <c r="CUO19" s="460"/>
      <c r="CUP19" s="460"/>
      <c r="CUQ19" s="460"/>
      <c r="CUR19" s="460"/>
      <c r="CUS19" s="460"/>
      <c r="CUT19" s="460"/>
      <c r="CUU19" s="460"/>
      <c r="CUV19" s="460"/>
      <c r="CUW19" s="460"/>
      <c r="CUX19" s="460"/>
      <c r="CUY19" s="460"/>
      <c r="CUZ19" s="460"/>
      <c r="CVA19" s="460"/>
      <c r="CVB19" s="460"/>
      <c r="CVC19" s="460"/>
      <c r="CVD19" s="460"/>
      <c r="CVE19" s="460"/>
      <c r="CVF19" s="460"/>
      <c r="CVG19" s="460"/>
      <c r="CVH19" s="460"/>
      <c r="CVI19" s="460"/>
      <c r="CVJ19" s="460"/>
      <c r="CVK19" s="460"/>
      <c r="CVL19" s="460"/>
      <c r="CVM19" s="460"/>
      <c r="CVN19" s="460"/>
      <c r="CVO19" s="460"/>
      <c r="CVP19" s="460"/>
      <c r="CVQ19" s="460"/>
      <c r="CVR19" s="460"/>
      <c r="CVS19" s="460"/>
      <c r="CVT19" s="460"/>
      <c r="CVU19" s="460"/>
      <c r="CVV19" s="460"/>
      <c r="CVW19" s="460"/>
      <c r="CVX19" s="460"/>
      <c r="CVY19" s="460"/>
      <c r="CVZ19" s="460"/>
      <c r="CWA19" s="460"/>
      <c r="CWB19" s="460"/>
      <c r="CWC19" s="460"/>
      <c r="CWD19" s="460"/>
      <c r="CWE19" s="460"/>
      <c r="CWF19" s="460"/>
      <c r="CWG19" s="460"/>
      <c r="CWH19" s="460"/>
      <c r="CWI19" s="460"/>
      <c r="CWJ19" s="460"/>
      <c r="CWK19" s="460"/>
      <c r="CWL19" s="460"/>
      <c r="CWM19" s="460"/>
      <c r="CWN19" s="460"/>
      <c r="CWO19" s="460"/>
      <c r="CWP19" s="460"/>
      <c r="CWQ19" s="460"/>
      <c r="CWR19" s="460"/>
      <c r="CWS19" s="460"/>
      <c r="CWT19" s="460"/>
      <c r="CWU19" s="460"/>
      <c r="CWV19" s="460"/>
      <c r="CWW19" s="460"/>
      <c r="CWX19" s="460"/>
      <c r="CWY19" s="460"/>
      <c r="CWZ19" s="460"/>
      <c r="CXA19" s="460"/>
      <c r="CXB19" s="460"/>
      <c r="CXC19" s="460"/>
      <c r="CXD19" s="460"/>
      <c r="CXE19" s="460"/>
      <c r="CXF19" s="460"/>
      <c r="CXG19" s="460"/>
      <c r="CXH19" s="460"/>
      <c r="CXI19" s="460"/>
      <c r="CXJ19" s="460"/>
      <c r="CXK19" s="460"/>
      <c r="CXL19" s="460"/>
      <c r="CXM19" s="460"/>
      <c r="CXN19" s="460"/>
      <c r="CXO19" s="460"/>
      <c r="CXP19" s="460"/>
      <c r="CXQ19" s="460"/>
      <c r="CXR19" s="460"/>
      <c r="CXS19" s="460"/>
      <c r="CXT19" s="460"/>
      <c r="CXU19" s="460"/>
      <c r="CXV19" s="460"/>
      <c r="CXW19" s="460"/>
      <c r="CXX19" s="460"/>
      <c r="CXY19" s="460"/>
      <c r="CXZ19" s="460"/>
      <c r="CYA19" s="460"/>
      <c r="CYB19" s="460"/>
      <c r="CYC19" s="460"/>
      <c r="CYD19" s="460"/>
      <c r="CYE19" s="460"/>
      <c r="CYF19" s="460"/>
      <c r="CYG19" s="460"/>
      <c r="CYH19" s="460"/>
      <c r="CYI19" s="460"/>
      <c r="CYJ19" s="460"/>
      <c r="CYK19" s="460"/>
      <c r="CYL19" s="460"/>
      <c r="CYM19" s="460"/>
      <c r="CYN19" s="460"/>
      <c r="CYO19" s="460"/>
      <c r="CYP19" s="460"/>
      <c r="CYQ19" s="460"/>
      <c r="CYR19" s="460"/>
      <c r="CYS19" s="460"/>
      <c r="CYT19" s="460"/>
      <c r="CYU19" s="460"/>
      <c r="CYV19" s="460"/>
      <c r="CYW19" s="460"/>
      <c r="CYX19" s="460"/>
      <c r="CYY19" s="460"/>
      <c r="CYZ19" s="460"/>
      <c r="CZA19" s="460"/>
      <c r="CZB19" s="460"/>
      <c r="CZC19" s="460"/>
      <c r="CZD19" s="460"/>
      <c r="CZE19" s="460"/>
      <c r="CZF19" s="460"/>
      <c r="CZG19" s="460"/>
      <c r="CZH19" s="460"/>
      <c r="CZI19" s="460"/>
      <c r="CZJ19" s="460"/>
      <c r="CZK19" s="460"/>
      <c r="CZL19" s="460"/>
      <c r="CZM19" s="460"/>
      <c r="CZN19" s="460"/>
      <c r="CZO19" s="460"/>
      <c r="CZP19" s="460"/>
      <c r="CZQ19" s="460"/>
      <c r="CZR19" s="460"/>
      <c r="CZS19" s="460"/>
      <c r="CZT19" s="460"/>
      <c r="CZU19" s="460"/>
      <c r="CZV19" s="460"/>
      <c r="CZW19" s="460"/>
      <c r="CZX19" s="460"/>
      <c r="CZY19" s="460"/>
      <c r="CZZ19" s="460"/>
      <c r="DAA19" s="460"/>
      <c r="DAB19" s="460"/>
      <c r="DAC19" s="460"/>
      <c r="DAD19" s="460"/>
      <c r="DAE19" s="460"/>
      <c r="DAF19" s="460"/>
      <c r="DAG19" s="460"/>
      <c r="DAH19" s="460"/>
      <c r="DAI19" s="460"/>
      <c r="DAJ19" s="460"/>
      <c r="DAK19" s="460"/>
      <c r="DAL19" s="460"/>
      <c r="DAM19" s="460"/>
      <c r="DAN19" s="460"/>
      <c r="DAO19" s="460"/>
      <c r="DAP19" s="460"/>
      <c r="DAQ19" s="460"/>
      <c r="DAR19" s="460"/>
      <c r="DAS19" s="460"/>
      <c r="DAT19" s="460"/>
      <c r="DAU19" s="460"/>
      <c r="DAV19" s="460"/>
      <c r="DAW19" s="460"/>
      <c r="DAX19" s="460"/>
      <c r="DAY19" s="460"/>
      <c r="DAZ19" s="460"/>
      <c r="DBA19" s="460"/>
      <c r="DBB19" s="460"/>
      <c r="DBC19" s="460"/>
      <c r="DBD19" s="460"/>
      <c r="DBE19" s="460"/>
      <c r="DBF19" s="460"/>
      <c r="DBG19" s="460"/>
      <c r="DBH19" s="460"/>
      <c r="DBI19" s="460"/>
      <c r="DBJ19" s="460"/>
      <c r="DBK19" s="460"/>
      <c r="DBL19" s="460"/>
      <c r="DBM19" s="460"/>
      <c r="DBN19" s="460"/>
      <c r="DBO19" s="460"/>
      <c r="DBP19" s="460"/>
      <c r="DBQ19" s="460"/>
      <c r="DBR19" s="460"/>
      <c r="DBS19" s="460"/>
      <c r="DBT19" s="460"/>
      <c r="DBU19" s="460"/>
      <c r="DBV19" s="460"/>
      <c r="DBW19" s="460"/>
      <c r="DBX19" s="460"/>
      <c r="DBY19" s="460"/>
      <c r="DBZ19" s="460"/>
      <c r="DCA19" s="460"/>
      <c r="DCB19" s="460"/>
      <c r="DCC19" s="460"/>
      <c r="DCD19" s="460"/>
      <c r="DCE19" s="460"/>
      <c r="DCF19" s="460"/>
      <c r="DCG19" s="460"/>
      <c r="DCH19" s="460"/>
      <c r="DCI19" s="460"/>
      <c r="DCJ19" s="460"/>
      <c r="DCK19" s="460"/>
      <c r="DCL19" s="460"/>
      <c r="DCM19" s="460"/>
      <c r="DCN19" s="460"/>
      <c r="DCO19" s="460"/>
      <c r="DCP19" s="460"/>
      <c r="DCQ19" s="460"/>
      <c r="DCR19" s="460"/>
      <c r="DCS19" s="460"/>
      <c r="DCT19" s="460"/>
      <c r="DCU19" s="460"/>
      <c r="DCV19" s="460"/>
      <c r="DCW19" s="460"/>
      <c r="DCX19" s="460"/>
      <c r="DCY19" s="460"/>
      <c r="DCZ19" s="460"/>
      <c r="DDA19" s="460"/>
      <c r="DDB19" s="460"/>
      <c r="DDC19" s="460"/>
      <c r="DDD19" s="460"/>
      <c r="DDE19" s="460"/>
      <c r="DDF19" s="460"/>
      <c r="DDG19" s="460"/>
      <c r="DDH19" s="460"/>
      <c r="DDI19" s="460"/>
      <c r="DDJ19" s="460"/>
      <c r="DDK19" s="460"/>
      <c r="DDL19" s="460"/>
      <c r="DDM19" s="460"/>
      <c r="DDN19" s="460"/>
      <c r="DDO19" s="460"/>
      <c r="DDP19" s="460"/>
      <c r="DDQ19" s="460"/>
      <c r="DDR19" s="460"/>
      <c r="DDS19" s="460"/>
      <c r="DDT19" s="460"/>
      <c r="DDU19" s="460"/>
      <c r="DDV19" s="460"/>
      <c r="DDW19" s="460"/>
      <c r="DDX19" s="460"/>
      <c r="DDY19" s="460"/>
      <c r="DDZ19" s="460"/>
      <c r="DEA19" s="460"/>
      <c r="DEB19" s="460"/>
      <c r="DEC19" s="460"/>
      <c r="DED19" s="460"/>
      <c r="DEE19" s="460"/>
      <c r="DEF19" s="460"/>
      <c r="DEG19" s="460"/>
      <c r="DEH19" s="460"/>
      <c r="DEI19" s="460"/>
      <c r="DEJ19" s="460"/>
      <c r="DEK19" s="460"/>
      <c r="DEL19" s="460"/>
      <c r="DEM19" s="460"/>
      <c r="DEN19" s="460"/>
      <c r="DEO19" s="460"/>
      <c r="DEP19" s="460"/>
      <c r="DEQ19" s="460"/>
      <c r="DER19" s="460"/>
      <c r="DES19" s="460"/>
      <c r="DET19" s="460"/>
      <c r="DEU19" s="460"/>
      <c r="DEV19" s="460"/>
      <c r="DEW19" s="460"/>
      <c r="DEX19" s="460"/>
      <c r="DEY19" s="460"/>
      <c r="DEZ19" s="460"/>
      <c r="DFA19" s="460"/>
      <c r="DFB19" s="460"/>
      <c r="DFC19" s="460"/>
      <c r="DFD19" s="460"/>
      <c r="DFE19" s="460"/>
      <c r="DFF19" s="460"/>
      <c r="DFG19" s="460"/>
      <c r="DFH19" s="460"/>
      <c r="DFI19" s="460"/>
      <c r="DFJ19" s="460"/>
      <c r="DFK19" s="460"/>
      <c r="DFL19" s="460"/>
      <c r="DFM19" s="460"/>
      <c r="DFN19" s="460"/>
      <c r="DFO19" s="460"/>
      <c r="DFP19" s="460"/>
      <c r="DFQ19" s="460"/>
      <c r="DFR19" s="460"/>
      <c r="DFS19" s="460"/>
      <c r="DFT19" s="460"/>
      <c r="DFU19" s="460"/>
      <c r="DFV19" s="460"/>
      <c r="DFW19" s="460"/>
      <c r="DFX19" s="460"/>
      <c r="DFY19" s="460"/>
      <c r="DFZ19" s="460"/>
      <c r="DGA19" s="460"/>
      <c r="DGB19" s="460"/>
      <c r="DGC19" s="460"/>
      <c r="DGD19" s="460"/>
      <c r="DGE19" s="460"/>
      <c r="DGF19" s="460"/>
      <c r="DGG19" s="460"/>
      <c r="DGH19" s="460"/>
      <c r="DGI19" s="460"/>
      <c r="DGJ19" s="460"/>
      <c r="DGK19" s="460"/>
      <c r="DGL19" s="460"/>
      <c r="DGM19" s="460"/>
      <c r="DGN19" s="460"/>
      <c r="DGO19" s="460"/>
      <c r="DGP19" s="460"/>
      <c r="DGQ19" s="460"/>
      <c r="DGR19" s="460"/>
      <c r="DGS19" s="460"/>
      <c r="DGT19" s="460"/>
      <c r="DGU19" s="460"/>
      <c r="DGV19" s="460"/>
      <c r="DGW19" s="460"/>
      <c r="DGX19" s="460"/>
      <c r="DGY19" s="460"/>
      <c r="DGZ19" s="460"/>
      <c r="DHA19" s="460"/>
      <c r="DHB19" s="460"/>
      <c r="DHC19" s="460"/>
      <c r="DHD19" s="460"/>
      <c r="DHE19" s="460"/>
      <c r="DHF19" s="460"/>
      <c r="DHG19" s="460"/>
      <c r="DHH19" s="460"/>
      <c r="DHI19" s="460"/>
      <c r="DHJ19" s="460"/>
      <c r="DHK19" s="460"/>
      <c r="DHL19" s="460"/>
      <c r="DHM19" s="460"/>
      <c r="DHN19" s="460"/>
      <c r="DHO19" s="460"/>
      <c r="DHP19" s="460"/>
      <c r="DHQ19" s="460"/>
      <c r="DHR19" s="460"/>
      <c r="DHS19" s="460"/>
      <c r="DHT19" s="460"/>
      <c r="DHU19" s="460"/>
      <c r="DHV19" s="460"/>
      <c r="DHW19" s="460"/>
      <c r="DHX19" s="460"/>
      <c r="DHY19" s="460"/>
      <c r="DHZ19" s="460"/>
      <c r="DIA19" s="460"/>
      <c r="DIB19" s="460"/>
      <c r="DIC19" s="460"/>
      <c r="DID19" s="460"/>
      <c r="DIE19" s="460"/>
      <c r="DIF19" s="460"/>
      <c r="DIG19" s="460"/>
      <c r="DIH19" s="460"/>
      <c r="DII19" s="460"/>
      <c r="DIJ19" s="460"/>
      <c r="DIK19" s="460"/>
      <c r="DIL19" s="460"/>
      <c r="DIM19" s="460"/>
      <c r="DIN19" s="460"/>
      <c r="DIO19" s="460"/>
      <c r="DIP19" s="460"/>
      <c r="DIQ19" s="460"/>
      <c r="DIR19" s="460"/>
      <c r="DIS19" s="460"/>
      <c r="DIT19" s="460"/>
      <c r="DIU19" s="460"/>
      <c r="DIV19" s="460"/>
      <c r="DIW19" s="460"/>
      <c r="DIX19" s="460"/>
      <c r="DIY19" s="460"/>
      <c r="DIZ19" s="460"/>
      <c r="DJA19" s="460"/>
      <c r="DJB19" s="460"/>
      <c r="DJC19" s="460"/>
      <c r="DJD19" s="460"/>
      <c r="DJE19" s="460"/>
      <c r="DJF19" s="460"/>
      <c r="DJG19" s="460"/>
      <c r="DJH19" s="460"/>
      <c r="DJI19" s="460"/>
      <c r="DJJ19" s="460"/>
      <c r="DJK19" s="460"/>
      <c r="DJL19" s="460"/>
      <c r="DJM19" s="460"/>
      <c r="DJN19" s="460"/>
      <c r="DJO19" s="460"/>
      <c r="DJP19" s="460"/>
      <c r="DJQ19" s="460"/>
      <c r="DJR19" s="460"/>
      <c r="DJS19" s="460"/>
      <c r="DJT19" s="460"/>
      <c r="DJU19" s="460"/>
      <c r="DJV19" s="460"/>
      <c r="DJW19" s="460"/>
      <c r="DJX19" s="460"/>
      <c r="DJY19" s="460"/>
      <c r="DJZ19" s="460"/>
      <c r="DKA19" s="460"/>
      <c r="DKB19" s="460"/>
      <c r="DKC19" s="460"/>
      <c r="DKD19" s="460"/>
      <c r="DKE19" s="460"/>
      <c r="DKF19" s="460"/>
      <c r="DKG19" s="460"/>
      <c r="DKH19" s="460"/>
      <c r="DKI19" s="460"/>
      <c r="DKJ19" s="460"/>
      <c r="DKK19" s="460"/>
      <c r="DKL19" s="460"/>
      <c r="DKM19" s="460"/>
      <c r="DKN19" s="460"/>
      <c r="DKO19" s="460"/>
      <c r="DKP19" s="460"/>
      <c r="DKQ19" s="460"/>
      <c r="DKR19" s="460"/>
      <c r="DKS19" s="460"/>
      <c r="DKT19" s="460"/>
      <c r="DKU19" s="460"/>
      <c r="DKV19" s="460"/>
      <c r="DKW19" s="460"/>
      <c r="DKX19" s="460"/>
      <c r="DKY19" s="460"/>
      <c r="DKZ19" s="460"/>
      <c r="DLA19" s="460"/>
      <c r="DLB19" s="460"/>
      <c r="DLC19" s="460"/>
      <c r="DLD19" s="460"/>
      <c r="DLE19" s="460"/>
      <c r="DLF19" s="460"/>
      <c r="DLG19" s="460"/>
      <c r="DLH19" s="460"/>
      <c r="DLI19" s="460"/>
      <c r="DLJ19" s="460"/>
      <c r="DLK19" s="460"/>
      <c r="DLL19" s="460"/>
      <c r="DLM19" s="460"/>
      <c r="DLN19" s="460"/>
      <c r="DLO19" s="460"/>
      <c r="DLP19" s="460"/>
      <c r="DLQ19" s="460"/>
      <c r="DLR19" s="460"/>
      <c r="DLS19" s="460"/>
      <c r="DLT19" s="460"/>
      <c r="DLU19" s="460"/>
      <c r="DLV19" s="460"/>
      <c r="DLW19" s="460"/>
      <c r="DLX19" s="460"/>
      <c r="DLY19" s="460"/>
      <c r="DLZ19" s="460"/>
      <c r="DMA19" s="460"/>
      <c r="DMB19" s="460"/>
      <c r="DMC19" s="460"/>
      <c r="DMD19" s="460"/>
      <c r="DME19" s="460"/>
      <c r="DMF19" s="460"/>
      <c r="DMG19" s="460"/>
      <c r="DMH19" s="460"/>
      <c r="DMI19" s="460"/>
      <c r="DMJ19" s="460"/>
      <c r="DMK19" s="460"/>
      <c r="DML19" s="460"/>
      <c r="DMM19" s="460"/>
      <c r="DMN19" s="460"/>
      <c r="DMO19" s="460"/>
      <c r="DMP19" s="460"/>
      <c r="DMQ19" s="460"/>
      <c r="DMR19" s="460"/>
      <c r="DMS19" s="460"/>
      <c r="DMT19" s="460"/>
      <c r="DMU19" s="460"/>
      <c r="DMV19" s="460"/>
      <c r="DMW19" s="460"/>
      <c r="DMX19" s="460"/>
      <c r="DMY19" s="460"/>
      <c r="DMZ19" s="460"/>
      <c r="DNA19" s="460"/>
      <c r="DNB19" s="460"/>
      <c r="DNC19" s="460"/>
      <c r="DND19" s="460"/>
      <c r="DNE19" s="460"/>
      <c r="DNF19" s="460"/>
      <c r="DNG19" s="460"/>
      <c r="DNH19" s="460"/>
      <c r="DNI19" s="460"/>
      <c r="DNJ19" s="460"/>
      <c r="DNK19" s="460"/>
      <c r="DNL19" s="460"/>
      <c r="DNM19" s="460"/>
      <c r="DNN19" s="460"/>
      <c r="DNO19" s="460"/>
      <c r="DNP19" s="460"/>
      <c r="DNQ19" s="460"/>
      <c r="DNR19" s="460"/>
      <c r="DNS19" s="460"/>
      <c r="DNT19" s="460"/>
      <c r="DNU19" s="460"/>
      <c r="DNV19" s="460"/>
      <c r="DNW19" s="460"/>
      <c r="DNX19" s="460"/>
      <c r="DNY19" s="460"/>
      <c r="DNZ19" s="460"/>
      <c r="DOA19" s="460"/>
      <c r="DOB19" s="460"/>
      <c r="DOC19" s="460"/>
      <c r="DOD19" s="460"/>
      <c r="DOE19" s="460"/>
      <c r="DOF19" s="460"/>
      <c r="DOG19" s="460"/>
      <c r="DOH19" s="460"/>
      <c r="DOI19" s="460"/>
      <c r="DOJ19" s="460"/>
      <c r="DOK19" s="460"/>
      <c r="DOL19" s="460"/>
      <c r="DOM19" s="460"/>
      <c r="DON19" s="460"/>
      <c r="DOO19" s="460"/>
      <c r="DOP19" s="460"/>
      <c r="DOQ19" s="460"/>
      <c r="DOR19" s="460"/>
      <c r="DOS19" s="460"/>
      <c r="DOT19" s="460"/>
      <c r="DOU19" s="460"/>
      <c r="DOV19" s="460"/>
      <c r="DOW19" s="460"/>
      <c r="DOX19" s="460"/>
      <c r="DOY19" s="460"/>
      <c r="DOZ19" s="460"/>
      <c r="DPA19" s="460"/>
      <c r="DPB19" s="460"/>
      <c r="DPC19" s="460"/>
      <c r="DPD19" s="460"/>
      <c r="DPE19" s="460"/>
      <c r="DPF19" s="460"/>
      <c r="DPG19" s="460"/>
      <c r="DPH19" s="460"/>
      <c r="DPI19" s="460"/>
      <c r="DPJ19" s="460"/>
      <c r="DPK19" s="460"/>
      <c r="DPL19" s="460"/>
      <c r="DPM19" s="460"/>
      <c r="DPN19" s="460"/>
      <c r="DPO19" s="460"/>
      <c r="DPP19" s="460"/>
      <c r="DPQ19" s="460"/>
      <c r="DPR19" s="460"/>
      <c r="DPS19" s="460"/>
      <c r="DPT19" s="460"/>
      <c r="DPU19" s="460"/>
      <c r="DPV19" s="460"/>
      <c r="DPW19" s="460"/>
      <c r="DPX19" s="460"/>
      <c r="DPY19" s="460"/>
      <c r="DPZ19" s="460"/>
      <c r="DQA19" s="460"/>
      <c r="DQB19" s="460"/>
      <c r="DQC19" s="460"/>
      <c r="DQD19" s="460"/>
      <c r="DQE19" s="460"/>
      <c r="DQF19" s="460"/>
      <c r="DQG19" s="460"/>
      <c r="DQH19" s="460"/>
      <c r="DQI19" s="460"/>
      <c r="DQJ19" s="460"/>
      <c r="DQK19" s="460"/>
      <c r="DQL19" s="460"/>
      <c r="DQM19" s="460"/>
      <c r="DQN19" s="460"/>
      <c r="DQO19" s="460"/>
      <c r="DQP19" s="460"/>
      <c r="DQQ19" s="460"/>
      <c r="DQR19" s="460"/>
      <c r="DQS19" s="460"/>
      <c r="DQT19" s="460"/>
      <c r="DQU19" s="460"/>
      <c r="DQV19" s="460"/>
      <c r="DQW19" s="460"/>
      <c r="DQX19" s="460"/>
      <c r="DQY19" s="460"/>
      <c r="DQZ19" s="460"/>
      <c r="DRA19" s="460"/>
      <c r="DRB19" s="460"/>
      <c r="DRC19" s="460"/>
      <c r="DRD19" s="460"/>
      <c r="DRE19" s="460"/>
      <c r="DRF19" s="460"/>
      <c r="DRG19" s="460"/>
      <c r="DRH19" s="460"/>
      <c r="DRI19" s="460"/>
      <c r="DRJ19" s="460"/>
      <c r="DRK19" s="460"/>
      <c r="DRL19" s="460"/>
      <c r="DRM19" s="460"/>
      <c r="DRN19" s="460"/>
      <c r="DRO19" s="460"/>
      <c r="DRP19" s="460"/>
      <c r="DRQ19" s="460"/>
      <c r="DRR19" s="460"/>
      <c r="DRS19" s="460"/>
      <c r="DRT19" s="460"/>
      <c r="DRU19" s="460"/>
      <c r="DRV19" s="460"/>
      <c r="DRW19" s="460"/>
      <c r="DRX19" s="460"/>
      <c r="DRY19" s="460"/>
      <c r="DRZ19" s="460"/>
      <c r="DSA19" s="460"/>
      <c r="DSB19" s="460"/>
      <c r="DSC19" s="460"/>
      <c r="DSD19" s="460"/>
      <c r="DSE19" s="460"/>
      <c r="DSF19" s="460"/>
      <c r="DSG19" s="460"/>
      <c r="DSH19" s="460"/>
      <c r="DSI19" s="460"/>
      <c r="DSJ19" s="460"/>
      <c r="DSK19" s="460"/>
      <c r="DSL19" s="460"/>
      <c r="DSM19" s="460"/>
      <c r="DSN19" s="460"/>
      <c r="DSO19" s="460"/>
      <c r="DSP19" s="460"/>
      <c r="DSQ19" s="460"/>
      <c r="DSR19" s="460"/>
      <c r="DSS19" s="460"/>
      <c r="DST19" s="460"/>
      <c r="DSU19" s="460"/>
      <c r="DSV19" s="460"/>
      <c r="DSW19" s="460"/>
      <c r="DSX19" s="460"/>
      <c r="DSY19" s="460"/>
      <c r="DSZ19" s="460"/>
      <c r="DTA19" s="460"/>
      <c r="DTB19" s="460"/>
      <c r="DTC19" s="460"/>
      <c r="DTD19" s="460"/>
      <c r="DTE19" s="460"/>
      <c r="DTF19" s="460"/>
      <c r="DTG19" s="460"/>
      <c r="DTH19" s="460"/>
      <c r="DTI19" s="460"/>
      <c r="DTJ19" s="460"/>
      <c r="DTK19" s="460"/>
      <c r="DTL19" s="460"/>
      <c r="DTM19" s="460"/>
      <c r="DTN19" s="460"/>
      <c r="DTO19" s="460"/>
      <c r="DTP19" s="460"/>
      <c r="DTQ19" s="460"/>
      <c r="DTR19" s="460"/>
      <c r="DTS19" s="460"/>
      <c r="DTT19" s="460"/>
      <c r="DTU19" s="460"/>
      <c r="DTV19" s="460"/>
      <c r="DTW19" s="460"/>
      <c r="DTX19" s="460"/>
      <c r="DTY19" s="460"/>
      <c r="DTZ19" s="460"/>
      <c r="DUA19" s="460"/>
      <c r="DUB19" s="460"/>
      <c r="DUC19" s="460"/>
      <c r="DUD19" s="460"/>
      <c r="DUE19" s="460"/>
      <c r="DUF19" s="460"/>
      <c r="DUG19" s="460"/>
      <c r="DUH19" s="460"/>
      <c r="DUI19" s="460"/>
      <c r="DUJ19" s="460"/>
      <c r="DUK19" s="460"/>
      <c r="DUL19" s="460"/>
      <c r="DUM19" s="460"/>
      <c r="DUN19" s="460"/>
      <c r="DUO19" s="460"/>
      <c r="DUP19" s="460"/>
      <c r="DUQ19" s="460"/>
      <c r="DUR19" s="460"/>
      <c r="DUS19" s="460"/>
      <c r="DUT19" s="460"/>
      <c r="DUU19" s="460"/>
      <c r="DUV19" s="460"/>
      <c r="DUW19" s="460"/>
      <c r="DUX19" s="460"/>
      <c r="DUY19" s="460"/>
      <c r="DUZ19" s="460"/>
      <c r="DVA19" s="460"/>
      <c r="DVB19" s="460"/>
      <c r="DVC19" s="460"/>
      <c r="DVD19" s="460"/>
      <c r="DVE19" s="460"/>
      <c r="DVF19" s="460"/>
      <c r="DVG19" s="460"/>
      <c r="DVH19" s="460"/>
      <c r="DVI19" s="460"/>
      <c r="DVJ19" s="460"/>
      <c r="DVK19" s="460"/>
      <c r="DVL19" s="460"/>
      <c r="DVM19" s="460"/>
      <c r="DVN19" s="460"/>
      <c r="DVO19" s="460"/>
      <c r="DVP19" s="460"/>
      <c r="DVQ19" s="460"/>
      <c r="DVR19" s="460"/>
      <c r="DVS19" s="460"/>
      <c r="DVT19" s="460"/>
      <c r="DVU19" s="460"/>
      <c r="DVV19" s="460"/>
      <c r="DVW19" s="460"/>
      <c r="DVX19" s="460"/>
      <c r="DVY19" s="460"/>
      <c r="DVZ19" s="460"/>
      <c r="DWA19" s="460"/>
      <c r="DWB19" s="460"/>
      <c r="DWC19" s="460"/>
      <c r="DWD19" s="460"/>
      <c r="DWE19" s="460"/>
      <c r="DWF19" s="460"/>
      <c r="DWG19" s="460"/>
      <c r="DWH19" s="460"/>
      <c r="DWI19" s="460"/>
      <c r="DWJ19" s="460"/>
      <c r="DWK19" s="460"/>
      <c r="DWL19" s="460"/>
      <c r="DWM19" s="460"/>
      <c r="DWN19" s="460"/>
      <c r="DWO19" s="460"/>
      <c r="DWP19" s="460"/>
      <c r="DWQ19" s="460"/>
      <c r="DWR19" s="460"/>
      <c r="DWS19" s="460"/>
      <c r="DWT19" s="460"/>
      <c r="DWU19" s="460"/>
      <c r="DWV19" s="460"/>
      <c r="DWW19" s="460"/>
      <c r="DWX19" s="460"/>
      <c r="DWY19" s="460"/>
      <c r="DWZ19" s="460"/>
      <c r="DXA19" s="460"/>
      <c r="DXB19" s="460"/>
      <c r="DXC19" s="460"/>
      <c r="DXD19" s="460"/>
      <c r="DXE19" s="460"/>
      <c r="DXF19" s="460"/>
      <c r="DXG19" s="460"/>
      <c r="DXH19" s="460"/>
      <c r="DXI19" s="460"/>
      <c r="DXJ19" s="460"/>
      <c r="DXK19" s="460"/>
      <c r="DXL19" s="460"/>
      <c r="DXM19" s="460"/>
      <c r="DXN19" s="460"/>
      <c r="DXO19" s="460"/>
      <c r="DXP19" s="460"/>
      <c r="DXQ19" s="460"/>
      <c r="DXR19" s="460"/>
      <c r="DXS19" s="460"/>
      <c r="DXT19" s="460"/>
      <c r="DXU19" s="460"/>
      <c r="DXV19" s="460"/>
      <c r="DXW19" s="460"/>
      <c r="DXX19" s="460"/>
      <c r="DXY19" s="460"/>
      <c r="DXZ19" s="460"/>
      <c r="DYA19" s="460"/>
      <c r="DYB19" s="460"/>
      <c r="DYC19" s="460"/>
      <c r="DYD19" s="460"/>
      <c r="DYE19" s="460"/>
      <c r="DYF19" s="460"/>
      <c r="DYG19" s="460"/>
      <c r="DYH19" s="460"/>
      <c r="DYI19" s="460"/>
      <c r="DYJ19" s="460"/>
      <c r="DYK19" s="460"/>
      <c r="DYL19" s="460"/>
      <c r="DYM19" s="460"/>
      <c r="DYN19" s="460"/>
      <c r="DYO19" s="460"/>
      <c r="DYP19" s="460"/>
      <c r="DYQ19" s="460"/>
      <c r="DYR19" s="460"/>
      <c r="DYS19" s="460"/>
      <c r="DYT19" s="460"/>
      <c r="DYU19" s="460"/>
      <c r="DYV19" s="460"/>
      <c r="DYW19" s="460"/>
      <c r="DYX19" s="460"/>
      <c r="DYY19" s="460"/>
      <c r="DYZ19" s="460"/>
      <c r="DZA19" s="460"/>
      <c r="DZB19" s="460"/>
      <c r="DZC19" s="460"/>
      <c r="DZD19" s="460"/>
      <c r="DZE19" s="460"/>
      <c r="DZF19" s="460"/>
      <c r="DZG19" s="460"/>
      <c r="DZH19" s="460"/>
      <c r="DZI19" s="460"/>
      <c r="DZJ19" s="460"/>
      <c r="DZK19" s="460"/>
      <c r="DZL19" s="460"/>
      <c r="DZM19" s="460"/>
      <c r="DZN19" s="460"/>
      <c r="DZO19" s="460"/>
      <c r="DZP19" s="460"/>
      <c r="DZQ19" s="460"/>
      <c r="DZR19" s="460"/>
      <c r="DZS19" s="460"/>
      <c r="DZT19" s="460"/>
      <c r="DZU19" s="460"/>
      <c r="DZV19" s="460"/>
      <c r="DZW19" s="460"/>
      <c r="DZX19" s="460"/>
      <c r="DZY19" s="460"/>
      <c r="DZZ19" s="460"/>
      <c r="EAA19" s="460"/>
      <c r="EAB19" s="460"/>
      <c r="EAC19" s="460"/>
      <c r="EAD19" s="460"/>
      <c r="EAE19" s="460"/>
      <c r="EAF19" s="460"/>
      <c r="EAG19" s="460"/>
      <c r="EAH19" s="460"/>
      <c r="EAI19" s="460"/>
      <c r="EAJ19" s="460"/>
      <c r="EAK19" s="460"/>
      <c r="EAL19" s="460"/>
      <c r="EAM19" s="460"/>
      <c r="EAN19" s="460"/>
      <c r="EAO19" s="460"/>
      <c r="EAP19" s="460"/>
      <c r="EAQ19" s="460"/>
      <c r="EAR19" s="460"/>
      <c r="EAS19" s="460"/>
      <c r="EAT19" s="460"/>
      <c r="EAU19" s="460"/>
      <c r="EAV19" s="460"/>
      <c r="EAW19" s="460"/>
      <c r="EAX19" s="460"/>
      <c r="EAY19" s="460"/>
      <c r="EAZ19" s="460"/>
      <c r="EBA19" s="460"/>
      <c r="EBB19" s="460"/>
      <c r="EBC19" s="460"/>
      <c r="EBD19" s="460"/>
      <c r="EBE19" s="460"/>
      <c r="EBF19" s="460"/>
      <c r="EBG19" s="460"/>
      <c r="EBH19" s="460"/>
      <c r="EBI19" s="460"/>
      <c r="EBJ19" s="460"/>
      <c r="EBK19" s="460"/>
      <c r="EBL19" s="460"/>
      <c r="EBM19" s="460"/>
      <c r="EBN19" s="460"/>
      <c r="EBO19" s="460"/>
      <c r="EBP19" s="460"/>
      <c r="EBQ19" s="460"/>
      <c r="EBR19" s="460"/>
      <c r="EBS19" s="460"/>
      <c r="EBT19" s="460"/>
      <c r="EBU19" s="460"/>
      <c r="EBV19" s="460"/>
      <c r="EBW19" s="460"/>
      <c r="EBX19" s="460"/>
      <c r="EBY19" s="460"/>
      <c r="EBZ19" s="460"/>
      <c r="ECA19" s="460"/>
      <c r="ECB19" s="460"/>
      <c r="ECC19" s="460"/>
      <c r="ECD19" s="460"/>
      <c r="ECE19" s="460"/>
      <c r="ECF19" s="460"/>
      <c r="ECG19" s="460"/>
      <c r="ECH19" s="460"/>
      <c r="ECI19" s="460"/>
      <c r="ECJ19" s="460"/>
      <c r="ECK19" s="460"/>
      <c r="ECL19" s="460"/>
      <c r="ECM19" s="460"/>
      <c r="ECN19" s="460"/>
      <c r="ECO19" s="460"/>
      <c r="ECP19" s="460"/>
      <c r="ECQ19" s="460"/>
      <c r="ECR19" s="460"/>
      <c r="ECS19" s="460"/>
      <c r="ECT19" s="460"/>
      <c r="ECU19" s="460"/>
      <c r="ECV19" s="460"/>
      <c r="ECW19" s="460"/>
      <c r="ECX19" s="460"/>
      <c r="ECY19" s="460"/>
      <c r="ECZ19" s="460"/>
      <c r="EDA19" s="460"/>
      <c r="EDB19" s="460"/>
      <c r="EDC19" s="460"/>
      <c r="EDD19" s="460"/>
      <c r="EDE19" s="460"/>
      <c r="EDF19" s="460"/>
      <c r="EDG19" s="460"/>
      <c r="EDH19" s="460"/>
      <c r="EDI19" s="460"/>
      <c r="EDJ19" s="460"/>
      <c r="EDK19" s="460"/>
      <c r="EDL19" s="460"/>
      <c r="EDM19" s="460"/>
      <c r="EDN19" s="460"/>
      <c r="EDO19" s="460"/>
      <c r="EDP19" s="460"/>
      <c r="EDQ19" s="460"/>
      <c r="EDR19" s="460"/>
      <c r="EDS19" s="460"/>
      <c r="EDT19" s="460"/>
      <c r="EDU19" s="460"/>
      <c r="EDV19" s="460"/>
      <c r="EDW19" s="460"/>
      <c r="EDX19" s="460"/>
      <c r="EDY19" s="460"/>
      <c r="EDZ19" s="460"/>
      <c r="EEA19" s="460"/>
      <c r="EEB19" s="460"/>
      <c r="EEC19" s="460"/>
      <c r="EED19" s="460"/>
      <c r="EEE19" s="460"/>
      <c r="EEF19" s="460"/>
      <c r="EEG19" s="460"/>
      <c r="EEH19" s="460"/>
      <c r="EEI19" s="460"/>
      <c r="EEJ19" s="460"/>
      <c r="EEK19" s="460"/>
      <c r="EEL19" s="460"/>
      <c r="EEM19" s="460"/>
      <c r="EEN19" s="460"/>
      <c r="EEO19" s="460"/>
      <c r="EEP19" s="460"/>
      <c r="EEQ19" s="460"/>
      <c r="EER19" s="460"/>
      <c r="EES19" s="460"/>
      <c r="EET19" s="460"/>
      <c r="EEU19" s="460"/>
      <c r="EEV19" s="460"/>
      <c r="EEW19" s="460"/>
      <c r="EEX19" s="460"/>
      <c r="EEY19" s="460"/>
      <c r="EEZ19" s="460"/>
      <c r="EFA19" s="460"/>
      <c r="EFB19" s="460"/>
      <c r="EFC19" s="460"/>
      <c r="EFD19" s="460"/>
      <c r="EFE19" s="460"/>
      <c r="EFF19" s="460"/>
      <c r="EFG19" s="460"/>
      <c r="EFH19" s="460"/>
      <c r="EFI19" s="460"/>
      <c r="EFJ19" s="460"/>
      <c r="EFK19" s="460"/>
      <c r="EFL19" s="460"/>
      <c r="EFM19" s="460"/>
      <c r="EFN19" s="460"/>
      <c r="EFO19" s="460"/>
      <c r="EFP19" s="460"/>
      <c r="EFQ19" s="460"/>
      <c r="EFR19" s="460"/>
      <c r="EFS19" s="460"/>
      <c r="EFT19" s="460"/>
      <c r="EFU19" s="460"/>
      <c r="EFV19" s="460"/>
      <c r="EFW19" s="460"/>
      <c r="EFX19" s="460"/>
      <c r="EFY19" s="460"/>
      <c r="EFZ19" s="460"/>
      <c r="EGA19" s="460"/>
      <c r="EGB19" s="460"/>
      <c r="EGC19" s="460"/>
      <c r="EGD19" s="460"/>
      <c r="EGE19" s="460"/>
      <c r="EGF19" s="460"/>
      <c r="EGG19" s="460"/>
      <c r="EGH19" s="460"/>
      <c r="EGI19" s="460"/>
      <c r="EGJ19" s="460"/>
      <c r="EGK19" s="460"/>
      <c r="EGL19" s="460"/>
      <c r="EGM19" s="460"/>
      <c r="EGN19" s="460"/>
      <c r="EGO19" s="460"/>
      <c r="EGP19" s="460"/>
      <c r="EGQ19" s="460"/>
      <c r="EGR19" s="460"/>
      <c r="EGS19" s="460"/>
      <c r="EGT19" s="460"/>
      <c r="EGU19" s="460"/>
      <c r="EGV19" s="460"/>
      <c r="EGW19" s="460"/>
      <c r="EGX19" s="460"/>
      <c r="EGY19" s="460"/>
      <c r="EGZ19" s="460"/>
      <c r="EHA19" s="460"/>
      <c r="EHB19" s="460"/>
      <c r="EHC19" s="460"/>
      <c r="EHD19" s="460"/>
      <c r="EHE19" s="460"/>
      <c r="EHF19" s="460"/>
      <c r="EHG19" s="460"/>
      <c r="EHH19" s="460"/>
      <c r="EHI19" s="460"/>
      <c r="EHJ19" s="460"/>
      <c r="EHK19" s="460"/>
      <c r="EHL19" s="460"/>
      <c r="EHM19" s="460"/>
      <c r="EHN19" s="460"/>
      <c r="EHO19" s="460"/>
      <c r="EHP19" s="460"/>
      <c r="EHQ19" s="460"/>
      <c r="EHR19" s="460"/>
      <c r="EHS19" s="460"/>
      <c r="EHT19" s="460"/>
      <c r="EHU19" s="460"/>
      <c r="EHV19" s="460"/>
      <c r="EHW19" s="460"/>
      <c r="EHX19" s="460"/>
      <c r="EHY19" s="460"/>
      <c r="EHZ19" s="460"/>
      <c r="EIA19" s="460"/>
      <c r="EIB19" s="460"/>
      <c r="EIC19" s="460"/>
      <c r="EID19" s="460"/>
      <c r="EIE19" s="460"/>
      <c r="EIF19" s="460"/>
      <c r="EIG19" s="460"/>
      <c r="EIH19" s="460"/>
      <c r="EII19" s="460"/>
      <c r="EIJ19" s="460"/>
      <c r="EIK19" s="460"/>
      <c r="EIL19" s="460"/>
      <c r="EIM19" s="460"/>
      <c r="EIN19" s="460"/>
      <c r="EIO19" s="460"/>
      <c r="EIP19" s="460"/>
      <c r="EIQ19" s="460"/>
      <c r="EIR19" s="460"/>
      <c r="EIS19" s="460"/>
      <c r="EIT19" s="460"/>
      <c r="EIU19" s="460"/>
      <c r="EIV19" s="460"/>
      <c r="EIW19" s="460"/>
      <c r="EIX19" s="460"/>
      <c r="EIY19" s="460"/>
      <c r="EIZ19" s="460"/>
      <c r="EJA19" s="460"/>
      <c r="EJB19" s="460"/>
      <c r="EJC19" s="460"/>
      <c r="EJD19" s="460"/>
      <c r="EJE19" s="460"/>
      <c r="EJF19" s="460"/>
      <c r="EJG19" s="460"/>
      <c r="EJH19" s="460"/>
      <c r="EJI19" s="460"/>
      <c r="EJJ19" s="460"/>
      <c r="EJK19" s="460"/>
      <c r="EJL19" s="460"/>
      <c r="EJM19" s="460"/>
      <c r="EJN19" s="460"/>
      <c r="EJO19" s="460"/>
      <c r="EJP19" s="460"/>
      <c r="EJQ19" s="460"/>
      <c r="EJR19" s="460"/>
      <c r="EJS19" s="460"/>
      <c r="EJT19" s="460"/>
      <c r="EJU19" s="460"/>
      <c r="EJV19" s="460"/>
      <c r="EJW19" s="460"/>
      <c r="EJX19" s="460"/>
      <c r="EJY19" s="460"/>
      <c r="EJZ19" s="460"/>
      <c r="EKA19" s="460"/>
      <c r="EKB19" s="460"/>
      <c r="EKC19" s="460"/>
      <c r="EKD19" s="460"/>
      <c r="EKE19" s="460"/>
      <c r="EKF19" s="460"/>
      <c r="EKG19" s="460"/>
      <c r="EKH19" s="460"/>
      <c r="EKI19" s="460"/>
      <c r="EKJ19" s="460"/>
      <c r="EKK19" s="460"/>
      <c r="EKL19" s="460"/>
      <c r="EKM19" s="460"/>
      <c r="EKN19" s="460"/>
      <c r="EKO19" s="460"/>
      <c r="EKP19" s="460"/>
      <c r="EKQ19" s="460"/>
      <c r="EKR19" s="460"/>
      <c r="EKS19" s="460"/>
      <c r="EKT19" s="460"/>
      <c r="EKU19" s="460"/>
      <c r="EKV19" s="460"/>
      <c r="EKW19" s="460"/>
      <c r="EKX19" s="460"/>
      <c r="EKY19" s="460"/>
      <c r="EKZ19" s="460"/>
      <c r="ELA19" s="460"/>
      <c r="ELB19" s="460"/>
      <c r="ELC19" s="460"/>
      <c r="ELD19" s="460"/>
      <c r="ELE19" s="460"/>
      <c r="ELF19" s="460"/>
      <c r="ELG19" s="460"/>
      <c r="ELH19" s="460"/>
      <c r="ELI19" s="460"/>
      <c r="ELJ19" s="460"/>
      <c r="ELK19" s="460"/>
      <c r="ELL19" s="460"/>
      <c r="ELM19" s="460"/>
      <c r="ELN19" s="460"/>
      <c r="ELO19" s="460"/>
      <c r="ELP19" s="460"/>
      <c r="ELQ19" s="460"/>
      <c r="ELR19" s="460"/>
      <c r="ELS19" s="460"/>
      <c r="ELT19" s="460"/>
      <c r="ELU19" s="460"/>
      <c r="ELV19" s="460"/>
      <c r="ELW19" s="460"/>
      <c r="ELX19" s="460"/>
      <c r="ELY19" s="460"/>
      <c r="ELZ19" s="460"/>
      <c r="EMA19" s="460"/>
      <c r="EMB19" s="460"/>
      <c r="EMC19" s="460"/>
      <c r="EMD19" s="460"/>
      <c r="EME19" s="460"/>
      <c r="EMF19" s="460"/>
      <c r="EMG19" s="460"/>
      <c r="EMH19" s="460"/>
      <c r="EMI19" s="460"/>
      <c r="EMJ19" s="460"/>
      <c r="EMK19" s="460"/>
      <c r="EML19" s="460"/>
      <c r="EMM19" s="460"/>
      <c r="EMN19" s="460"/>
      <c r="EMO19" s="460"/>
      <c r="EMP19" s="460"/>
      <c r="EMQ19" s="460"/>
      <c r="EMR19" s="460"/>
      <c r="EMS19" s="460"/>
      <c r="EMT19" s="460"/>
      <c r="EMU19" s="460"/>
      <c r="EMV19" s="460"/>
      <c r="EMW19" s="460"/>
      <c r="EMX19" s="460"/>
      <c r="EMY19" s="460"/>
      <c r="EMZ19" s="460"/>
      <c r="ENA19" s="460"/>
      <c r="ENB19" s="460"/>
      <c r="ENC19" s="460"/>
      <c r="END19" s="460"/>
      <c r="ENE19" s="460"/>
      <c r="ENF19" s="460"/>
      <c r="ENG19" s="460"/>
      <c r="ENH19" s="460"/>
      <c r="ENI19" s="460"/>
      <c r="ENJ19" s="460"/>
      <c r="ENK19" s="460"/>
      <c r="ENL19" s="460"/>
      <c r="ENM19" s="460"/>
      <c r="ENN19" s="460"/>
      <c r="ENO19" s="460"/>
      <c r="ENP19" s="460"/>
      <c r="ENQ19" s="460"/>
      <c r="ENR19" s="460"/>
      <c r="ENS19" s="460"/>
      <c r="ENT19" s="460"/>
      <c r="ENU19" s="460"/>
      <c r="ENV19" s="460"/>
      <c r="ENW19" s="460"/>
      <c r="ENX19" s="460"/>
      <c r="ENY19" s="460"/>
      <c r="ENZ19" s="460"/>
      <c r="EOA19" s="460"/>
      <c r="EOB19" s="460"/>
      <c r="EOC19" s="460"/>
      <c r="EOD19" s="460"/>
      <c r="EOE19" s="460"/>
      <c r="EOF19" s="460"/>
      <c r="EOG19" s="460"/>
      <c r="EOH19" s="460"/>
      <c r="EOI19" s="460"/>
      <c r="EOJ19" s="460"/>
      <c r="EOK19" s="460"/>
      <c r="EOL19" s="460"/>
      <c r="EOM19" s="460"/>
      <c r="EON19" s="460"/>
      <c r="EOO19" s="460"/>
      <c r="EOP19" s="460"/>
      <c r="EOQ19" s="460"/>
      <c r="EOR19" s="460"/>
      <c r="EOS19" s="460"/>
      <c r="EOT19" s="460"/>
      <c r="EOU19" s="460"/>
      <c r="EOV19" s="460"/>
      <c r="EOW19" s="460"/>
      <c r="EOX19" s="460"/>
      <c r="EOY19" s="460"/>
      <c r="EOZ19" s="460"/>
      <c r="EPA19" s="460"/>
      <c r="EPB19" s="460"/>
      <c r="EPC19" s="460"/>
      <c r="EPD19" s="460"/>
      <c r="EPE19" s="460"/>
      <c r="EPF19" s="460"/>
      <c r="EPG19" s="460"/>
      <c r="EPH19" s="460"/>
      <c r="EPI19" s="460"/>
      <c r="EPJ19" s="460"/>
      <c r="EPK19" s="460"/>
      <c r="EPL19" s="460"/>
      <c r="EPM19" s="460"/>
      <c r="EPN19" s="460"/>
      <c r="EPO19" s="460"/>
      <c r="EPP19" s="460"/>
      <c r="EPQ19" s="460"/>
      <c r="EPR19" s="460"/>
      <c r="EPS19" s="460"/>
      <c r="EPT19" s="460"/>
      <c r="EPU19" s="460"/>
      <c r="EPV19" s="460"/>
      <c r="EPW19" s="460"/>
      <c r="EPX19" s="460"/>
      <c r="EPY19" s="460"/>
      <c r="EPZ19" s="460"/>
      <c r="EQA19" s="460"/>
      <c r="EQB19" s="460"/>
      <c r="EQC19" s="460"/>
      <c r="EQD19" s="460"/>
      <c r="EQE19" s="460"/>
      <c r="EQF19" s="460"/>
      <c r="EQG19" s="460"/>
      <c r="EQH19" s="460"/>
      <c r="EQI19" s="460"/>
      <c r="EQJ19" s="460"/>
      <c r="EQK19" s="460"/>
      <c r="EQL19" s="460"/>
      <c r="EQM19" s="460"/>
      <c r="EQN19" s="460"/>
      <c r="EQO19" s="460"/>
      <c r="EQP19" s="460"/>
      <c r="EQQ19" s="460"/>
      <c r="EQR19" s="460"/>
      <c r="EQS19" s="460"/>
      <c r="EQT19" s="460"/>
      <c r="EQU19" s="460"/>
      <c r="EQV19" s="460"/>
      <c r="EQW19" s="460"/>
      <c r="EQX19" s="460"/>
      <c r="EQY19" s="460"/>
      <c r="EQZ19" s="460"/>
      <c r="ERA19" s="460"/>
      <c r="ERB19" s="460"/>
      <c r="ERC19" s="460"/>
      <c r="ERD19" s="460"/>
      <c r="ERE19" s="460"/>
      <c r="ERF19" s="460"/>
      <c r="ERG19" s="460"/>
      <c r="ERH19" s="460"/>
      <c r="ERI19" s="460"/>
      <c r="ERJ19" s="460"/>
      <c r="ERK19" s="460"/>
      <c r="ERL19" s="460"/>
      <c r="ERM19" s="460"/>
      <c r="ERN19" s="460"/>
      <c r="ERO19" s="460"/>
      <c r="ERP19" s="460"/>
      <c r="ERQ19" s="460"/>
      <c r="ERR19" s="460"/>
      <c r="ERS19" s="460"/>
      <c r="ERT19" s="460"/>
      <c r="ERU19" s="460"/>
      <c r="ERV19" s="460"/>
      <c r="ERW19" s="460"/>
      <c r="ERX19" s="460"/>
      <c r="ERY19" s="460"/>
      <c r="ERZ19" s="460"/>
      <c r="ESA19" s="460"/>
      <c r="ESB19" s="460"/>
      <c r="ESC19" s="460"/>
      <c r="ESD19" s="460"/>
      <c r="ESE19" s="460"/>
      <c r="ESF19" s="460"/>
      <c r="ESG19" s="460"/>
      <c r="ESH19" s="460"/>
      <c r="ESI19" s="460"/>
      <c r="ESJ19" s="460"/>
      <c r="ESK19" s="460"/>
      <c r="ESL19" s="460"/>
      <c r="ESM19" s="460"/>
      <c r="ESN19" s="460"/>
      <c r="ESO19" s="460"/>
      <c r="ESP19" s="460"/>
      <c r="ESQ19" s="460"/>
      <c r="ESR19" s="460"/>
      <c r="ESS19" s="460"/>
      <c r="EST19" s="460"/>
      <c r="ESU19" s="460"/>
      <c r="ESV19" s="460"/>
      <c r="ESW19" s="460"/>
      <c r="ESX19" s="460"/>
      <c r="ESY19" s="460"/>
      <c r="ESZ19" s="460"/>
      <c r="ETA19" s="460"/>
      <c r="ETB19" s="460"/>
      <c r="ETC19" s="460"/>
      <c r="ETD19" s="460"/>
      <c r="ETE19" s="460"/>
      <c r="ETF19" s="460"/>
      <c r="ETG19" s="460"/>
      <c r="ETH19" s="460"/>
      <c r="ETI19" s="460"/>
      <c r="ETJ19" s="460"/>
      <c r="ETK19" s="460"/>
      <c r="ETL19" s="460"/>
      <c r="ETM19" s="460"/>
      <c r="ETN19" s="460"/>
      <c r="ETO19" s="460"/>
      <c r="ETP19" s="460"/>
      <c r="ETQ19" s="460"/>
      <c r="ETR19" s="460"/>
      <c r="ETS19" s="460"/>
      <c r="ETT19" s="460"/>
      <c r="ETU19" s="460"/>
      <c r="ETV19" s="460"/>
      <c r="ETW19" s="460"/>
      <c r="ETX19" s="460"/>
      <c r="ETY19" s="460"/>
      <c r="ETZ19" s="460"/>
      <c r="EUA19" s="460"/>
      <c r="EUB19" s="460"/>
      <c r="EUC19" s="460"/>
      <c r="EUD19" s="460"/>
      <c r="EUE19" s="460"/>
      <c r="EUF19" s="460"/>
      <c r="EUG19" s="460"/>
      <c r="EUH19" s="460"/>
      <c r="EUI19" s="460"/>
      <c r="EUJ19" s="460"/>
      <c r="EUK19" s="460"/>
      <c r="EUL19" s="460"/>
      <c r="EUM19" s="460"/>
      <c r="EUN19" s="460"/>
      <c r="EUO19" s="460"/>
      <c r="EUP19" s="460"/>
      <c r="EUQ19" s="460"/>
      <c r="EUR19" s="460"/>
      <c r="EUS19" s="460"/>
      <c r="EUT19" s="460"/>
      <c r="EUU19" s="460"/>
      <c r="EUV19" s="460"/>
      <c r="EUW19" s="460"/>
      <c r="EUX19" s="460"/>
      <c r="EUY19" s="460"/>
      <c r="EUZ19" s="460"/>
      <c r="EVA19" s="460"/>
      <c r="EVB19" s="460"/>
      <c r="EVC19" s="460"/>
      <c r="EVD19" s="460"/>
      <c r="EVE19" s="460"/>
      <c r="EVF19" s="460"/>
      <c r="EVG19" s="460"/>
      <c r="EVH19" s="460"/>
      <c r="EVI19" s="460"/>
      <c r="EVJ19" s="460"/>
      <c r="EVK19" s="460"/>
      <c r="EVL19" s="460"/>
      <c r="EVM19" s="460"/>
      <c r="EVN19" s="460"/>
      <c r="EVO19" s="460"/>
      <c r="EVP19" s="460"/>
      <c r="EVQ19" s="460"/>
      <c r="EVR19" s="460"/>
      <c r="EVS19" s="460"/>
      <c r="EVT19" s="460"/>
      <c r="EVU19" s="460"/>
      <c r="EVV19" s="460"/>
      <c r="EVW19" s="460"/>
      <c r="EVX19" s="460"/>
      <c r="EVY19" s="460"/>
      <c r="EVZ19" s="460"/>
      <c r="EWA19" s="460"/>
      <c r="EWB19" s="460"/>
      <c r="EWC19" s="460"/>
      <c r="EWD19" s="460"/>
      <c r="EWE19" s="460"/>
      <c r="EWF19" s="460"/>
      <c r="EWG19" s="460"/>
      <c r="EWH19" s="460"/>
      <c r="EWI19" s="460"/>
      <c r="EWJ19" s="460"/>
      <c r="EWK19" s="460"/>
      <c r="EWL19" s="460"/>
      <c r="EWM19" s="460"/>
      <c r="EWN19" s="460"/>
      <c r="EWO19" s="460"/>
      <c r="EWP19" s="460"/>
      <c r="EWQ19" s="460"/>
      <c r="EWR19" s="460"/>
      <c r="EWS19" s="460"/>
      <c r="EWT19" s="460"/>
      <c r="EWU19" s="460"/>
      <c r="EWV19" s="460"/>
      <c r="EWW19" s="460"/>
      <c r="EWX19" s="460"/>
      <c r="EWY19" s="460"/>
      <c r="EWZ19" s="460"/>
      <c r="EXA19" s="460"/>
      <c r="EXB19" s="460"/>
      <c r="EXC19" s="460"/>
      <c r="EXD19" s="460"/>
      <c r="EXE19" s="460"/>
      <c r="EXF19" s="460"/>
      <c r="EXG19" s="460"/>
      <c r="EXH19" s="460"/>
      <c r="EXI19" s="460"/>
      <c r="EXJ19" s="460"/>
      <c r="EXK19" s="460"/>
      <c r="EXL19" s="460"/>
      <c r="EXM19" s="460"/>
      <c r="EXN19" s="460"/>
      <c r="EXO19" s="460"/>
      <c r="EXP19" s="460"/>
      <c r="EXQ19" s="460"/>
      <c r="EXR19" s="460"/>
      <c r="EXS19" s="460"/>
      <c r="EXT19" s="460"/>
      <c r="EXU19" s="460"/>
      <c r="EXV19" s="460"/>
      <c r="EXW19" s="460"/>
      <c r="EXX19" s="460"/>
      <c r="EXY19" s="460"/>
      <c r="EXZ19" s="460"/>
      <c r="EYA19" s="460"/>
      <c r="EYB19" s="460"/>
      <c r="EYC19" s="460"/>
      <c r="EYD19" s="460"/>
      <c r="EYE19" s="460"/>
      <c r="EYF19" s="460"/>
      <c r="EYG19" s="460"/>
      <c r="EYH19" s="460"/>
      <c r="EYI19" s="460"/>
      <c r="EYJ19" s="460"/>
      <c r="EYK19" s="460"/>
      <c r="EYL19" s="460"/>
      <c r="EYM19" s="460"/>
      <c r="EYN19" s="460"/>
      <c r="EYO19" s="460"/>
      <c r="EYP19" s="460"/>
      <c r="EYQ19" s="460"/>
      <c r="EYR19" s="460"/>
      <c r="EYS19" s="460"/>
      <c r="EYT19" s="460"/>
      <c r="EYU19" s="460"/>
      <c r="EYV19" s="460"/>
      <c r="EYW19" s="460"/>
      <c r="EYX19" s="460"/>
      <c r="EYY19" s="460"/>
      <c r="EYZ19" s="460"/>
      <c r="EZA19" s="460"/>
      <c r="EZB19" s="460"/>
      <c r="EZC19" s="460"/>
      <c r="EZD19" s="460"/>
      <c r="EZE19" s="460"/>
      <c r="EZF19" s="460"/>
      <c r="EZG19" s="460"/>
      <c r="EZH19" s="460"/>
      <c r="EZI19" s="460"/>
      <c r="EZJ19" s="460"/>
      <c r="EZK19" s="460"/>
      <c r="EZL19" s="460"/>
      <c r="EZM19" s="460"/>
      <c r="EZN19" s="460"/>
      <c r="EZO19" s="460"/>
      <c r="EZP19" s="460"/>
      <c r="EZQ19" s="460"/>
      <c r="EZR19" s="460"/>
      <c r="EZS19" s="460"/>
      <c r="EZT19" s="460"/>
      <c r="EZU19" s="460"/>
      <c r="EZV19" s="460"/>
      <c r="EZW19" s="460"/>
      <c r="EZX19" s="460"/>
      <c r="EZY19" s="460"/>
      <c r="EZZ19" s="460"/>
      <c r="FAA19" s="460"/>
      <c r="FAB19" s="460"/>
      <c r="FAC19" s="460"/>
      <c r="FAD19" s="460"/>
      <c r="FAE19" s="460"/>
      <c r="FAF19" s="460"/>
      <c r="FAG19" s="460"/>
      <c r="FAH19" s="460"/>
      <c r="FAI19" s="460"/>
      <c r="FAJ19" s="460"/>
      <c r="FAK19" s="460"/>
      <c r="FAL19" s="460"/>
      <c r="FAM19" s="460"/>
      <c r="FAN19" s="460"/>
      <c r="FAO19" s="460"/>
      <c r="FAP19" s="460"/>
      <c r="FAQ19" s="460"/>
      <c r="FAR19" s="460"/>
      <c r="FAS19" s="460"/>
      <c r="FAT19" s="460"/>
      <c r="FAU19" s="460"/>
      <c r="FAV19" s="460"/>
      <c r="FAW19" s="460"/>
      <c r="FAX19" s="460"/>
      <c r="FAY19" s="460"/>
      <c r="FAZ19" s="460"/>
      <c r="FBA19" s="460"/>
      <c r="FBB19" s="460"/>
      <c r="FBC19" s="460"/>
      <c r="FBD19" s="460"/>
      <c r="FBE19" s="460"/>
      <c r="FBF19" s="460"/>
      <c r="FBG19" s="460"/>
      <c r="FBH19" s="460"/>
      <c r="FBI19" s="460"/>
      <c r="FBJ19" s="460"/>
      <c r="FBK19" s="460"/>
      <c r="FBL19" s="460"/>
      <c r="FBM19" s="460"/>
      <c r="FBN19" s="460"/>
      <c r="FBO19" s="460"/>
      <c r="FBP19" s="460"/>
      <c r="FBQ19" s="460"/>
      <c r="FBR19" s="460"/>
      <c r="FBS19" s="460"/>
      <c r="FBT19" s="460"/>
      <c r="FBU19" s="460"/>
      <c r="FBV19" s="460"/>
      <c r="FBW19" s="460"/>
      <c r="FBX19" s="460"/>
      <c r="FBY19" s="460"/>
      <c r="FBZ19" s="460"/>
      <c r="FCA19" s="460"/>
      <c r="FCB19" s="460"/>
      <c r="FCC19" s="460"/>
      <c r="FCD19" s="460"/>
      <c r="FCE19" s="460"/>
      <c r="FCF19" s="460"/>
      <c r="FCG19" s="460"/>
      <c r="FCH19" s="460"/>
      <c r="FCI19" s="460"/>
      <c r="FCJ19" s="460"/>
      <c r="FCK19" s="460"/>
      <c r="FCL19" s="460"/>
      <c r="FCM19" s="460"/>
      <c r="FCN19" s="460"/>
      <c r="FCO19" s="460"/>
      <c r="FCP19" s="460"/>
      <c r="FCQ19" s="460"/>
      <c r="FCR19" s="460"/>
      <c r="FCS19" s="460"/>
      <c r="FCT19" s="460"/>
      <c r="FCU19" s="460"/>
      <c r="FCV19" s="460"/>
      <c r="FCW19" s="460"/>
      <c r="FCX19" s="460"/>
      <c r="FCY19" s="460"/>
      <c r="FCZ19" s="460"/>
      <c r="FDA19" s="460"/>
      <c r="FDB19" s="460"/>
      <c r="FDC19" s="460"/>
      <c r="FDD19" s="460"/>
      <c r="FDE19" s="460"/>
      <c r="FDF19" s="460"/>
      <c r="FDG19" s="460"/>
      <c r="FDH19" s="460"/>
      <c r="FDI19" s="460"/>
      <c r="FDJ19" s="460"/>
      <c r="FDK19" s="460"/>
      <c r="FDL19" s="460"/>
      <c r="FDM19" s="460"/>
      <c r="FDN19" s="460"/>
      <c r="FDO19" s="460"/>
      <c r="FDP19" s="460"/>
      <c r="FDQ19" s="460"/>
      <c r="FDR19" s="460"/>
      <c r="FDS19" s="460"/>
      <c r="FDT19" s="460"/>
      <c r="FDU19" s="460"/>
      <c r="FDV19" s="460"/>
      <c r="FDW19" s="460"/>
      <c r="FDX19" s="460"/>
      <c r="FDY19" s="460"/>
      <c r="FDZ19" s="460"/>
      <c r="FEA19" s="460"/>
      <c r="FEB19" s="460"/>
      <c r="FEC19" s="460"/>
      <c r="FED19" s="460"/>
      <c r="FEE19" s="460"/>
      <c r="FEF19" s="460"/>
      <c r="FEG19" s="460"/>
      <c r="FEH19" s="460"/>
      <c r="FEI19" s="460"/>
      <c r="FEJ19" s="460"/>
      <c r="FEK19" s="460"/>
      <c r="FEL19" s="460"/>
      <c r="FEM19" s="460"/>
      <c r="FEN19" s="460"/>
      <c r="FEO19" s="460"/>
      <c r="FEP19" s="460"/>
      <c r="FEQ19" s="460"/>
      <c r="FER19" s="460"/>
      <c r="FES19" s="460"/>
      <c r="FET19" s="460"/>
      <c r="FEU19" s="460"/>
      <c r="FEV19" s="460"/>
      <c r="FEW19" s="460"/>
      <c r="FEX19" s="460"/>
      <c r="FEY19" s="460"/>
      <c r="FEZ19" s="460"/>
      <c r="FFA19" s="460"/>
      <c r="FFB19" s="460"/>
      <c r="FFC19" s="460"/>
      <c r="FFD19" s="460"/>
      <c r="FFE19" s="460"/>
      <c r="FFF19" s="460"/>
      <c r="FFG19" s="460"/>
      <c r="FFH19" s="460"/>
      <c r="FFI19" s="460"/>
      <c r="FFJ19" s="460"/>
      <c r="FFK19" s="460"/>
      <c r="FFL19" s="460"/>
      <c r="FFM19" s="460"/>
      <c r="FFN19" s="460"/>
      <c r="FFO19" s="460"/>
      <c r="FFP19" s="460"/>
      <c r="FFQ19" s="460"/>
      <c r="FFR19" s="460"/>
      <c r="FFS19" s="460"/>
      <c r="FFT19" s="460"/>
      <c r="FFU19" s="460"/>
      <c r="FFV19" s="460"/>
      <c r="FFW19" s="460"/>
      <c r="FFX19" s="460"/>
      <c r="FFY19" s="460"/>
      <c r="FFZ19" s="460"/>
      <c r="FGA19" s="460"/>
      <c r="FGB19" s="460"/>
      <c r="FGC19" s="460"/>
      <c r="FGD19" s="460"/>
      <c r="FGE19" s="460"/>
      <c r="FGF19" s="460"/>
      <c r="FGG19" s="460"/>
      <c r="FGH19" s="460"/>
      <c r="FGI19" s="460"/>
      <c r="FGJ19" s="460"/>
      <c r="FGK19" s="460"/>
      <c r="FGL19" s="460"/>
      <c r="FGM19" s="460"/>
      <c r="FGN19" s="460"/>
      <c r="FGO19" s="460"/>
      <c r="FGP19" s="460"/>
      <c r="FGQ19" s="460"/>
      <c r="FGR19" s="460"/>
      <c r="FGS19" s="460"/>
      <c r="FGT19" s="460"/>
      <c r="FGU19" s="460"/>
      <c r="FGV19" s="460"/>
      <c r="FGW19" s="460"/>
      <c r="FGX19" s="460"/>
      <c r="FGY19" s="460"/>
      <c r="FGZ19" s="460"/>
      <c r="FHA19" s="460"/>
      <c r="FHB19" s="460"/>
      <c r="FHC19" s="460"/>
      <c r="FHD19" s="460"/>
      <c r="FHE19" s="460"/>
      <c r="FHF19" s="460"/>
      <c r="FHG19" s="460"/>
      <c r="FHH19" s="460"/>
      <c r="FHI19" s="460"/>
      <c r="FHJ19" s="460"/>
      <c r="FHK19" s="460"/>
      <c r="FHL19" s="460"/>
      <c r="FHM19" s="460"/>
      <c r="FHN19" s="460"/>
      <c r="FHO19" s="460"/>
      <c r="FHP19" s="460"/>
      <c r="FHQ19" s="460"/>
      <c r="FHR19" s="460"/>
      <c r="FHS19" s="460"/>
      <c r="FHT19" s="460"/>
      <c r="FHU19" s="460"/>
      <c r="FHV19" s="460"/>
      <c r="FHW19" s="460"/>
      <c r="FHX19" s="460"/>
      <c r="FHY19" s="460"/>
      <c r="FHZ19" s="460"/>
      <c r="FIA19" s="460"/>
      <c r="FIB19" s="460"/>
      <c r="FIC19" s="460"/>
      <c r="FID19" s="460"/>
      <c r="FIE19" s="460"/>
      <c r="FIF19" s="460"/>
      <c r="FIG19" s="460"/>
      <c r="FIH19" s="460"/>
      <c r="FII19" s="460"/>
      <c r="FIJ19" s="460"/>
      <c r="FIK19" s="460"/>
      <c r="FIL19" s="460"/>
      <c r="FIM19" s="460"/>
      <c r="FIN19" s="460"/>
      <c r="FIO19" s="460"/>
      <c r="FIP19" s="460"/>
      <c r="FIQ19" s="460"/>
      <c r="FIR19" s="460"/>
      <c r="FIS19" s="460"/>
      <c r="FIT19" s="460"/>
      <c r="FIU19" s="460"/>
      <c r="FIV19" s="460"/>
      <c r="FIW19" s="460"/>
      <c r="FIX19" s="460"/>
      <c r="FIY19" s="460"/>
      <c r="FIZ19" s="460"/>
      <c r="FJA19" s="460"/>
      <c r="FJB19" s="460"/>
      <c r="FJC19" s="460"/>
      <c r="FJD19" s="460"/>
      <c r="FJE19" s="460"/>
      <c r="FJF19" s="460"/>
      <c r="FJG19" s="460"/>
      <c r="FJH19" s="460"/>
      <c r="FJI19" s="460"/>
      <c r="FJJ19" s="460"/>
      <c r="FJK19" s="460"/>
      <c r="FJL19" s="460"/>
      <c r="FJM19" s="460"/>
      <c r="FJN19" s="460"/>
      <c r="FJO19" s="460"/>
      <c r="FJP19" s="460"/>
      <c r="FJQ19" s="460"/>
      <c r="FJR19" s="460"/>
      <c r="FJS19" s="460"/>
      <c r="FJT19" s="460"/>
      <c r="FJU19" s="460"/>
      <c r="FJV19" s="460"/>
      <c r="FJW19" s="460"/>
      <c r="FJX19" s="460"/>
      <c r="FJY19" s="460"/>
      <c r="FJZ19" s="460"/>
      <c r="FKA19" s="460"/>
      <c r="FKB19" s="460"/>
      <c r="FKC19" s="460"/>
      <c r="FKD19" s="460"/>
      <c r="FKE19" s="460"/>
      <c r="FKF19" s="460"/>
      <c r="FKG19" s="460"/>
      <c r="FKH19" s="460"/>
      <c r="FKI19" s="460"/>
      <c r="FKJ19" s="460"/>
      <c r="FKK19" s="460"/>
      <c r="FKL19" s="460"/>
      <c r="FKM19" s="460"/>
      <c r="FKN19" s="460"/>
      <c r="FKO19" s="460"/>
      <c r="FKP19" s="460"/>
      <c r="FKQ19" s="460"/>
      <c r="FKR19" s="460"/>
      <c r="FKS19" s="460"/>
      <c r="FKT19" s="460"/>
      <c r="FKU19" s="460"/>
      <c r="FKV19" s="460"/>
      <c r="FKW19" s="460"/>
      <c r="FKX19" s="460"/>
      <c r="FKY19" s="460"/>
      <c r="FKZ19" s="460"/>
      <c r="FLA19" s="460"/>
      <c r="FLB19" s="460"/>
      <c r="FLC19" s="460"/>
      <c r="FLD19" s="460"/>
      <c r="FLE19" s="460"/>
      <c r="FLF19" s="460"/>
      <c r="FLG19" s="460"/>
      <c r="FLH19" s="460"/>
      <c r="FLI19" s="460"/>
      <c r="FLJ19" s="460"/>
      <c r="FLK19" s="460"/>
      <c r="FLL19" s="460"/>
      <c r="FLM19" s="460"/>
      <c r="FLN19" s="460"/>
      <c r="FLO19" s="460"/>
      <c r="FLP19" s="460"/>
      <c r="FLQ19" s="460"/>
      <c r="FLR19" s="460"/>
      <c r="FLS19" s="460"/>
      <c r="FLT19" s="460"/>
      <c r="FLU19" s="460"/>
      <c r="FLV19" s="460"/>
      <c r="FLW19" s="460"/>
      <c r="FLX19" s="460"/>
      <c r="FLY19" s="460"/>
      <c r="FLZ19" s="460"/>
      <c r="FMA19" s="460"/>
      <c r="FMB19" s="460"/>
      <c r="FMC19" s="460"/>
      <c r="FMD19" s="460"/>
      <c r="FME19" s="460"/>
      <c r="FMF19" s="460"/>
      <c r="FMG19" s="460"/>
      <c r="FMH19" s="460"/>
      <c r="FMI19" s="460"/>
      <c r="FMJ19" s="460"/>
      <c r="FMK19" s="460"/>
      <c r="FML19" s="460"/>
      <c r="FMM19" s="460"/>
      <c r="FMN19" s="460"/>
      <c r="FMO19" s="460"/>
      <c r="FMP19" s="460"/>
      <c r="FMQ19" s="460"/>
      <c r="FMR19" s="460"/>
      <c r="FMS19" s="460"/>
      <c r="FMT19" s="460"/>
      <c r="FMU19" s="460"/>
      <c r="FMV19" s="460"/>
      <c r="FMW19" s="460"/>
      <c r="FMX19" s="460"/>
      <c r="FMY19" s="460"/>
      <c r="FMZ19" s="460"/>
      <c r="FNA19" s="460"/>
      <c r="FNB19" s="460"/>
      <c r="FNC19" s="460"/>
      <c r="FND19" s="460"/>
      <c r="FNE19" s="460"/>
      <c r="FNF19" s="460"/>
      <c r="FNG19" s="460"/>
      <c r="FNH19" s="460"/>
      <c r="FNI19" s="460"/>
      <c r="FNJ19" s="460"/>
      <c r="FNK19" s="460"/>
      <c r="FNL19" s="460"/>
      <c r="FNM19" s="460"/>
      <c r="FNN19" s="460"/>
      <c r="FNO19" s="460"/>
      <c r="FNP19" s="460"/>
      <c r="FNQ19" s="460"/>
      <c r="FNR19" s="460"/>
      <c r="FNS19" s="460"/>
      <c r="FNT19" s="460"/>
      <c r="FNU19" s="460"/>
      <c r="FNV19" s="460"/>
      <c r="FNW19" s="460"/>
      <c r="FNX19" s="460"/>
      <c r="FNY19" s="460"/>
      <c r="FNZ19" s="460"/>
      <c r="FOA19" s="460"/>
      <c r="FOB19" s="460"/>
      <c r="FOC19" s="460"/>
      <c r="FOD19" s="460"/>
      <c r="FOE19" s="460"/>
      <c r="FOF19" s="460"/>
      <c r="FOG19" s="460"/>
      <c r="FOH19" s="460"/>
      <c r="FOI19" s="460"/>
      <c r="FOJ19" s="460"/>
      <c r="FOK19" s="460"/>
      <c r="FOL19" s="460"/>
      <c r="FOM19" s="460"/>
      <c r="FON19" s="460"/>
      <c r="FOO19" s="460"/>
      <c r="FOP19" s="460"/>
      <c r="FOQ19" s="460"/>
      <c r="FOR19" s="460"/>
      <c r="FOS19" s="460"/>
      <c r="FOT19" s="460"/>
      <c r="FOU19" s="460"/>
      <c r="FOV19" s="460"/>
      <c r="FOW19" s="460"/>
      <c r="FOX19" s="460"/>
      <c r="FOY19" s="460"/>
      <c r="FOZ19" s="460"/>
      <c r="FPA19" s="460"/>
      <c r="FPB19" s="460"/>
      <c r="FPC19" s="460"/>
      <c r="FPD19" s="460"/>
      <c r="FPE19" s="460"/>
      <c r="FPF19" s="460"/>
      <c r="FPG19" s="460"/>
      <c r="FPH19" s="460"/>
      <c r="FPI19" s="460"/>
      <c r="FPJ19" s="460"/>
      <c r="FPK19" s="460"/>
      <c r="FPL19" s="460"/>
      <c r="FPM19" s="460"/>
      <c r="FPN19" s="460"/>
      <c r="FPO19" s="460"/>
      <c r="FPP19" s="460"/>
      <c r="FPQ19" s="460"/>
      <c r="FPR19" s="460"/>
      <c r="FPS19" s="460"/>
      <c r="FPT19" s="460"/>
      <c r="FPU19" s="460"/>
      <c r="FPV19" s="460"/>
      <c r="FPW19" s="460"/>
      <c r="FPX19" s="460"/>
      <c r="FPY19" s="460"/>
      <c r="FPZ19" s="460"/>
      <c r="FQA19" s="460"/>
      <c r="FQB19" s="460"/>
      <c r="FQC19" s="460"/>
      <c r="FQD19" s="460"/>
      <c r="FQE19" s="460"/>
      <c r="FQF19" s="460"/>
      <c r="FQG19" s="460"/>
      <c r="FQH19" s="460"/>
      <c r="FQI19" s="460"/>
      <c r="FQJ19" s="460"/>
      <c r="FQK19" s="460"/>
      <c r="FQL19" s="460"/>
      <c r="FQM19" s="460"/>
      <c r="FQN19" s="460"/>
      <c r="FQO19" s="460"/>
      <c r="FQP19" s="460"/>
      <c r="FQQ19" s="460"/>
      <c r="FQR19" s="460"/>
      <c r="FQS19" s="460"/>
      <c r="FQT19" s="460"/>
      <c r="FQU19" s="460"/>
      <c r="FQV19" s="460"/>
      <c r="FQW19" s="460"/>
      <c r="FQX19" s="460"/>
      <c r="FQY19" s="460"/>
      <c r="FQZ19" s="460"/>
      <c r="FRA19" s="460"/>
      <c r="FRB19" s="460"/>
      <c r="FRC19" s="460"/>
      <c r="FRD19" s="460"/>
      <c r="FRE19" s="460"/>
      <c r="FRF19" s="460"/>
      <c r="FRG19" s="460"/>
      <c r="FRH19" s="460"/>
      <c r="FRI19" s="460"/>
      <c r="FRJ19" s="460"/>
      <c r="FRK19" s="460"/>
      <c r="FRL19" s="460"/>
      <c r="FRM19" s="460"/>
      <c r="FRN19" s="460"/>
      <c r="FRO19" s="460"/>
      <c r="FRP19" s="460"/>
      <c r="FRQ19" s="460"/>
      <c r="FRR19" s="460"/>
      <c r="FRS19" s="460"/>
      <c r="FRT19" s="460"/>
      <c r="FRU19" s="460"/>
      <c r="FRV19" s="460"/>
      <c r="FRW19" s="460"/>
      <c r="FRX19" s="460"/>
      <c r="FRY19" s="460"/>
      <c r="FRZ19" s="460"/>
      <c r="FSA19" s="460"/>
      <c r="FSB19" s="460"/>
      <c r="FSC19" s="460"/>
      <c r="FSD19" s="460"/>
      <c r="FSE19" s="460"/>
      <c r="FSF19" s="460"/>
      <c r="FSG19" s="460"/>
      <c r="FSH19" s="460"/>
      <c r="FSI19" s="460"/>
      <c r="FSJ19" s="460"/>
      <c r="FSK19" s="460"/>
      <c r="FSL19" s="460"/>
      <c r="FSM19" s="460"/>
      <c r="FSN19" s="460"/>
      <c r="FSO19" s="460"/>
      <c r="FSP19" s="460"/>
      <c r="FSQ19" s="460"/>
      <c r="FSR19" s="460"/>
      <c r="FSS19" s="460"/>
      <c r="FST19" s="460"/>
      <c r="FSU19" s="460"/>
      <c r="FSV19" s="460"/>
      <c r="FSW19" s="460"/>
      <c r="FSX19" s="460"/>
      <c r="FSY19" s="460"/>
      <c r="FSZ19" s="460"/>
      <c r="FTA19" s="460"/>
      <c r="FTB19" s="460"/>
      <c r="FTC19" s="460"/>
      <c r="FTD19" s="460"/>
      <c r="FTE19" s="460"/>
      <c r="FTF19" s="460"/>
      <c r="FTG19" s="460"/>
      <c r="FTH19" s="460"/>
      <c r="FTI19" s="460"/>
      <c r="FTJ19" s="460"/>
      <c r="FTK19" s="460"/>
      <c r="FTL19" s="460"/>
      <c r="FTM19" s="460"/>
      <c r="FTN19" s="460"/>
      <c r="FTO19" s="460"/>
      <c r="FTP19" s="460"/>
      <c r="FTQ19" s="460"/>
      <c r="FTR19" s="460"/>
      <c r="FTS19" s="460"/>
      <c r="FTT19" s="460"/>
      <c r="FTU19" s="460"/>
      <c r="FTV19" s="460"/>
      <c r="FTW19" s="460"/>
      <c r="FTX19" s="460"/>
      <c r="FTY19" s="460"/>
      <c r="FTZ19" s="460"/>
      <c r="FUA19" s="460"/>
      <c r="FUB19" s="460"/>
      <c r="FUC19" s="460"/>
      <c r="FUD19" s="460"/>
      <c r="FUE19" s="460"/>
      <c r="FUF19" s="460"/>
      <c r="FUG19" s="460"/>
      <c r="FUH19" s="460"/>
      <c r="FUI19" s="460"/>
      <c r="FUJ19" s="460"/>
      <c r="FUK19" s="460"/>
      <c r="FUL19" s="460"/>
      <c r="FUM19" s="460"/>
      <c r="FUN19" s="460"/>
      <c r="FUO19" s="460"/>
      <c r="FUP19" s="460"/>
      <c r="FUQ19" s="460"/>
      <c r="FUR19" s="460"/>
      <c r="FUS19" s="460"/>
      <c r="FUT19" s="460"/>
      <c r="FUU19" s="460"/>
      <c r="FUV19" s="460"/>
      <c r="FUW19" s="460"/>
      <c r="FUX19" s="460"/>
      <c r="FUY19" s="460"/>
      <c r="FUZ19" s="460"/>
      <c r="FVA19" s="460"/>
      <c r="FVB19" s="460"/>
      <c r="FVC19" s="460"/>
      <c r="FVD19" s="460"/>
      <c r="FVE19" s="460"/>
      <c r="FVF19" s="460"/>
      <c r="FVG19" s="460"/>
      <c r="FVH19" s="460"/>
      <c r="FVI19" s="460"/>
      <c r="FVJ19" s="460"/>
      <c r="FVK19" s="460"/>
      <c r="FVL19" s="460"/>
      <c r="FVM19" s="460"/>
      <c r="FVN19" s="460"/>
      <c r="FVO19" s="460"/>
      <c r="FVP19" s="460"/>
      <c r="FVQ19" s="460"/>
      <c r="FVR19" s="460"/>
      <c r="FVS19" s="460"/>
      <c r="FVT19" s="460"/>
      <c r="FVU19" s="460"/>
      <c r="FVV19" s="460"/>
      <c r="FVW19" s="460"/>
      <c r="FVX19" s="460"/>
      <c r="FVY19" s="460"/>
      <c r="FVZ19" s="460"/>
      <c r="FWA19" s="460"/>
      <c r="FWB19" s="460"/>
      <c r="FWC19" s="460"/>
      <c r="FWD19" s="460"/>
      <c r="FWE19" s="460"/>
      <c r="FWF19" s="460"/>
      <c r="FWG19" s="460"/>
      <c r="FWH19" s="460"/>
      <c r="FWI19" s="460"/>
      <c r="FWJ19" s="460"/>
      <c r="FWK19" s="460"/>
      <c r="FWL19" s="460"/>
      <c r="FWM19" s="460"/>
      <c r="FWN19" s="460"/>
      <c r="FWO19" s="460"/>
      <c r="FWP19" s="460"/>
      <c r="FWQ19" s="460"/>
      <c r="FWR19" s="460"/>
      <c r="FWS19" s="460"/>
      <c r="FWT19" s="460"/>
      <c r="FWU19" s="460"/>
      <c r="FWV19" s="460"/>
      <c r="FWW19" s="460"/>
      <c r="FWX19" s="460"/>
      <c r="FWY19" s="460"/>
      <c r="FWZ19" s="460"/>
      <c r="FXA19" s="460"/>
      <c r="FXB19" s="460"/>
      <c r="FXC19" s="460"/>
      <c r="FXD19" s="460"/>
      <c r="FXE19" s="460"/>
      <c r="FXF19" s="460"/>
      <c r="FXG19" s="460"/>
      <c r="FXH19" s="460"/>
      <c r="FXI19" s="460"/>
      <c r="FXJ19" s="460"/>
      <c r="FXK19" s="460"/>
      <c r="FXL19" s="460"/>
      <c r="FXM19" s="460"/>
      <c r="FXN19" s="460"/>
      <c r="FXO19" s="460"/>
      <c r="FXP19" s="460"/>
      <c r="FXQ19" s="460"/>
      <c r="FXR19" s="460"/>
      <c r="FXS19" s="460"/>
      <c r="FXT19" s="460"/>
      <c r="FXU19" s="460"/>
      <c r="FXV19" s="460"/>
      <c r="FXW19" s="460"/>
      <c r="FXX19" s="460"/>
      <c r="FXY19" s="460"/>
      <c r="FXZ19" s="460"/>
      <c r="FYA19" s="460"/>
      <c r="FYB19" s="460"/>
      <c r="FYC19" s="460"/>
      <c r="FYD19" s="460"/>
      <c r="FYE19" s="460"/>
      <c r="FYF19" s="460"/>
      <c r="FYG19" s="460"/>
      <c r="FYH19" s="460"/>
      <c r="FYI19" s="460"/>
      <c r="FYJ19" s="460"/>
      <c r="FYK19" s="460"/>
      <c r="FYL19" s="460"/>
      <c r="FYM19" s="460"/>
      <c r="FYN19" s="460"/>
      <c r="FYO19" s="460"/>
      <c r="FYP19" s="460"/>
      <c r="FYQ19" s="460"/>
      <c r="FYR19" s="460"/>
      <c r="FYS19" s="460"/>
      <c r="FYT19" s="460"/>
      <c r="FYU19" s="460"/>
      <c r="FYV19" s="460"/>
      <c r="FYW19" s="460"/>
      <c r="FYX19" s="460"/>
      <c r="FYY19" s="460"/>
      <c r="FYZ19" s="460"/>
      <c r="FZA19" s="460"/>
      <c r="FZB19" s="460"/>
      <c r="FZC19" s="460"/>
      <c r="FZD19" s="460"/>
      <c r="FZE19" s="460"/>
      <c r="FZF19" s="460"/>
      <c r="FZG19" s="460"/>
      <c r="FZH19" s="460"/>
      <c r="FZI19" s="460"/>
      <c r="FZJ19" s="460"/>
      <c r="FZK19" s="460"/>
      <c r="FZL19" s="460"/>
      <c r="FZM19" s="460"/>
      <c r="FZN19" s="460"/>
      <c r="FZO19" s="460"/>
      <c r="FZP19" s="460"/>
      <c r="FZQ19" s="460"/>
      <c r="FZR19" s="460"/>
      <c r="FZS19" s="460"/>
      <c r="FZT19" s="460"/>
      <c r="FZU19" s="460"/>
      <c r="FZV19" s="460"/>
      <c r="FZW19" s="460"/>
      <c r="FZX19" s="460"/>
      <c r="FZY19" s="460"/>
      <c r="FZZ19" s="460"/>
      <c r="GAA19" s="460"/>
      <c r="GAB19" s="460"/>
      <c r="GAC19" s="460"/>
      <c r="GAD19" s="460"/>
      <c r="GAE19" s="460"/>
      <c r="GAF19" s="460"/>
      <c r="GAG19" s="460"/>
      <c r="GAH19" s="460"/>
      <c r="GAI19" s="460"/>
      <c r="GAJ19" s="460"/>
      <c r="GAK19" s="460"/>
      <c r="GAL19" s="460"/>
      <c r="GAM19" s="460"/>
      <c r="GAN19" s="460"/>
      <c r="GAO19" s="460"/>
      <c r="GAP19" s="460"/>
      <c r="GAQ19" s="460"/>
      <c r="GAR19" s="460"/>
      <c r="GAS19" s="460"/>
      <c r="GAT19" s="460"/>
      <c r="GAU19" s="460"/>
      <c r="GAV19" s="460"/>
      <c r="GAW19" s="460"/>
      <c r="GAX19" s="460"/>
      <c r="GAY19" s="460"/>
      <c r="GAZ19" s="460"/>
      <c r="GBA19" s="460"/>
      <c r="GBB19" s="460"/>
      <c r="GBC19" s="460"/>
      <c r="GBD19" s="460"/>
      <c r="GBE19" s="460"/>
      <c r="GBF19" s="460"/>
      <c r="GBG19" s="460"/>
      <c r="GBH19" s="460"/>
      <c r="GBI19" s="460"/>
      <c r="GBJ19" s="460"/>
      <c r="GBK19" s="460"/>
      <c r="GBL19" s="460"/>
      <c r="GBM19" s="460"/>
      <c r="GBN19" s="460"/>
      <c r="GBO19" s="460"/>
      <c r="GBP19" s="460"/>
      <c r="GBQ19" s="460"/>
      <c r="GBR19" s="460"/>
      <c r="GBS19" s="460"/>
      <c r="GBT19" s="460"/>
      <c r="GBU19" s="460"/>
      <c r="GBV19" s="460"/>
      <c r="GBW19" s="460"/>
      <c r="GBX19" s="460"/>
      <c r="GBY19" s="460"/>
      <c r="GBZ19" s="460"/>
      <c r="GCA19" s="460"/>
      <c r="GCB19" s="460"/>
      <c r="GCC19" s="460"/>
      <c r="GCD19" s="460"/>
      <c r="GCE19" s="460"/>
      <c r="GCF19" s="460"/>
      <c r="GCG19" s="460"/>
      <c r="GCH19" s="460"/>
      <c r="GCI19" s="460"/>
      <c r="GCJ19" s="460"/>
      <c r="GCK19" s="460"/>
      <c r="GCL19" s="460"/>
      <c r="GCM19" s="460"/>
      <c r="GCN19" s="460"/>
      <c r="GCO19" s="460"/>
      <c r="GCP19" s="460"/>
      <c r="GCQ19" s="460"/>
      <c r="GCR19" s="460"/>
      <c r="GCS19" s="460"/>
      <c r="GCT19" s="460"/>
      <c r="GCU19" s="460"/>
      <c r="GCV19" s="460"/>
      <c r="GCW19" s="460"/>
      <c r="GCX19" s="460"/>
      <c r="GCY19" s="460"/>
      <c r="GCZ19" s="460"/>
      <c r="GDA19" s="460"/>
      <c r="GDB19" s="460"/>
      <c r="GDC19" s="460"/>
      <c r="GDD19" s="460"/>
      <c r="GDE19" s="460"/>
      <c r="GDF19" s="460"/>
      <c r="GDG19" s="460"/>
      <c r="GDH19" s="460"/>
      <c r="GDI19" s="460"/>
      <c r="GDJ19" s="460"/>
      <c r="GDK19" s="460"/>
      <c r="GDL19" s="460"/>
      <c r="GDM19" s="460"/>
      <c r="GDN19" s="460"/>
      <c r="GDO19" s="460"/>
      <c r="GDP19" s="460"/>
      <c r="GDQ19" s="460"/>
      <c r="GDR19" s="460"/>
      <c r="GDS19" s="460"/>
      <c r="GDT19" s="460"/>
      <c r="GDU19" s="460"/>
      <c r="GDV19" s="460"/>
      <c r="GDW19" s="460"/>
      <c r="GDX19" s="460"/>
      <c r="GDY19" s="460"/>
      <c r="GDZ19" s="460"/>
      <c r="GEA19" s="460"/>
      <c r="GEB19" s="460"/>
      <c r="GEC19" s="460"/>
      <c r="GED19" s="460"/>
      <c r="GEE19" s="460"/>
      <c r="GEF19" s="460"/>
      <c r="GEG19" s="460"/>
      <c r="GEH19" s="460"/>
      <c r="GEI19" s="460"/>
      <c r="GEJ19" s="460"/>
      <c r="GEK19" s="460"/>
      <c r="GEL19" s="460"/>
      <c r="GEM19" s="460"/>
      <c r="GEN19" s="460"/>
      <c r="GEO19" s="460"/>
      <c r="GEP19" s="460"/>
      <c r="GEQ19" s="460"/>
      <c r="GER19" s="460"/>
      <c r="GES19" s="460"/>
      <c r="GET19" s="460"/>
      <c r="GEU19" s="460"/>
      <c r="GEV19" s="460"/>
      <c r="GEW19" s="460"/>
      <c r="GEX19" s="460"/>
      <c r="GEY19" s="460"/>
      <c r="GEZ19" s="460"/>
      <c r="GFA19" s="460"/>
      <c r="GFB19" s="460"/>
      <c r="GFC19" s="460"/>
      <c r="GFD19" s="460"/>
      <c r="GFE19" s="460"/>
      <c r="GFF19" s="460"/>
      <c r="GFG19" s="460"/>
      <c r="GFH19" s="460"/>
      <c r="GFI19" s="460"/>
      <c r="GFJ19" s="460"/>
      <c r="GFK19" s="460"/>
      <c r="GFL19" s="460"/>
      <c r="GFM19" s="460"/>
      <c r="GFN19" s="460"/>
      <c r="GFO19" s="460"/>
      <c r="GFP19" s="460"/>
      <c r="GFQ19" s="460"/>
      <c r="GFR19" s="460"/>
      <c r="GFS19" s="460"/>
      <c r="GFT19" s="460"/>
      <c r="GFU19" s="460"/>
      <c r="GFV19" s="460"/>
      <c r="GFW19" s="460"/>
      <c r="GFX19" s="460"/>
      <c r="GFY19" s="460"/>
      <c r="GFZ19" s="460"/>
      <c r="GGA19" s="460"/>
      <c r="GGB19" s="460"/>
      <c r="GGC19" s="460"/>
      <c r="GGD19" s="460"/>
      <c r="GGE19" s="460"/>
      <c r="GGF19" s="460"/>
      <c r="GGG19" s="460"/>
      <c r="GGH19" s="460"/>
      <c r="GGI19" s="460"/>
      <c r="GGJ19" s="460"/>
      <c r="GGK19" s="460"/>
      <c r="GGL19" s="460"/>
      <c r="GGM19" s="460"/>
      <c r="GGN19" s="460"/>
      <c r="GGO19" s="460"/>
      <c r="GGP19" s="460"/>
      <c r="GGQ19" s="460"/>
      <c r="GGR19" s="460"/>
      <c r="GGS19" s="460"/>
      <c r="GGT19" s="460"/>
      <c r="GGU19" s="460"/>
      <c r="GGV19" s="460"/>
      <c r="GGW19" s="460"/>
      <c r="GGX19" s="460"/>
      <c r="GGY19" s="460"/>
      <c r="GGZ19" s="460"/>
      <c r="GHA19" s="460"/>
      <c r="GHB19" s="460"/>
      <c r="GHC19" s="460"/>
      <c r="GHD19" s="460"/>
      <c r="GHE19" s="460"/>
      <c r="GHF19" s="460"/>
      <c r="GHG19" s="460"/>
      <c r="GHH19" s="460"/>
      <c r="GHI19" s="460"/>
      <c r="GHJ19" s="460"/>
      <c r="GHK19" s="460"/>
      <c r="GHL19" s="460"/>
      <c r="GHM19" s="460"/>
      <c r="GHN19" s="460"/>
      <c r="GHO19" s="460"/>
      <c r="GHP19" s="460"/>
      <c r="GHQ19" s="460"/>
      <c r="GHR19" s="460"/>
      <c r="GHS19" s="460"/>
      <c r="GHT19" s="460"/>
      <c r="GHU19" s="460"/>
      <c r="GHV19" s="460"/>
      <c r="GHW19" s="460"/>
      <c r="GHX19" s="460"/>
      <c r="GHY19" s="460"/>
      <c r="GHZ19" s="460"/>
      <c r="GIA19" s="460"/>
      <c r="GIB19" s="460"/>
      <c r="GIC19" s="460"/>
      <c r="GID19" s="460"/>
      <c r="GIE19" s="460"/>
      <c r="GIF19" s="460"/>
      <c r="GIG19" s="460"/>
      <c r="GIH19" s="460"/>
      <c r="GII19" s="460"/>
      <c r="GIJ19" s="460"/>
      <c r="GIK19" s="460"/>
      <c r="GIL19" s="460"/>
      <c r="GIM19" s="460"/>
      <c r="GIN19" s="460"/>
      <c r="GIO19" s="460"/>
      <c r="GIP19" s="460"/>
      <c r="GIQ19" s="460"/>
      <c r="GIR19" s="460"/>
      <c r="GIS19" s="460"/>
      <c r="GIT19" s="460"/>
      <c r="GIU19" s="460"/>
      <c r="GIV19" s="460"/>
      <c r="GIW19" s="460"/>
      <c r="GIX19" s="460"/>
      <c r="GIY19" s="460"/>
      <c r="GIZ19" s="460"/>
      <c r="GJA19" s="460"/>
      <c r="GJB19" s="460"/>
      <c r="GJC19" s="460"/>
      <c r="GJD19" s="460"/>
      <c r="GJE19" s="460"/>
      <c r="GJF19" s="460"/>
      <c r="GJG19" s="460"/>
      <c r="GJH19" s="460"/>
      <c r="GJI19" s="460"/>
      <c r="GJJ19" s="460"/>
      <c r="GJK19" s="460"/>
      <c r="GJL19" s="460"/>
      <c r="GJM19" s="460"/>
      <c r="GJN19" s="460"/>
      <c r="GJO19" s="460"/>
      <c r="GJP19" s="460"/>
      <c r="GJQ19" s="460"/>
      <c r="GJR19" s="460"/>
      <c r="GJS19" s="460"/>
      <c r="GJT19" s="460"/>
      <c r="GJU19" s="460"/>
      <c r="GJV19" s="460"/>
      <c r="GJW19" s="460"/>
      <c r="GJX19" s="460"/>
      <c r="GJY19" s="460"/>
      <c r="GJZ19" s="460"/>
      <c r="GKA19" s="460"/>
      <c r="GKB19" s="460"/>
      <c r="GKC19" s="460"/>
      <c r="GKD19" s="460"/>
      <c r="GKE19" s="460"/>
      <c r="GKF19" s="460"/>
      <c r="GKG19" s="460"/>
      <c r="GKH19" s="460"/>
      <c r="GKI19" s="460"/>
      <c r="GKJ19" s="460"/>
      <c r="GKK19" s="460"/>
      <c r="GKL19" s="460"/>
      <c r="GKM19" s="460"/>
      <c r="GKN19" s="460"/>
      <c r="GKO19" s="460"/>
      <c r="GKP19" s="460"/>
      <c r="GKQ19" s="460"/>
      <c r="GKR19" s="460"/>
      <c r="GKS19" s="460"/>
      <c r="GKT19" s="460"/>
      <c r="GKU19" s="460"/>
      <c r="GKV19" s="460"/>
      <c r="GKW19" s="460"/>
      <c r="GKX19" s="460"/>
      <c r="GKY19" s="460"/>
      <c r="GKZ19" s="460"/>
      <c r="GLA19" s="460"/>
      <c r="GLB19" s="460"/>
      <c r="GLC19" s="460"/>
      <c r="GLD19" s="460"/>
      <c r="GLE19" s="460"/>
      <c r="GLF19" s="460"/>
      <c r="GLG19" s="460"/>
      <c r="GLH19" s="460"/>
      <c r="GLI19" s="460"/>
      <c r="GLJ19" s="460"/>
      <c r="GLK19" s="460"/>
      <c r="GLL19" s="460"/>
      <c r="GLM19" s="460"/>
      <c r="GLN19" s="460"/>
      <c r="GLO19" s="460"/>
      <c r="GLP19" s="460"/>
      <c r="GLQ19" s="460"/>
      <c r="GLR19" s="460"/>
      <c r="GLS19" s="460"/>
      <c r="GLT19" s="460"/>
      <c r="GLU19" s="460"/>
      <c r="GLV19" s="460"/>
      <c r="GLW19" s="460"/>
      <c r="GLX19" s="460"/>
      <c r="GLY19" s="460"/>
      <c r="GLZ19" s="460"/>
      <c r="GMA19" s="460"/>
      <c r="GMB19" s="460"/>
      <c r="GMC19" s="460"/>
      <c r="GMD19" s="460"/>
      <c r="GME19" s="460"/>
      <c r="GMF19" s="460"/>
      <c r="GMG19" s="460"/>
      <c r="GMH19" s="460"/>
      <c r="GMI19" s="460"/>
      <c r="GMJ19" s="460"/>
      <c r="GMK19" s="460"/>
      <c r="GML19" s="460"/>
      <c r="GMM19" s="460"/>
      <c r="GMN19" s="460"/>
      <c r="GMO19" s="460"/>
      <c r="GMP19" s="460"/>
      <c r="GMQ19" s="460"/>
      <c r="GMR19" s="460"/>
      <c r="GMS19" s="460"/>
      <c r="GMT19" s="460"/>
      <c r="GMU19" s="460"/>
      <c r="GMV19" s="460"/>
      <c r="GMW19" s="460"/>
      <c r="GMX19" s="460"/>
      <c r="GMY19" s="460"/>
      <c r="GMZ19" s="460"/>
      <c r="GNA19" s="460"/>
      <c r="GNB19" s="460"/>
      <c r="GNC19" s="460"/>
      <c r="GND19" s="460"/>
      <c r="GNE19" s="460"/>
      <c r="GNF19" s="460"/>
      <c r="GNG19" s="460"/>
      <c r="GNH19" s="460"/>
      <c r="GNI19" s="460"/>
      <c r="GNJ19" s="460"/>
      <c r="GNK19" s="460"/>
      <c r="GNL19" s="460"/>
      <c r="GNM19" s="460"/>
      <c r="GNN19" s="460"/>
      <c r="GNO19" s="460"/>
      <c r="GNP19" s="460"/>
      <c r="GNQ19" s="460"/>
      <c r="GNR19" s="460"/>
      <c r="GNS19" s="460"/>
      <c r="GNT19" s="460"/>
      <c r="GNU19" s="460"/>
      <c r="GNV19" s="460"/>
      <c r="GNW19" s="460"/>
      <c r="GNX19" s="460"/>
      <c r="GNY19" s="460"/>
      <c r="GNZ19" s="460"/>
      <c r="GOA19" s="460"/>
      <c r="GOB19" s="460"/>
      <c r="GOC19" s="460"/>
      <c r="GOD19" s="460"/>
      <c r="GOE19" s="460"/>
      <c r="GOF19" s="460"/>
      <c r="GOG19" s="460"/>
      <c r="GOH19" s="460"/>
      <c r="GOI19" s="460"/>
      <c r="GOJ19" s="460"/>
      <c r="GOK19" s="460"/>
      <c r="GOL19" s="460"/>
      <c r="GOM19" s="460"/>
      <c r="GON19" s="460"/>
      <c r="GOO19" s="460"/>
      <c r="GOP19" s="460"/>
      <c r="GOQ19" s="460"/>
      <c r="GOR19" s="460"/>
      <c r="GOS19" s="460"/>
      <c r="GOT19" s="460"/>
      <c r="GOU19" s="460"/>
      <c r="GOV19" s="460"/>
      <c r="GOW19" s="460"/>
      <c r="GOX19" s="460"/>
      <c r="GOY19" s="460"/>
      <c r="GOZ19" s="460"/>
      <c r="GPA19" s="460"/>
      <c r="GPB19" s="460"/>
      <c r="GPC19" s="460"/>
      <c r="GPD19" s="460"/>
      <c r="GPE19" s="460"/>
      <c r="GPF19" s="460"/>
      <c r="GPG19" s="460"/>
      <c r="GPH19" s="460"/>
      <c r="GPI19" s="460"/>
      <c r="GPJ19" s="460"/>
      <c r="GPK19" s="460"/>
      <c r="GPL19" s="460"/>
      <c r="GPM19" s="460"/>
      <c r="GPN19" s="460"/>
      <c r="GPO19" s="460"/>
      <c r="GPP19" s="460"/>
      <c r="GPQ19" s="460"/>
      <c r="GPR19" s="460"/>
      <c r="GPS19" s="460"/>
      <c r="GPT19" s="460"/>
      <c r="GPU19" s="460"/>
      <c r="GPV19" s="460"/>
      <c r="GPW19" s="460"/>
      <c r="GPX19" s="460"/>
      <c r="GPY19" s="460"/>
      <c r="GPZ19" s="460"/>
      <c r="GQA19" s="460"/>
      <c r="GQB19" s="460"/>
      <c r="GQC19" s="460"/>
      <c r="GQD19" s="460"/>
      <c r="GQE19" s="460"/>
      <c r="GQF19" s="460"/>
      <c r="GQG19" s="460"/>
      <c r="GQH19" s="460"/>
      <c r="GQI19" s="460"/>
      <c r="GQJ19" s="460"/>
      <c r="GQK19" s="460"/>
      <c r="GQL19" s="460"/>
      <c r="GQM19" s="460"/>
      <c r="GQN19" s="460"/>
      <c r="GQO19" s="460"/>
      <c r="GQP19" s="460"/>
      <c r="GQQ19" s="460"/>
      <c r="GQR19" s="460"/>
      <c r="GQS19" s="460"/>
      <c r="GQT19" s="460"/>
      <c r="GQU19" s="460"/>
      <c r="GQV19" s="460"/>
      <c r="GQW19" s="460"/>
      <c r="GQX19" s="460"/>
      <c r="GQY19" s="460"/>
      <c r="GQZ19" s="460"/>
      <c r="GRA19" s="460"/>
      <c r="GRB19" s="460"/>
      <c r="GRC19" s="460"/>
      <c r="GRD19" s="460"/>
      <c r="GRE19" s="460"/>
      <c r="GRF19" s="460"/>
      <c r="GRG19" s="460"/>
      <c r="GRH19" s="460"/>
      <c r="GRI19" s="460"/>
      <c r="GRJ19" s="460"/>
      <c r="GRK19" s="460"/>
      <c r="GRL19" s="460"/>
      <c r="GRM19" s="460"/>
      <c r="GRN19" s="460"/>
      <c r="GRO19" s="460"/>
      <c r="GRP19" s="460"/>
      <c r="GRQ19" s="460"/>
      <c r="GRR19" s="460"/>
      <c r="GRS19" s="460"/>
      <c r="GRT19" s="460"/>
      <c r="GRU19" s="460"/>
      <c r="GRV19" s="460"/>
      <c r="GRW19" s="460"/>
      <c r="GRX19" s="460"/>
      <c r="GRY19" s="460"/>
      <c r="GRZ19" s="460"/>
      <c r="GSA19" s="460"/>
      <c r="GSB19" s="460"/>
      <c r="GSC19" s="460"/>
      <c r="GSD19" s="460"/>
      <c r="GSE19" s="460"/>
      <c r="GSF19" s="460"/>
      <c r="GSG19" s="460"/>
      <c r="GSH19" s="460"/>
      <c r="GSI19" s="460"/>
      <c r="GSJ19" s="460"/>
      <c r="GSK19" s="460"/>
      <c r="GSL19" s="460"/>
      <c r="GSM19" s="460"/>
      <c r="GSN19" s="460"/>
      <c r="GSO19" s="460"/>
      <c r="GSP19" s="460"/>
      <c r="GSQ19" s="460"/>
      <c r="GSR19" s="460"/>
      <c r="GSS19" s="460"/>
      <c r="GST19" s="460"/>
      <c r="GSU19" s="460"/>
      <c r="GSV19" s="460"/>
      <c r="GSW19" s="460"/>
      <c r="GSX19" s="460"/>
      <c r="GSY19" s="460"/>
      <c r="GSZ19" s="460"/>
      <c r="GTA19" s="460"/>
      <c r="GTB19" s="460"/>
      <c r="GTC19" s="460"/>
      <c r="GTD19" s="460"/>
      <c r="GTE19" s="460"/>
      <c r="GTF19" s="460"/>
      <c r="GTG19" s="460"/>
      <c r="GTH19" s="460"/>
      <c r="GTI19" s="460"/>
      <c r="GTJ19" s="460"/>
      <c r="GTK19" s="460"/>
      <c r="GTL19" s="460"/>
      <c r="GTM19" s="460"/>
      <c r="GTN19" s="460"/>
      <c r="GTO19" s="460"/>
      <c r="GTP19" s="460"/>
      <c r="GTQ19" s="460"/>
      <c r="GTR19" s="460"/>
      <c r="GTS19" s="460"/>
      <c r="GTT19" s="460"/>
      <c r="GTU19" s="460"/>
      <c r="GTV19" s="460"/>
      <c r="GTW19" s="460"/>
      <c r="GTX19" s="460"/>
      <c r="GTY19" s="460"/>
      <c r="GTZ19" s="460"/>
      <c r="GUA19" s="460"/>
      <c r="GUB19" s="460"/>
      <c r="GUC19" s="460"/>
      <c r="GUD19" s="460"/>
      <c r="GUE19" s="460"/>
      <c r="GUF19" s="460"/>
      <c r="GUG19" s="460"/>
      <c r="GUH19" s="460"/>
      <c r="GUI19" s="460"/>
      <c r="GUJ19" s="460"/>
      <c r="GUK19" s="460"/>
      <c r="GUL19" s="460"/>
      <c r="GUM19" s="460"/>
      <c r="GUN19" s="460"/>
      <c r="GUO19" s="460"/>
      <c r="GUP19" s="460"/>
      <c r="GUQ19" s="460"/>
      <c r="GUR19" s="460"/>
      <c r="GUS19" s="460"/>
      <c r="GUT19" s="460"/>
      <c r="GUU19" s="460"/>
      <c r="GUV19" s="460"/>
      <c r="GUW19" s="460"/>
      <c r="GUX19" s="460"/>
      <c r="GUY19" s="460"/>
      <c r="GUZ19" s="460"/>
      <c r="GVA19" s="460"/>
      <c r="GVB19" s="460"/>
      <c r="GVC19" s="460"/>
      <c r="GVD19" s="460"/>
      <c r="GVE19" s="460"/>
      <c r="GVF19" s="460"/>
      <c r="GVG19" s="460"/>
      <c r="GVH19" s="460"/>
      <c r="GVI19" s="460"/>
      <c r="GVJ19" s="460"/>
      <c r="GVK19" s="460"/>
      <c r="GVL19" s="460"/>
      <c r="GVM19" s="460"/>
      <c r="GVN19" s="460"/>
      <c r="GVO19" s="460"/>
      <c r="GVP19" s="460"/>
      <c r="GVQ19" s="460"/>
      <c r="GVR19" s="460"/>
      <c r="GVS19" s="460"/>
      <c r="GVT19" s="460"/>
      <c r="GVU19" s="460"/>
      <c r="GVV19" s="460"/>
      <c r="GVW19" s="460"/>
      <c r="GVX19" s="460"/>
      <c r="GVY19" s="460"/>
      <c r="GVZ19" s="460"/>
      <c r="GWA19" s="460"/>
      <c r="GWB19" s="460"/>
      <c r="GWC19" s="460"/>
      <c r="GWD19" s="460"/>
      <c r="GWE19" s="460"/>
      <c r="GWF19" s="460"/>
      <c r="GWG19" s="460"/>
      <c r="GWH19" s="460"/>
      <c r="GWI19" s="460"/>
      <c r="GWJ19" s="460"/>
      <c r="GWK19" s="460"/>
      <c r="GWL19" s="460"/>
      <c r="GWM19" s="460"/>
      <c r="GWN19" s="460"/>
      <c r="GWO19" s="460"/>
      <c r="GWP19" s="460"/>
      <c r="GWQ19" s="460"/>
      <c r="GWR19" s="460"/>
      <c r="GWS19" s="460"/>
      <c r="GWT19" s="460"/>
      <c r="GWU19" s="460"/>
      <c r="GWV19" s="460"/>
      <c r="GWW19" s="460"/>
      <c r="GWX19" s="460"/>
      <c r="GWY19" s="460"/>
      <c r="GWZ19" s="460"/>
      <c r="GXA19" s="460"/>
      <c r="GXB19" s="460"/>
      <c r="GXC19" s="460"/>
      <c r="GXD19" s="460"/>
      <c r="GXE19" s="460"/>
      <c r="GXF19" s="460"/>
      <c r="GXG19" s="460"/>
      <c r="GXH19" s="460"/>
      <c r="GXI19" s="460"/>
      <c r="GXJ19" s="460"/>
      <c r="GXK19" s="460"/>
      <c r="GXL19" s="460"/>
      <c r="GXM19" s="460"/>
      <c r="GXN19" s="460"/>
      <c r="GXO19" s="460"/>
      <c r="GXP19" s="460"/>
      <c r="GXQ19" s="460"/>
      <c r="GXR19" s="460"/>
      <c r="GXS19" s="460"/>
      <c r="GXT19" s="460"/>
      <c r="GXU19" s="460"/>
      <c r="GXV19" s="460"/>
      <c r="GXW19" s="460"/>
      <c r="GXX19" s="460"/>
      <c r="GXY19" s="460"/>
      <c r="GXZ19" s="460"/>
      <c r="GYA19" s="460"/>
      <c r="GYB19" s="460"/>
      <c r="GYC19" s="460"/>
      <c r="GYD19" s="460"/>
      <c r="GYE19" s="460"/>
      <c r="GYF19" s="460"/>
      <c r="GYG19" s="460"/>
      <c r="GYH19" s="460"/>
      <c r="GYI19" s="460"/>
      <c r="GYJ19" s="460"/>
      <c r="GYK19" s="460"/>
      <c r="GYL19" s="460"/>
      <c r="GYM19" s="460"/>
      <c r="GYN19" s="460"/>
      <c r="GYO19" s="460"/>
      <c r="GYP19" s="460"/>
      <c r="GYQ19" s="460"/>
      <c r="GYR19" s="460"/>
      <c r="GYS19" s="460"/>
      <c r="GYT19" s="460"/>
      <c r="GYU19" s="460"/>
      <c r="GYV19" s="460"/>
      <c r="GYW19" s="460"/>
      <c r="GYX19" s="460"/>
      <c r="GYY19" s="460"/>
      <c r="GYZ19" s="460"/>
      <c r="GZA19" s="460"/>
      <c r="GZB19" s="460"/>
      <c r="GZC19" s="460"/>
      <c r="GZD19" s="460"/>
      <c r="GZE19" s="460"/>
      <c r="GZF19" s="460"/>
      <c r="GZG19" s="460"/>
      <c r="GZH19" s="460"/>
      <c r="GZI19" s="460"/>
      <c r="GZJ19" s="460"/>
      <c r="GZK19" s="460"/>
      <c r="GZL19" s="460"/>
      <c r="GZM19" s="460"/>
      <c r="GZN19" s="460"/>
      <c r="GZO19" s="460"/>
      <c r="GZP19" s="460"/>
      <c r="GZQ19" s="460"/>
      <c r="GZR19" s="460"/>
      <c r="GZS19" s="460"/>
      <c r="GZT19" s="460"/>
      <c r="GZU19" s="460"/>
      <c r="GZV19" s="460"/>
      <c r="GZW19" s="460"/>
      <c r="GZX19" s="460"/>
      <c r="GZY19" s="460"/>
      <c r="GZZ19" s="460"/>
      <c r="HAA19" s="460"/>
      <c r="HAB19" s="460"/>
      <c r="HAC19" s="460"/>
      <c r="HAD19" s="460"/>
      <c r="HAE19" s="460"/>
      <c r="HAF19" s="460"/>
      <c r="HAG19" s="460"/>
      <c r="HAH19" s="460"/>
      <c r="HAI19" s="460"/>
      <c r="HAJ19" s="460"/>
      <c r="HAK19" s="460"/>
      <c r="HAL19" s="460"/>
      <c r="HAM19" s="460"/>
      <c r="HAN19" s="460"/>
      <c r="HAO19" s="460"/>
      <c r="HAP19" s="460"/>
      <c r="HAQ19" s="460"/>
      <c r="HAR19" s="460"/>
      <c r="HAS19" s="460"/>
      <c r="HAT19" s="460"/>
      <c r="HAU19" s="460"/>
      <c r="HAV19" s="460"/>
      <c r="HAW19" s="460"/>
      <c r="HAX19" s="460"/>
      <c r="HAY19" s="460"/>
      <c r="HAZ19" s="460"/>
      <c r="HBA19" s="460"/>
      <c r="HBB19" s="460"/>
      <c r="HBC19" s="460"/>
      <c r="HBD19" s="460"/>
      <c r="HBE19" s="460"/>
      <c r="HBF19" s="460"/>
      <c r="HBG19" s="460"/>
      <c r="HBH19" s="460"/>
      <c r="HBI19" s="460"/>
      <c r="HBJ19" s="460"/>
      <c r="HBK19" s="460"/>
      <c r="HBL19" s="460"/>
      <c r="HBM19" s="460"/>
      <c r="HBN19" s="460"/>
      <c r="HBO19" s="460"/>
      <c r="HBP19" s="460"/>
      <c r="HBQ19" s="460"/>
      <c r="HBR19" s="460"/>
      <c r="HBS19" s="460"/>
      <c r="HBT19" s="460"/>
      <c r="HBU19" s="460"/>
      <c r="HBV19" s="460"/>
      <c r="HBW19" s="460"/>
      <c r="HBX19" s="460"/>
      <c r="HBY19" s="460"/>
      <c r="HBZ19" s="460"/>
      <c r="HCA19" s="460"/>
      <c r="HCB19" s="460"/>
      <c r="HCC19" s="460"/>
      <c r="HCD19" s="460"/>
      <c r="HCE19" s="460"/>
      <c r="HCF19" s="460"/>
      <c r="HCG19" s="460"/>
      <c r="HCH19" s="460"/>
      <c r="HCI19" s="460"/>
      <c r="HCJ19" s="460"/>
      <c r="HCK19" s="460"/>
      <c r="HCL19" s="460"/>
      <c r="HCM19" s="460"/>
      <c r="HCN19" s="460"/>
      <c r="HCO19" s="460"/>
      <c r="HCP19" s="460"/>
      <c r="HCQ19" s="460"/>
      <c r="HCR19" s="460"/>
      <c r="HCS19" s="460"/>
      <c r="HCT19" s="460"/>
      <c r="HCU19" s="460"/>
      <c r="HCV19" s="460"/>
      <c r="HCW19" s="460"/>
      <c r="HCX19" s="460"/>
      <c r="HCY19" s="460"/>
      <c r="HCZ19" s="460"/>
      <c r="HDA19" s="460"/>
      <c r="HDB19" s="460"/>
      <c r="HDC19" s="460"/>
      <c r="HDD19" s="460"/>
      <c r="HDE19" s="460"/>
      <c r="HDF19" s="460"/>
      <c r="HDG19" s="460"/>
      <c r="HDH19" s="460"/>
      <c r="HDI19" s="460"/>
      <c r="HDJ19" s="460"/>
      <c r="HDK19" s="460"/>
      <c r="HDL19" s="460"/>
      <c r="HDM19" s="460"/>
      <c r="HDN19" s="460"/>
      <c r="HDO19" s="460"/>
      <c r="HDP19" s="460"/>
      <c r="HDQ19" s="460"/>
      <c r="HDR19" s="460"/>
      <c r="HDS19" s="460"/>
      <c r="HDT19" s="460"/>
      <c r="HDU19" s="460"/>
      <c r="HDV19" s="460"/>
      <c r="HDW19" s="460"/>
      <c r="HDX19" s="460"/>
      <c r="HDY19" s="460"/>
      <c r="HDZ19" s="460"/>
      <c r="HEA19" s="460"/>
      <c r="HEB19" s="460"/>
      <c r="HEC19" s="460"/>
      <c r="HED19" s="460"/>
      <c r="HEE19" s="460"/>
      <c r="HEF19" s="460"/>
      <c r="HEG19" s="460"/>
      <c r="HEH19" s="460"/>
      <c r="HEI19" s="460"/>
      <c r="HEJ19" s="460"/>
      <c r="HEK19" s="460"/>
      <c r="HEL19" s="460"/>
      <c r="HEM19" s="460"/>
      <c r="HEN19" s="460"/>
      <c r="HEO19" s="460"/>
      <c r="HEP19" s="460"/>
      <c r="HEQ19" s="460"/>
      <c r="HER19" s="460"/>
      <c r="HES19" s="460"/>
      <c r="HET19" s="460"/>
      <c r="HEU19" s="460"/>
      <c r="HEV19" s="460"/>
      <c r="HEW19" s="460"/>
      <c r="HEX19" s="460"/>
      <c r="HEY19" s="460"/>
      <c r="HEZ19" s="460"/>
      <c r="HFA19" s="460"/>
      <c r="HFB19" s="460"/>
      <c r="HFC19" s="460"/>
      <c r="HFD19" s="460"/>
      <c r="HFE19" s="460"/>
      <c r="HFF19" s="460"/>
      <c r="HFG19" s="460"/>
      <c r="HFH19" s="460"/>
      <c r="HFI19" s="460"/>
      <c r="HFJ19" s="460"/>
      <c r="HFK19" s="460"/>
      <c r="HFL19" s="460"/>
      <c r="HFM19" s="460"/>
      <c r="HFN19" s="460"/>
      <c r="HFO19" s="460"/>
      <c r="HFP19" s="460"/>
      <c r="HFQ19" s="460"/>
      <c r="HFR19" s="460"/>
      <c r="HFS19" s="460"/>
      <c r="HFT19" s="460"/>
      <c r="HFU19" s="460"/>
      <c r="HFV19" s="460"/>
      <c r="HFW19" s="460"/>
      <c r="HFX19" s="460"/>
      <c r="HFY19" s="460"/>
      <c r="HFZ19" s="460"/>
      <c r="HGA19" s="460"/>
      <c r="HGB19" s="460"/>
      <c r="HGC19" s="460"/>
      <c r="HGD19" s="460"/>
      <c r="HGE19" s="460"/>
      <c r="HGF19" s="460"/>
      <c r="HGG19" s="460"/>
      <c r="HGH19" s="460"/>
      <c r="HGI19" s="460"/>
      <c r="HGJ19" s="460"/>
      <c r="HGK19" s="460"/>
      <c r="HGL19" s="460"/>
      <c r="HGM19" s="460"/>
      <c r="HGN19" s="460"/>
      <c r="HGO19" s="460"/>
      <c r="HGP19" s="460"/>
      <c r="HGQ19" s="460"/>
      <c r="HGR19" s="460"/>
      <c r="HGS19" s="460"/>
      <c r="HGT19" s="460"/>
      <c r="HGU19" s="460"/>
      <c r="HGV19" s="460"/>
      <c r="HGW19" s="460"/>
      <c r="HGX19" s="460"/>
      <c r="HGY19" s="460"/>
      <c r="HGZ19" s="460"/>
      <c r="HHA19" s="460"/>
      <c r="HHB19" s="460"/>
      <c r="HHC19" s="460"/>
      <c r="HHD19" s="460"/>
      <c r="HHE19" s="460"/>
      <c r="HHF19" s="460"/>
      <c r="HHG19" s="460"/>
      <c r="HHH19" s="460"/>
      <c r="HHI19" s="460"/>
      <c r="HHJ19" s="460"/>
      <c r="HHK19" s="460"/>
      <c r="HHL19" s="460"/>
      <c r="HHM19" s="460"/>
      <c r="HHN19" s="460"/>
      <c r="HHO19" s="460"/>
      <c r="HHP19" s="460"/>
      <c r="HHQ19" s="460"/>
      <c r="HHR19" s="460"/>
      <c r="HHS19" s="460"/>
      <c r="HHT19" s="460"/>
      <c r="HHU19" s="460"/>
      <c r="HHV19" s="460"/>
      <c r="HHW19" s="460"/>
      <c r="HHX19" s="460"/>
      <c r="HHY19" s="460"/>
      <c r="HHZ19" s="460"/>
      <c r="HIA19" s="460"/>
      <c r="HIB19" s="460"/>
      <c r="HIC19" s="460"/>
      <c r="HID19" s="460"/>
      <c r="HIE19" s="460"/>
      <c r="HIF19" s="460"/>
      <c r="HIG19" s="460"/>
      <c r="HIH19" s="460"/>
      <c r="HII19" s="460"/>
      <c r="HIJ19" s="460"/>
      <c r="HIK19" s="460"/>
      <c r="HIL19" s="460"/>
      <c r="HIM19" s="460"/>
      <c r="HIN19" s="460"/>
      <c r="HIO19" s="460"/>
      <c r="HIP19" s="460"/>
      <c r="HIQ19" s="460"/>
      <c r="HIR19" s="460"/>
      <c r="HIS19" s="460"/>
      <c r="HIT19" s="460"/>
      <c r="HIU19" s="460"/>
      <c r="HIV19" s="460"/>
      <c r="HIW19" s="460"/>
      <c r="HIX19" s="460"/>
      <c r="HIY19" s="460"/>
      <c r="HIZ19" s="460"/>
      <c r="HJA19" s="460"/>
      <c r="HJB19" s="460"/>
      <c r="HJC19" s="460"/>
      <c r="HJD19" s="460"/>
      <c r="HJE19" s="460"/>
      <c r="HJF19" s="460"/>
      <c r="HJG19" s="460"/>
      <c r="HJH19" s="460"/>
      <c r="HJI19" s="460"/>
      <c r="HJJ19" s="460"/>
      <c r="HJK19" s="460"/>
      <c r="HJL19" s="460"/>
      <c r="HJM19" s="460"/>
      <c r="HJN19" s="460"/>
      <c r="HJO19" s="460"/>
      <c r="HJP19" s="460"/>
      <c r="HJQ19" s="460"/>
      <c r="HJR19" s="460"/>
      <c r="HJS19" s="460"/>
      <c r="HJT19" s="460"/>
      <c r="HJU19" s="460"/>
      <c r="HJV19" s="460"/>
      <c r="HJW19" s="460"/>
      <c r="HJX19" s="460"/>
      <c r="HJY19" s="460"/>
      <c r="HJZ19" s="460"/>
      <c r="HKA19" s="460"/>
      <c r="HKB19" s="460"/>
      <c r="HKC19" s="460"/>
      <c r="HKD19" s="460"/>
      <c r="HKE19" s="460"/>
      <c r="HKF19" s="460"/>
      <c r="HKG19" s="460"/>
      <c r="HKH19" s="460"/>
      <c r="HKI19" s="460"/>
      <c r="HKJ19" s="460"/>
      <c r="HKK19" s="460"/>
      <c r="HKL19" s="460"/>
      <c r="HKM19" s="460"/>
      <c r="HKN19" s="460"/>
      <c r="HKO19" s="460"/>
      <c r="HKP19" s="460"/>
      <c r="HKQ19" s="460"/>
      <c r="HKR19" s="460"/>
      <c r="HKS19" s="460"/>
      <c r="HKT19" s="460"/>
      <c r="HKU19" s="460"/>
      <c r="HKV19" s="460"/>
      <c r="HKW19" s="460"/>
      <c r="HKX19" s="460"/>
      <c r="HKY19" s="460"/>
      <c r="HKZ19" s="460"/>
      <c r="HLA19" s="460"/>
      <c r="HLB19" s="460"/>
      <c r="HLC19" s="460"/>
      <c r="HLD19" s="460"/>
      <c r="HLE19" s="460"/>
      <c r="HLF19" s="460"/>
      <c r="HLG19" s="460"/>
      <c r="HLH19" s="460"/>
      <c r="HLI19" s="460"/>
      <c r="HLJ19" s="460"/>
      <c r="HLK19" s="460"/>
      <c r="HLL19" s="460"/>
      <c r="HLM19" s="460"/>
      <c r="HLN19" s="460"/>
      <c r="HLO19" s="460"/>
      <c r="HLP19" s="460"/>
      <c r="HLQ19" s="460"/>
      <c r="HLR19" s="460"/>
      <c r="HLS19" s="460"/>
      <c r="HLT19" s="460"/>
      <c r="HLU19" s="460"/>
      <c r="HLV19" s="460"/>
      <c r="HLW19" s="460"/>
      <c r="HLX19" s="460"/>
      <c r="HLY19" s="460"/>
      <c r="HLZ19" s="460"/>
      <c r="HMA19" s="460"/>
      <c r="HMB19" s="460"/>
      <c r="HMC19" s="460"/>
      <c r="HMD19" s="460"/>
      <c r="HME19" s="460"/>
      <c r="HMF19" s="460"/>
      <c r="HMG19" s="460"/>
      <c r="HMH19" s="460"/>
      <c r="HMI19" s="460"/>
      <c r="HMJ19" s="460"/>
      <c r="HMK19" s="460"/>
      <c r="HML19" s="460"/>
      <c r="HMM19" s="460"/>
      <c r="HMN19" s="460"/>
      <c r="HMO19" s="460"/>
      <c r="HMP19" s="460"/>
      <c r="HMQ19" s="460"/>
      <c r="HMR19" s="460"/>
      <c r="HMS19" s="460"/>
      <c r="HMT19" s="460"/>
      <c r="HMU19" s="460"/>
      <c r="HMV19" s="460"/>
      <c r="HMW19" s="460"/>
      <c r="HMX19" s="460"/>
      <c r="HMY19" s="460"/>
      <c r="HMZ19" s="460"/>
      <c r="HNA19" s="460"/>
      <c r="HNB19" s="460"/>
      <c r="HNC19" s="460"/>
      <c r="HND19" s="460"/>
      <c r="HNE19" s="460"/>
      <c r="HNF19" s="460"/>
      <c r="HNG19" s="460"/>
      <c r="HNH19" s="460"/>
      <c r="HNI19" s="460"/>
      <c r="HNJ19" s="460"/>
      <c r="HNK19" s="460"/>
      <c r="HNL19" s="460"/>
      <c r="HNM19" s="460"/>
      <c r="HNN19" s="460"/>
      <c r="HNO19" s="460"/>
      <c r="HNP19" s="460"/>
      <c r="HNQ19" s="460"/>
      <c r="HNR19" s="460"/>
      <c r="HNS19" s="460"/>
      <c r="HNT19" s="460"/>
      <c r="HNU19" s="460"/>
      <c r="HNV19" s="460"/>
      <c r="HNW19" s="460"/>
      <c r="HNX19" s="460"/>
      <c r="HNY19" s="460"/>
      <c r="HNZ19" s="460"/>
      <c r="HOA19" s="460"/>
      <c r="HOB19" s="460"/>
      <c r="HOC19" s="460"/>
      <c r="HOD19" s="460"/>
      <c r="HOE19" s="460"/>
      <c r="HOF19" s="460"/>
      <c r="HOG19" s="460"/>
      <c r="HOH19" s="460"/>
      <c r="HOI19" s="460"/>
      <c r="HOJ19" s="460"/>
      <c r="HOK19" s="460"/>
      <c r="HOL19" s="460"/>
      <c r="HOM19" s="460"/>
      <c r="HON19" s="460"/>
      <c r="HOO19" s="460"/>
      <c r="HOP19" s="460"/>
      <c r="HOQ19" s="460"/>
      <c r="HOR19" s="460"/>
      <c r="HOS19" s="460"/>
      <c r="HOT19" s="460"/>
      <c r="HOU19" s="460"/>
      <c r="HOV19" s="460"/>
      <c r="HOW19" s="460"/>
      <c r="HOX19" s="460"/>
      <c r="HOY19" s="460"/>
      <c r="HOZ19" s="460"/>
      <c r="HPA19" s="460"/>
      <c r="HPB19" s="460"/>
      <c r="HPC19" s="460"/>
      <c r="HPD19" s="460"/>
      <c r="HPE19" s="460"/>
      <c r="HPF19" s="460"/>
      <c r="HPG19" s="460"/>
      <c r="HPH19" s="460"/>
      <c r="HPI19" s="460"/>
      <c r="HPJ19" s="460"/>
      <c r="HPK19" s="460"/>
      <c r="HPL19" s="460"/>
      <c r="HPM19" s="460"/>
      <c r="HPN19" s="460"/>
      <c r="HPO19" s="460"/>
      <c r="HPP19" s="460"/>
      <c r="HPQ19" s="460"/>
      <c r="HPR19" s="460"/>
      <c r="HPS19" s="460"/>
      <c r="HPT19" s="460"/>
      <c r="HPU19" s="460"/>
      <c r="HPV19" s="460"/>
      <c r="HPW19" s="460"/>
      <c r="HPX19" s="460"/>
      <c r="HPY19" s="460"/>
      <c r="HPZ19" s="460"/>
      <c r="HQA19" s="460"/>
      <c r="HQB19" s="460"/>
      <c r="HQC19" s="460"/>
      <c r="HQD19" s="460"/>
      <c r="HQE19" s="460"/>
      <c r="HQF19" s="460"/>
      <c r="HQG19" s="460"/>
      <c r="HQH19" s="460"/>
      <c r="HQI19" s="460"/>
      <c r="HQJ19" s="460"/>
      <c r="HQK19" s="460"/>
      <c r="HQL19" s="460"/>
      <c r="HQM19" s="460"/>
      <c r="HQN19" s="460"/>
      <c r="HQO19" s="460"/>
      <c r="HQP19" s="460"/>
      <c r="HQQ19" s="460"/>
      <c r="HQR19" s="460"/>
      <c r="HQS19" s="460"/>
      <c r="HQT19" s="460"/>
      <c r="HQU19" s="460"/>
      <c r="HQV19" s="460"/>
      <c r="HQW19" s="460"/>
      <c r="HQX19" s="460"/>
      <c r="HQY19" s="460"/>
      <c r="HQZ19" s="460"/>
      <c r="HRA19" s="460"/>
      <c r="HRB19" s="460"/>
      <c r="HRC19" s="460"/>
      <c r="HRD19" s="460"/>
      <c r="HRE19" s="460"/>
      <c r="HRF19" s="460"/>
      <c r="HRG19" s="460"/>
      <c r="HRH19" s="460"/>
      <c r="HRI19" s="460"/>
      <c r="HRJ19" s="460"/>
      <c r="HRK19" s="460"/>
      <c r="HRL19" s="460"/>
      <c r="HRM19" s="460"/>
      <c r="HRN19" s="460"/>
      <c r="HRO19" s="460"/>
      <c r="HRP19" s="460"/>
      <c r="HRQ19" s="460"/>
      <c r="HRR19" s="460"/>
      <c r="HRS19" s="460"/>
      <c r="HRT19" s="460"/>
      <c r="HRU19" s="460"/>
      <c r="HRV19" s="460"/>
      <c r="HRW19" s="460"/>
      <c r="HRX19" s="460"/>
      <c r="HRY19" s="460"/>
      <c r="HRZ19" s="460"/>
      <c r="HSA19" s="460"/>
      <c r="HSB19" s="460"/>
      <c r="HSC19" s="460"/>
      <c r="HSD19" s="460"/>
      <c r="HSE19" s="460"/>
      <c r="HSF19" s="460"/>
      <c r="HSG19" s="460"/>
      <c r="HSH19" s="460"/>
      <c r="HSI19" s="460"/>
      <c r="HSJ19" s="460"/>
      <c r="HSK19" s="460"/>
      <c r="HSL19" s="460"/>
      <c r="HSM19" s="460"/>
      <c r="HSN19" s="460"/>
      <c r="HSO19" s="460"/>
      <c r="HSP19" s="460"/>
      <c r="HSQ19" s="460"/>
      <c r="HSR19" s="460"/>
      <c r="HSS19" s="460"/>
      <c r="HST19" s="460"/>
      <c r="HSU19" s="460"/>
      <c r="HSV19" s="460"/>
      <c r="HSW19" s="460"/>
      <c r="HSX19" s="460"/>
      <c r="HSY19" s="460"/>
      <c r="HSZ19" s="460"/>
      <c r="HTA19" s="460"/>
      <c r="HTB19" s="460"/>
      <c r="HTC19" s="460"/>
      <c r="HTD19" s="460"/>
      <c r="HTE19" s="460"/>
      <c r="HTF19" s="460"/>
      <c r="HTG19" s="460"/>
      <c r="HTH19" s="460"/>
      <c r="HTI19" s="460"/>
      <c r="HTJ19" s="460"/>
      <c r="HTK19" s="460"/>
      <c r="HTL19" s="460"/>
      <c r="HTM19" s="460"/>
      <c r="HTN19" s="460"/>
      <c r="HTO19" s="460"/>
      <c r="HTP19" s="460"/>
      <c r="HTQ19" s="460"/>
      <c r="HTR19" s="460"/>
      <c r="HTS19" s="460"/>
      <c r="HTT19" s="460"/>
      <c r="HTU19" s="460"/>
      <c r="HTV19" s="460"/>
      <c r="HTW19" s="460"/>
      <c r="HTX19" s="460"/>
      <c r="HTY19" s="460"/>
      <c r="HTZ19" s="460"/>
      <c r="HUA19" s="460"/>
      <c r="HUB19" s="460"/>
      <c r="HUC19" s="460"/>
      <c r="HUD19" s="460"/>
      <c r="HUE19" s="460"/>
      <c r="HUF19" s="460"/>
      <c r="HUG19" s="460"/>
      <c r="HUH19" s="460"/>
      <c r="HUI19" s="460"/>
      <c r="HUJ19" s="460"/>
      <c r="HUK19" s="460"/>
      <c r="HUL19" s="460"/>
      <c r="HUM19" s="460"/>
      <c r="HUN19" s="460"/>
      <c r="HUO19" s="460"/>
      <c r="HUP19" s="460"/>
      <c r="HUQ19" s="460"/>
      <c r="HUR19" s="460"/>
      <c r="HUS19" s="460"/>
      <c r="HUT19" s="460"/>
      <c r="HUU19" s="460"/>
      <c r="HUV19" s="460"/>
      <c r="HUW19" s="460"/>
      <c r="HUX19" s="460"/>
      <c r="HUY19" s="460"/>
      <c r="HUZ19" s="460"/>
      <c r="HVA19" s="460"/>
      <c r="HVB19" s="460"/>
      <c r="HVC19" s="460"/>
      <c r="HVD19" s="460"/>
      <c r="HVE19" s="460"/>
      <c r="HVF19" s="460"/>
      <c r="HVG19" s="460"/>
      <c r="HVH19" s="460"/>
      <c r="HVI19" s="460"/>
      <c r="HVJ19" s="460"/>
      <c r="HVK19" s="460"/>
      <c r="HVL19" s="460"/>
      <c r="HVM19" s="460"/>
      <c r="HVN19" s="460"/>
      <c r="HVO19" s="460"/>
      <c r="HVP19" s="460"/>
      <c r="HVQ19" s="460"/>
      <c r="HVR19" s="460"/>
      <c r="HVS19" s="460"/>
      <c r="HVT19" s="460"/>
      <c r="HVU19" s="460"/>
      <c r="HVV19" s="460"/>
      <c r="HVW19" s="460"/>
      <c r="HVX19" s="460"/>
      <c r="HVY19" s="460"/>
      <c r="HVZ19" s="460"/>
      <c r="HWA19" s="460"/>
      <c r="HWB19" s="460"/>
      <c r="HWC19" s="460"/>
      <c r="HWD19" s="460"/>
      <c r="HWE19" s="460"/>
      <c r="HWF19" s="460"/>
      <c r="HWG19" s="460"/>
      <c r="HWH19" s="460"/>
      <c r="HWI19" s="460"/>
      <c r="HWJ19" s="460"/>
      <c r="HWK19" s="460"/>
      <c r="HWL19" s="460"/>
      <c r="HWM19" s="460"/>
      <c r="HWN19" s="460"/>
      <c r="HWO19" s="460"/>
      <c r="HWP19" s="460"/>
      <c r="HWQ19" s="460"/>
      <c r="HWR19" s="460"/>
      <c r="HWS19" s="460"/>
      <c r="HWT19" s="460"/>
      <c r="HWU19" s="460"/>
      <c r="HWV19" s="460"/>
      <c r="HWW19" s="460"/>
      <c r="HWX19" s="460"/>
      <c r="HWY19" s="460"/>
      <c r="HWZ19" s="460"/>
      <c r="HXA19" s="460"/>
      <c r="HXB19" s="460"/>
      <c r="HXC19" s="460"/>
      <c r="HXD19" s="460"/>
      <c r="HXE19" s="460"/>
      <c r="HXF19" s="460"/>
      <c r="HXG19" s="460"/>
      <c r="HXH19" s="460"/>
      <c r="HXI19" s="460"/>
      <c r="HXJ19" s="460"/>
      <c r="HXK19" s="460"/>
      <c r="HXL19" s="460"/>
      <c r="HXM19" s="460"/>
      <c r="HXN19" s="460"/>
      <c r="HXO19" s="460"/>
      <c r="HXP19" s="460"/>
      <c r="HXQ19" s="460"/>
      <c r="HXR19" s="460"/>
      <c r="HXS19" s="460"/>
      <c r="HXT19" s="460"/>
      <c r="HXU19" s="460"/>
      <c r="HXV19" s="460"/>
      <c r="HXW19" s="460"/>
      <c r="HXX19" s="460"/>
      <c r="HXY19" s="460"/>
      <c r="HXZ19" s="460"/>
      <c r="HYA19" s="460"/>
      <c r="HYB19" s="460"/>
      <c r="HYC19" s="460"/>
      <c r="HYD19" s="460"/>
      <c r="HYE19" s="460"/>
      <c r="HYF19" s="460"/>
      <c r="HYG19" s="460"/>
      <c r="HYH19" s="460"/>
      <c r="HYI19" s="460"/>
      <c r="HYJ19" s="460"/>
      <c r="HYK19" s="460"/>
      <c r="HYL19" s="460"/>
      <c r="HYM19" s="460"/>
      <c r="HYN19" s="460"/>
      <c r="HYO19" s="460"/>
      <c r="HYP19" s="460"/>
      <c r="HYQ19" s="460"/>
      <c r="HYR19" s="460"/>
      <c r="HYS19" s="460"/>
      <c r="HYT19" s="460"/>
      <c r="HYU19" s="460"/>
      <c r="HYV19" s="460"/>
      <c r="HYW19" s="460"/>
      <c r="HYX19" s="460"/>
      <c r="HYY19" s="460"/>
      <c r="HYZ19" s="460"/>
      <c r="HZA19" s="460"/>
      <c r="HZB19" s="460"/>
      <c r="HZC19" s="460"/>
      <c r="HZD19" s="460"/>
      <c r="HZE19" s="460"/>
      <c r="HZF19" s="460"/>
      <c r="HZG19" s="460"/>
      <c r="HZH19" s="460"/>
      <c r="HZI19" s="460"/>
      <c r="HZJ19" s="460"/>
      <c r="HZK19" s="460"/>
      <c r="HZL19" s="460"/>
      <c r="HZM19" s="460"/>
      <c r="HZN19" s="460"/>
      <c r="HZO19" s="460"/>
      <c r="HZP19" s="460"/>
      <c r="HZQ19" s="460"/>
      <c r="HZR19" s="460"/>
      <c r="HZS19" s="460"/>
      <c r="HZT19" s="460"/>
      <c r="HZU19" s="460"/>
      <c r="HZV19" s="460"/>
      <c r="HZW19" s="460"/>
      <c r="HZX19" s="460"/>
      <c r="HZY19" s="460"/>
      <c r="HZZ19" s="460"/>
      <c r="IAA19" s="460"/>
      <c r="IAB19" s="460"/>
      <c r="IAC19" s="460"/>
      <c r="IAD19" s="460"/>
      <c r="IAE19" s="460"/>
      <c r="IAF19" s="460"/>
      <c r="IAG19" s="460"/>
      <c r="IAH19" s="460"/>
      <c r="IAI19" s="460"/>
      <c r="IAJ19" s="460"/>
      <c r="IAK19" s="460"/>
      <c r="IAL19" s="460"/>
      <c r="IAM19" s="460"/>
      <c r="IAN19" s="460"/>
      <c r="IAO19" s="460"/>
      <c r="IAP19" s="460"/>
      <c r="IAQ19" s="460"/>
      <c r="IAR19" s="460"/>
      <c r="IAS19" s="460"/>
      <c r="IAT19" s="460"/>
      <c r="IAU19" s="460"/>
      <c r="IAV19" s="460"/>
      <c r="IAW19" s="460"/>
      <c r="IAX19" s="460"/>
      <c r="IAY19" s="460"/>
      <c r="IAZ19" s="460"/>
      <c r="IBA19" s="460"/>
      <c r="IBB19" s="460"/>
      <c r="IBC19" s="460"/>
      <c r="IBD19" s="460"/>
      <c r="IBE19" s="460"/>
      <c r="IBF19" s="460"/>
      <c r="IBG19" s="460"/>
      <c r="IBH19" s="460"/>
      <c r="IBI19" s="460"/>
      <c r="IBJ19" s="460"/>
      <c r="IBK19" s="460"/>
      <c r="IBL19" s="460"/>
      <c r="IBM19" s="460"/>
      <c r="IBN19" s="460"/>
      <c r="IBO19" s="460"/>
      <c r="IBP19" s="460"/>
      <c r="IBQ19" s="460"/>
      <c r="IBR19" s="460"/>
      <c r="IBS19" s="460"/>
      <c r="IBT19" s="460"/>
      <c r="IBU19" s="460"/>
      <c r="IBV19" s="460"/>
      <c r="IBW19" s="460"/>
      <c r="IBX19" s="460"/>
      <c r="IBY19" s="460"/>
      <c r="IBZ19" s="460"/>
      <c r="ICA19" s="460"/>
      <c r="ICB19" s="460"/>
      <c r="ICC19" s="460"/>
      <c r="ICD19" s="460"/>
      <c r="ICE19" s="460"/>
      <c r="ICF19" s="460"/>
      <c r="ICG19" s="460"/>
      <c r="ICH19" s="460"/>
      <c r="ICI19" s="460"/>
      <c r="ICJ19" s="460"/>
      <c r="ICK19" s="460"/>
      <c r="ICL19" s="460"/>
      <c r="ICM19" s="460"/>
      <c r="ICN19" s="460"/>
      <c r="ICO19" s="460"/>
      <c r="ICP19" s="460"/>
      <c r="ICQ19" s="460"/>
      <c r="ICR19" s="460"/>
      <c r="ICS19" s="460"/>
      <c r="ICT19" s="460"/>
      <c r="ICU19" s="460"/>
      <c r="ICV19" s="460"/>
      <c r="ICW19" s="460"/>
      <c r="ICX19" s="460"/>
      <c r="ICY19" s="460"/>
      <c r="ICZ19" s="460"/>
      <c r="IDA19" s="460"/>
      <c r="IDB19" s="460"/>
      <c r="IDC19" s="460"/>
      <c r="IDD19" s="460"/>
      <c r="IDE19" s="460"/>
      <c r="IDF19" s="460"/>
      <c r="IDG19" s="460"/>
      <c r="IDH19" s="460"/>
      <c r="IDI19" s="460"/>
      <c r="IDJ19" s="460"/>
      <c r="IDK19" s="460"/>
      <c r="IDL19" s="460"/>
      <c r="IDM19" s="460"/>
      <c r="IDN19" s="460"/>
      <c r="IDO19" s="460"/>
      <c r="IDP19" s="460"/>
      <c r="IDQ19" s="460"/>
      <c r="IDR19" s="460"/>
      <c r="IDS19" s="460"/>
      <c r="IDT19" s="460"/>
      <c r="IDU19" s="460"/>
      <c r="IDV19" s="460"/>
      <c r="IDW19" s="460"/>
      <c r="IDX19" s="460"/>
      <c r="IDY19" s="460"/>
      <c r="IDZ19" s="460"/>
      <c r="IEA19" s="460"/>
      <c r="IEB19" s="460"/>
      <c r="IEC19" s="460"/>
      <c r="IED19" s="460"/>
      <c r="IEE19" s="460"/>
      <c r="IEF19" s="460"/>
      <c r="IEG19" s="460"/>
      <c r="IEH19" s="460"/>
      <c r="IEI19" s="460"/>
      <c r="IEJ19" s="460"/>
      <c r="IEK19" s="460"/>
      <c r="IEL19" s="460"/>
      <c r="IEM19" s="460"/>
      <c r="IEN19" s="460"/>
      <c r="IEO19" s="460"/>
      <c r="IEP19" s="460"/>
      <c r="IEQ19" s="460"/>
      <c r="IER19" s="460"/>
      <c r="IES19" s="460"/>
      <c r="IET19" s="460"/>
      <c r="IEU19" s="460"/>
      <c r="IEV19" s="460"/>
      <c r="IEW19" s="460"/>
      <c r="IEX19" s="460"/>
      <c r="IEY19" s="460"/>
      <c r="IEZ19" s="460"/>
      <c r="IFA19" s="460"/>
      <c r="IFB19" s="460"/>
      <c r="IFC19" s="460"/>
      <c r="IFD19" s="460"/>
      <c r="IFE19" s="460"/>
      <c r="IFF19" s="460"/>
      <c r="IFG19" s="460"/>
      <c r="IFH19" s="460"/>
      <c r="IFI19" s="460"/>
      <c r="IFJ19" s="460"/>
      <c r="IFK19" s="460"/>
      <c r="IFL19" s="460"/>
      <c r="IFM19" s="460"/>
      <c r="IFN19" s="460"/>
      <c r="IFO19" s="460"/>
      <c r="IFP19" s="460"/>
      <c r="IFQ19" s="460"/>
      <c r="IFR19" s="460"/>
      <c r="IFS19" s="460"/>
      <c r="IFT19" s="460"/>
      <c r="IFU19" s="460"/>
      <c r="IFV19" s="460"/>
      <c r="IFW19" s="460"/>
      <c r="IFX19" s="460"/>
      <c r="IFY19" s="460"/>
      <c r="IFZ19" s="460"/>
      <c r="IGA19" s="460"/>
      <c r="IGB19" s="460"/>
      <c r="IGC19" s="460"/>
      <c r="IGD19" s="460"/>
      <c r="IGE19" s="460"/>
      <c r="IGF19" s="460"/>
      <c r="IGG19" s="460"/>
      <c r="IGH19" s="460"/>
      <c r="IGI19" s="460"/>
      <c r="IGJ19" s="460"/>
      <c r="IGK19" s="460"/>
      <c r="IGL19" s="460"/>
      <c r="IGM19" s="460"/>
      <c r="IGN19" s="460"/>
      <c r="IGO19" s="460"/>
      <c r="IGP19" s="460"/>
      <c r="IGQ19" s="460"/>
      <c r="IGR19" s="460"/>
      <c r="IGS19" s="460"/>
      <c r="IGT19" s="460"/>
      <c r="IGU19" s="460"/>
      <c r="IGV19" s="460"/>
      <c r="IGW19" s="460"/>
      <c r="IGX19" s="460"/>
      <c r="IGY19" s="460"/>
      <c r="IGZ19" s="460"/>
      <c r="IHA19" s="460"/>
      <c r="IHB19" s="460"/>
      <c r="IHC19" s="460"/>
      <c r="IHD19" s="460"/>
      <c r="IHE19" s="460"/>
      <c r="IHF19" s="460"/>
      <c r="IHG19" s="460"/>
      <c r="IHH19" s="460"/>
      <c r="IHI19" s="460"/>
      <c r="IHJ19" s="460"/>
      <c r="IHK19" s="460"/>
      <c r="IHL19" s="460"/>
      <c r="IHM19" s="460"/>
      <c r="IHN19" s="460"/>
      <c r="IHO19" s="460"/>
      <c r="IHP19" s="460"/>
      <c r="IHQ19" s="460"/>
      <c r="IHR19" s="460"/>
      <c r="IHS19" s="460"/>
      <c r="IHT19" s="460"/>
      <c r="IHU19" s="460"/>
      <c r="IHV19" s="460"/>
      <c r="IHW19" s="460"/>
      <c r="IHX19" s="460"/>
      <c r="IHY19" s="460"/>
      <c r="IHZ19" s="460"/>
      <c r="IIA19" s="460"/>
      <c r="IIB19" s="460"/>
      <c r="IIC19" s="460"/>
      <c r="IID19" s="460"/>
      <c r="IIE19" s="460"/>
      <c r="IIF19" s="460"/>
      <c r="IIG19" s="460"/>
      <c r="IIH19" s="460"/>
      <c r="III19" s="460"/>
      <c r="IIJ19" s="460"/>
      <c r="IIK19" s="460"/>
      <c r="IIL19" s="460"/>
      <c r="IIM19" s="460"/>
      <c r="IIN19" s="460"/>
      <c r="IIO19" s="460"/>
      <c r="IIP19" s="460"/>
      <c r="IIQ19" s="460"/>
      <c r="IIR19" s="460"/>
      <c r="IIS19" s="460"/>
      <c r="IIT19" s="460"/>
      <c r="IIU19" s="460"/>
      <c r="IIV19" s="460"/>
      <c r="IIW19" s="460"/>
      <c r="IIX19" s="460"/>
      <c r="IIY19" s="460"/>
      <c r="IIZ19" s="460"/>
      <c r="IJA19" s="460"/>
      <c r="IJB19" s="460"/>
      <c r="IJC19" s="460"/>
      <c r="IJD19" s="460"/>
      <c r="IJE19" s="460"/>
      <c r="IJF19" s="460"/>
      <c r="IJG19" s="460"/>
      <c r="IJH19" s="460"/>
      <c r="IJI19" s="460"/>
      <c r="IJJ19" s="460"/>
      <c r="IJK19" s="460"/>
      <c r="IJL19" s="460"/>
      <c r="IJM19" s="460"/>
      <c r="IJN19" s="460"/>
      <c r="IJO19" s="460"/>
      <c r="IJP19" s="460"/>
      <c r="IJQ19" s="460"/>
      <c r="IJR19" s="460"/>
      <c r="IJS19" s="460"/>
      <c r="IJT19" s="460"/>
      <c r="IJU19" s="460"/>
      <c r="IJV19" s="460"/>
      <c r="IJW19" s="460"/>
      <c r="IJX19" s="460"/>
      <c r="IJY19" s="460"/>
      <c r="IJZ19" s="460"/>
      <c r="IKA19" s="460"/>
      <c r="IKB19" s="460"/>
      <c r="IKC19" s="460"/>
      <c r="IKD19" s="460"/>
      <c r="IKE19" s="460"/>
      <c r="IKF19" s="460"/>
      <c r="IKG19" s="460"/>
      <c r="IKH19" s="460"/>
      <c r="IKI19" s="460"/>
      <c r="IKJ19" s="460"/>
      <c r="IKK19" s="460"/>
      <c r="IKL19" s="460"/>
      <c r="IKM19" s="460"/>
      <c r="IKN19" s="460"/>
      <c r="IKO19" s="460"/>
      <c r="IKP19" s="460"/>
      <c r="IKQ19" s="460"/>
      <c r="IKR19" s="460"/>
      <c r="IKS19" s="460"/>
      <c r="IKT19" s="460"/>
      <c r="IKU19" s="460"/>
      <c r="IKV19" s="460"/>
      <c r="IKW19" s="460"/>
      <c r="IKX19" s="460"/>
      <c r="IKY19" s="460"/>
      <c r="IKZ19" s="460"/>
      <c r="ILA19" s="460"/>
      <c r="ILB19" s="460"/>
      <c r="ILC19" s="460"/>
      <c r="ILD19" s="460"/>
      <c r="ILE19" s="460"/>
      <c r="ILF19" s="460"/>
      <c r="ILG19" s="460"/>
      <c r="ILH19" s="460"/>
      <c r="ILI19" s="460"/>
      <c r="ILJ19" s="460"/>
      <c r="ILK19" s="460"/>
      <c r="ILL19" s="460"/>
      <c r="ILM19" s="460"/>
      <c r="ILN19" s="460"/>
      <c r="ILO19" s="460"/>
      <c r="ILP19" s="460"/>
      <c r="ILQ19" s="460"/>
      <c r="ILR19" s="460"/>
      <c r="ILS19" s="460"/>
      <c r="ILT19" s="460"/>
      <c r="ILU19" s="460"/>
      <c r="ILV19" s="460"/>
      <c r="ILW19" s="460"/>
      <c r="ILX19" s="460"/>
      <c r="ILY19" s="460"/>
      <c r="ILZ19" s="460"/>
      <c r="IMA19" s="460"/>
      <c r="IMB19" s="460"/>
      <c r="IMC19" s="460"/>
      <c r="IMD19" s="460"/>
      <c r="IME19" s="460"/>
      <c r="IMF19" s="460"/>
      <c r="IMG19" s="460"/>
      <c r="IMH19" s="460"/>
      <c r="IMI19" s="460"/>
      <c r="IMJ19" s="460"/>
      <c r="IMK19" s="460"/>
      <c r="IML19" s="460"/>
      <c r="IMM19" s="460"/>
      <c r="IMN19" s="460"/>
      <c r="IMO19" s="460"/>
      <c r="IMP19" s="460"/>
      <c r="IMQ19" s="460"/>
      <c r="IMR19" s="460"/>
      <c r="IMS19" s="460"/>
      <c r="IMT19" s="460"/>
      <c r="IMU19" s="460"/>
      <c r="IMV19" s="460"/>
      <c r="IMW19" s="460"/>
      <c r="IMX19" s="460"/>
      <c r="IMY19" s="460"/>
      <c r="IMZ19" s="460"/>
      <c r="INA19" s="460"/>
      <c r="INB19" s="460"/>
      <c r="INC19" s="460"/>
      <c r="IND19" s="460"/>
      <c r="INE19" s="460"/>
      <c r="INF19" s="460"/>
      <c r="ING19" s="460"/>
      <c r="INH19" s="460"/>
      <c r="INI19" s="460"/>
      <c r="INJ19" s="460"/>
      <c r="INK19" s="460"/>
      <c r="INL19" s="460"/>
      <c r="INM19" s="460"/>
      <c r="INN19" s="460"/>
      <c r="INO19" s="460"/>
      <c r="INP19" s="460"/>
      <c r="INQ19" s="460"/>
      <c r="INR19" s="460"/>
      <c r="INS19" s="460"/>
      <c r="INT19" s="460"/>
      <c r="INU19" s="460"/>
      <c r="INV19" s="460"/>
      <c r="INW19" s="460"/>
      <c r="INX19" s="460"/>
      <c r="INY19" s="460"/>
      <c r="INZ19" s="460"/>
      <c r="IOA19" s="460"/>
      <c r="IOB19" s="460"/>
      <c r="IOC19" s="460"/>
      <c r="IOD19" s="460"/>
      <c r="IOE19" s="460"/>
      <c r="IOF19" s="460"/>
      <c r="IOG19" s="460"/>
      <c r="IOH19" s="460"/>
      <c r="IOI19" s="460"/>
      <c r="IOJ19" s="460"/>
      <c r="IOK19" s="460"/>
      <c r="IOL19" s="460"/>
      <c r="IOM19" s="460"/>
      <c r="ION19" s="460"/>
      <c r="IOO19" s="460"/>
      <c r="IOP19" s="460"/>
      <c r="IOQ19" s="460"/>
      <c r="IOR19" s="460"/>
      <c r="IOS19" s="460"/>
      <c r="IOT19" s="460"/>
      <c r="IOU19" s="460"/>
      <c r="IOV19" s="460"/>
      <c r="IOW19" s="460"/>
      <c r="IOX19" s="460"/>
      <c r="IOY19" s="460"/>
      <c r="IOZ19" s="460"/>
      <c r="IPA19" s="460"/>
      <c r="IPB19" s="460"/>
      <c r="IPC19" s="460"/>
      <c r="IPD19" s="460"/>
      <c r="IPE19" s="460"/>
      <c r="IPF19" s="460"/>
      <c r="IPG19" s="460"/>
      <c r="IPH19" s="460"/>
      <c r="IPI19" s="460"/>
      <c r="IPJ19" s="460"/>
      <c r="IPK19" s="460"/>
      <c r="IPL19" s="460"/>
      <c r="IPM19" s="460"/>
      <c r="IPN19" s="460"/>
      <c r="IPO19" s="460"/>
      <c r="IPP19" s="460"/>
      <c r="IPQ19" s="460"/>
      <c r="IPR19" s="460"/>
      <c r="IPS19" s="460"/>
      <c r="IPT19" s="460"/>
      <c r="IPU19" s="460"/>
      <c r="IPV19" s="460"/>
      <c r="IPW19" s="460"/>
      <c r="IPX19" s="460"/>
      <c r="IPY19" s="460"/>
      <c r="IPZ19" s="460"/>
      <c r="IQA19" s="460"/>
      <c r="IQB19" s="460"/>
      <c r="IQC19" s="460"/>
      <c r="IQD19" s="460"/>
      <c r="IQE19" s="460"/>
      <c r="IQF19" s="460"/>
      <c r="IQG19" s="460"/>
      <c r="IQH19" s="460"/>
      <c r="IQI19" s="460"/>
      <c r="IQJ19" s="460"/>
      <c r="IQK19" s="460"/>
      <c r="IQL19" s="460"/>
      <c r="IQM19" s="460"/>
      <c r="IQN19" s="460"/>
      <c r="IQO19" s="460"/>
      <c r="IQP19" s="460"/>
      <c r="IQQ19" s="460"/>
      <c r="IQR19" s="460"/>
      <c r="IQS19" s="460"/>
      <c r="IQT19" s="460"/>
      <c r="IQU19" s="460"/>
      <c r="IQV19" s="460"/>
      <c r="IQW19" s="460"/>
      <c r="IQX19" s="460"/>
      <c r="IQY19" s="460"/>
      <c r="IQZ19" s="460"/>
      <c r="IRA19" s="460"/>
      <c r="IRB19" s="460"/>
      <c r="IRC19" s="460"/>
      <c r="IRD19" s="460"/>
      <c r="IRE19" s="460"/>
      <c r="IRF19" s="460"/>
      <c r="IRG19" s="460"/>
      <c r="IRH19" s="460"/>
      <c r="IRI19" s="460"/>
      <c r="IRJ19" s="460"/>
      <c r="IRK19" s="460"/>
      <c r="IRL19" s="460"/>
      <c r="IRM19" s="460"/>
      <c r="IRN19" s="460"/>
      <c r="IRO19" s="460"/>
      <c r="IRP19" s="460"/>
      <c r="IRQ19" s="460"/>
      <c r="IRR19" s="460"/>
      <c r="IRS19" s="460"/>
      <c r="IRT19" s="460"/>
      <c r="IRU19" s="460"/>
      <c r="IRV19" s="460"/>
      <c r="IRW19" s="460"/>
      <c r="IRX19" s="460"/>
      <c r="IRY19" s="460"/>
      <c r="IRZ19" s="460"/>
      <c r="ISA19" s="460"/>
      <c r="ISB19" s="460"/>
      <c r="ISC19" s="460"/>
      <c r="ISD19" s="460"/>
      <c r="ISE19" s="460"/>
      <c r="ISF19" s="460"/>
      <c r="ISG19" s="460"/>
      <c r="ISH19" s="460"/>
      <c r="ISI19" s="460"/>
      <c r="ISJ19" s="460"/>
      <c r="ISK19" s="460"/>
      <c r="ISL19" s="460"/>
      <c r="ISM19" s="460"/>
      <c r="ISN19" s="460"/>
      <c r="ISO19" s="460"/>
      <c r="ISP19" s="460"/>
      <c r="ISQ19" s="460"/>
      <c r="ISR19" s="460"/>
      <c r="ISS19" s="460"/>
      <c r="IST19" s="460"/>
      <c r="ISU19" s="460"/>
      <c r="ISV19" s="460"/>
      <c r="ISW19" s="460"/>
      <c r="ISX19" s="460"/>
      <c r="ISY19" s="460"/>
      <c r="ISZ19" s="460"/>
      <c r="ITA19" s="460"/>
      <c r="ITB19" s="460"/>
      <c r="ITC19" s="460"/>
      <c r="ITD19" s="460"/>
      <c r="ITE19" s="460"/>
      <c r="ITF19" s="460"/>
      <c r="ITG19" s="460"/>
      <c r="ITH19" s="460"/>
      <c r="ITI19" s="460"/>
      <c r="ITJ19" s="460"/>
      <c r="ITK19" s="460"/>
      <c r="ITL19" s="460"/>
      <c r="ITM19" s="460"/>
      <c r="ITN19" s="460"/>
      <c r="ITO19" s="460"/>
      <c r="ITP19" s="460"/>
      <c r="ITQ19" s="460"/>
      <c r="ITR19" s="460"/>
      <c r="ITS19" s="460"/>
      <c r="ITT19" s="460"/>
      <c r="ITU19" s="460"/>
      <c r="ITV19" s="460"/>
      <c r="ITW19" s="460"/>
      <c r="ITX19" s="460"/>
      <c r="ITY19" s="460"/>
      <c r="ITZ19" s="460"/>
      <c r="IUA19" s="460"/>
      <c r="IUB19" s="460"/>
      <c r="IUC19" s="460"/>
      <c r="IUD19" s="460"/>
      <c r="IUE19" s="460"/>
      <c r="IUF19" s="460"/>
      <c r="IUG19" s="460"/>
      <c r="IUH19" s="460"/>
      <c r="IUI19" s="460"/>
      <c r="IUJ19" s="460"/>
      <c r="IUK19" s="460"/>
      <c r="IUL19" s="460"/>
      <c r="IUM19" s="460"/>
      <c r="IUN19" s="460"/>
      <c r="IUO19" s="460"/>
      <c r="IUP19" s="460"/>
      <c r="IUQ19" s="460"/>
      <c r="IUR19" s="460"/>
      <c r="IUS19" s="460"/>
      <c r="IUT19" s="460"/>
      <c r="IUU19" s="460"/>
      <c r="IUV19" s="460"/>
      <c r="IUW19" s="460"/>
      <c r="IUX19" s="460"/>
      <c r="IUY19" s="460"/>
      <c r="IUZ19" s="460"/>
      <c r="IVA19" s="460"/>
      <c r="IVB19" s="460"/>
      <c r="IVC19" s="460"/>
      <c r="IVD19" s="460"/>
      <c r="IVE19" s="460"/>
      <c r="IVF19" s="460"/>
      <c r="IVG19" s="460"/>
      <c r="IVH19" s="460"/>
      <c r="IVI19" s="460"/>
      <c r="IVJ19" s="460"/>
      <c r="IVK19" s="460"/>
      <c r="IVL19" s="460"/>
      <c r="IVM19" s="460"/>
      <c r="IVN19" s="460"/>
      <c r="IVO19" s="460"/>
      <c r="IVP19" s="460"/>
      <c r="IVQ19" s="460"/>
      <c r="IVR19" s="460"/>
      <c r="IVS19" s="460"/>
      <c r="IVT19" s="460"/>
      <c r="IVU19" s="460"/>
      <c r="IVV19" s="460"/>
      <c r="IVW19" s="460"/>
      <c r="IVX19" s="460"/>
      <c r="IVY19" s="460"/>
      <c r="IVZ19" s="460"/>
      <c r="IWA19" s="460"/>
      <c r="IWB19" s="460"/>
      <c r="IWC19" s="460"/>
      <c r="IWD19" s="460"/>
      <c r="IWE19" s="460"/>
      <c r="IWF19" s="460"/>
      <c r="IWG19" s="460"/>
      <c r="IWH19" s="460"/>
      <c r="IWI19" s="460"/>
      <c r="IWJ19" s="460"/>
      <c r="IWK19" s="460"/>
      <c r="IWL19" s="460"/>
      <c r="IWM19" s="460"/>
      <c r="IWN19" s="460"/>
      <c r="IWO19" s="460"/>
      <c r="IWP19" s="460"/>
      <c r="IWQ19" s="460"/>
      <c r="IWR19" s="460"/>
      <c r="IWS19" s="460"/>
      <c r="IWT19" s="460"/>
      <c r="IWU19" s="460"/>
      <c r="IWV19" s="460"/>
      <c r="IWW19" s="460"/>
      <c r="IWX19" s="460"/>
      <c r="IWY19" s="460"/>
      <c r="IWZ19" s="460"/>
      <c r="IXA19" s="460"/>
      <c r="IXB19" s="460"/>
      <c r="IXC19" s="460"/>
      <c r="IXD19" s="460"/>
      <c r="IXE19" s="460"/>
      <c r="IXF19" s="460"/>
      <c r="IXG19" s="460"/>
      <c r="IXH19" s="460"/>
      <c r="IXI19" s="460"/>
      <c r="IXJ19" s="460"/>
      <c r="IXK19" s="460"/>
      <c r="IXL19" s="460"/>
      <c r="IXM19" s="460"/>
      <c r="IXN19" s="460"/>
      <c r="IXO19" s="460"/>
      <c r="IXP19" s="460"/>
      <c r="IXQ19" s="460"/>
      <c r="IXR19" s="460"/>
      <c r="IXS19" s="460"/>
      <c r="IXT19" s="460"/>
      <c r="IXU19" s="460"/>
      <c r="IXV19" s="460"/>
      <c r="IXW19" s="460"/>
      <c r="IXX19" s="460"/>
      <c r="IXY19" s="460"/>
      <c r="IXZ19" s="460"/>
      <c r="IYA19" s="460"/>
      <c r="IYB19" s="460"/>
      <c r="IYC19" s="460"/>
      <c r="IYD19" s="460"/>
      <c r="IYE19" s="460"/>
      <c r="IYF19" s="460"/>
      <c r="IYG19" s="460"/>
      <c r="IYH19" s="460"/>
      <c r="IYI19" s="460"/>
      <c r="IYJ19" s="460"/>
      <c r="IYK19" s="460"/>
      <c r="IYL19" s="460"/>
      <c r="IYM19" s="460"/>
      <c r="IYN19" s="460"/>
      <c r="IYO19" s="460"/>
      <c r="IYP19" s="460"/>
      <c r="IYQ19" s="460"/>
      <c r="IYR19" s="460"/>
      <c r="IYS19" s="460"/>
      <c r="IYT19" s="460"/>
      <c r="IYU19" s="460"/>
      <c r="IYV19" s="460"/>
      <c r="IYW19" s="460"/>
      <c r="IYX19" s="460"/>
      <c r="IYY19" s="460"/>
      <c r="IYZ19" s="460"/>
      <c r="IZA19" s="460"/>
      <c r="IZB19" s="460"/>
      <c r="IZC19" s="460"/>
      <c r="IZD19" s="460"/>
      <c r="IZE19" s="460"/>
      <c r="IZF19" s="460"/>
      <c r="IZG19" s="460"/>
      <c r="IZH19" s="460"/>
      <c r="IZI19" s="460"/>
      <c r="IZJ19" s="460"/>
      <c r="IZK19" s="460"/>
      <c r="IZL19" s="460"/>
      <c r="IZM19" s="460"/>
      <c r="IZN19" s="460"/>
      <c r="IZO19" s="460"/>
      <c r="IZP19" s="460"/>
      <c r="IZQ19" s="460"/>
      <c r="IZR19" s="460"/>
      <c r="IZS19" s="460"/>
      <c r="IZT19" s="460"/>
      <c r="IZU19" s="460"/>
      <c r="IZV19" s="460"/>
      <c r="IZW19" s="460"/>
      <c r="IZX19" s="460"/>
      <c r="IZY19" s="460"/>
      <c r="IZZ19" s="460"/>
      <c r="JAA19" s="460"/>
      <c r="JAB19" s="460"/>
      <c r="JAC19" s="460"/>
      <c r="JAD19" s="460"/>
      <c r="JAE19" s="460"/>
      <c r="JAF19" s="460"/>
      <c r="JAG19" s="460"/>
      <c r="JAH19" s="460"/>
      <c r="JAI19" s="460"/>
      <c r="JAJ19" s="460"/>
      <c r="JAK19" s="460"/>
      <c r="JAL19" s="460"/>
      <c r="JAM19" s="460"/>
      <c r="JAN19" s="460"/>
      <c r="JAO19" s="460"/>
      <c r="JAP19" s="460"/>
      <c r="JAQ19" s="460"/>
      <c r="JAR19" s="460"/>
      <c r="JAS19" s="460"/>
      <c r="JAT19" s="460"/>
      <c r="JAU19" s="460"/>
      <c r="JAV19" s="460"/>
      <c r="JAW19" s="460"/>
      <c r="JAX19" s="460"/>
      <c r="JAY19" s="460"/>
      <c r="JAZ19" s="460"/>
      <c r="JBA19" s="460"/>
      <c r="JBB19" s="460"/>
      <c r="JBC19" s="460"/>
      <c r="JBD19" s="460"/>
      <c r="JBE19" s="460"/>
      <c r="JBF19" s="460"/>
      <c r="JBG19" s="460"/>
      <c r="JBH19" s="460"/>
      <c r="JBI19" s="460"/>
      <c r="JBJ19" s="460"/>
      <c r="JBK19" s="460"/>
      <c r="JBL19" s="460"/>
      <c r="JBM19" s="460"/>
      <c r="JBN19" s="460"/>
      <c r="JBO19" s="460"/>
      <c r="JBP19" s="460"/>
      <c r="JBQ19" s="460"/>
      <c r="JBR19" s="460"/>
      <c r="JBS19" s="460"/>
      <c r="JBT19" s="460"/>
      <c r="JBU19" s="460"/>
      <c r="JBV19" s="460"/>
      <c r="JBW19" s="460"/>
      <c r="JBX19" s="460"/>
      <c r="JBY19" s="460"/>
      <c r="JBZ19" s="460"/>
      <c r="JCA19" s="460"/>
      <c r="JCB19" s="460"/>
      <c r="JCC19" s="460"/>
      <c r="JCD19" s="460"/>
      <c r="JCE19" s="460"/>
      <c r="JCF19" s="460"/>
      <c r="JCG19" s="460"/>
      <c r="JCH19" s="460"/>
      <c r="JCI19" s="460"/>
      <c r="JCJ19" s="460"/>
      <c r="JCK19" s="460"/>
      <c r="JCL19" s="460"/>
      <c r="JCM19" s="460"/>
      <c r="JCN19" s="460"/>
      <c r="JCO19" s="460"/>
      <c r="JCP19" s="460"/>
      <c r="JCQ19" s="460"/>
      <c r="JCR19" s="460"/>
      <c r="JCS19" s="460"/>
      <c r="JCT19" s="460"/>
      <c r="JCU19" s="460"/>
      <c r="JCV19" s="460"/>
      <c r="JCW19" s="460"/>
      <c r="JCX19" s="460"/>
      <c r="JCY19" s="460"/>
      <c r="JCZ19" s="460"/>
      <c r="JDA19" s="460"/>
      <c r="JDB19" s="460"/>
      <c r="JDC19" s="460"/>
      <c r="JDD19" s="460"/>
      <c r="JDE19" s="460"/>
      <c r="JDF19" s="460"/>
      <c r="JDG19" s="460"/>
      <c r="JDH19" s="460"/>
      <c r="JDI19" s="460"/>
      <c r="JDJ19" s="460"/>
      <c r="JDK19" s="460"/>
      <c r="JDL19" s="460"/>
      <c r="JDM19" s="460"/>
      <c r="JDN19" s="460"/>
      <c r="JDO19" s="460"/>
      <c r="JDP19" s="460"/>
      <c r="JDQ19" s="460"/>
      <c r="JDR19" s="460"/>
      <c r="JDS19" s="460"/>
      <c r="JDT19" s="460"/>
      <c r="JDU19" s="460"/>
      <c r="JDV19" s="460"/>
      <c r="JDW19" s="460"/>
      <c r="JDX19" s="460"/>
      <c r="JDY19" s="460"/>
      <c r="JDZ19" s="460"/>
      <c r="JEA19" s="460"/>
      <c r="JEB19" s="460"/>
      <c r="JEC19" s="460"/>
      <c r="JED19" s="460"/>
      <c r="JEE19" s="460"/>
      <c r="JEF19" s="460"/>
      <c r="JEG19" s="460"/>
      <c r="JEH19" s="460"/>
      <c r="JEI19" s="460"/>
      <c r="JEJ19" s="460"/>
      <c r="JEK19" s="460"/>
      <c r="JEL19" s="460"/>
      <c r="JEM19" s="460"/>
      <c r="JEN19" s="460"/>
      <c r="JEO19" s="460"/>
      <c r="JEP19" s="460"/>
      <c r="JEQ19" s="460"/>
      <c r="JER19" s="460"/>
      <c r="JES19" s="460"/>
      <c r="JET19" s="460"/>
      <c r="JEU19" s="460"/>
      <c r="JEV19" s="460"/>
      <c r="JEW19" s="460"/>
      <c r="JEX19" s="460"/>
      <c r="JEY19" s="460"/>
      <c r="JEZ19" s="460"/>
      <c r="JFA19" s="460"/>
      <c r="JFB19" s="460"/>
      <c r="JFC19" s="460"/>
      <c r="JFD19" s="460"/>
      <c r="JFE19" s="460"/>
      <c r="JFF19" s="460"/>
      <c r="JFG19" s="460"/>
      <c r="JFH19" s="460"/>
      <c r="JFI19" s="460"/>
      <c r="JFJ19" s="460"/>
      <c r="JFK19" s="460"/>
      <c r="JFL19" s="460"/>
      <c r="JFM19" s="460"/>
      <c r="JFN19" s="460"/>
      <c r="JFO19" s="460"/>
      <c r="JFP19" s="460"/>
      <c r="JFQ19" s="460"/>
      <c r="JFR19" s="460"/>
      <c r="JFS19" s="460"/>
      <c r="JFT19" s="460"/>
      <c r="JFU19" s="460"/>
      <c r="JFV19" s="460"/>
      <c r="JFW19" s="460"/>
      <c r="JFX19" s="460"/>
      <c r="JFY19" s="460"/>
      <c r="JFZ19" s="460"/>
      <c r="JGA19" s="460"/>
      <c r="JGB19" s="460"/>
      <c r="JGC19" s="460"/>
      <c r="JGD19" s="460"/>
      <c r="JGE19" s="460"/>
      <c r="JGF19" s="460"/>
      <c r="JGG19" s="460"/>
      <c r="JGH19" s="460"/>
      <c r="JGI19" s="460"/>
      <c r="JGJ19" s="460"/>
      <c r="JGK19" s="460"/>
      <c r="JGL19" s="460"/>
      <c r="JGM19" s="460"/>
      <c r="JGN19" s="460"/>
      <c r="JGO19" s="460"/>
      <c r="JGP19" s="460"/>
      <c r="JGQ19" s="460"/>
      <c r="JGR19" s="460"/>
      <c r="JGS19" s="460"/>
      <c r="JGT19" s="460"/>
      <c r="JGU19" s="460"/>
      <c r="JGV19" s="460"/>
      <c r="JGW19" s="460"/>
      <c r="JGX19" s="460"/>
      <c r="JGY19" s="460"/>
      <c r="JGZ19" s="460"/>
      <c r="JHA19" s="460"/>
      <c r="JHB19" s="460"/>
      <c r="JHC19" s="460"/>
      <c r="JHD19" s="460"/>
      <c r="JHE19" s="460"/>
      <c r="JHF19" s="460"/>
      <c r="JHG19" s="460"/>
      <c r="JHH19" s="460"/>
      <c r="JHI19" s="460"/>
      <c r="JHJ19" s="460"/>
      <c r="JHK19" s="460"/>
      <c r="JHL19" s="460"/>
      <c r="JHM19" s="460"/>
      <c r="JHN19" s="460"/>
      <c r="JHO19" s="460"/>
      <c r="JHP19" s="460"/>
      <c r="JHQ19" s="460"/>
      <c r="JHR19" s="460"/>
      <c r="JHS19" s="460"/>
      <c r="JHT19" s="460"/>
      <c r="JHU19" s="460"/>
      <c r="JHV19" s="460"/>
      <c r="JHW19" s="460"/>
      <c r="JHX19" s="460"/>
      <c r="JHY19" s="460"/>
      <c r="JHZ19" s="460"/>
      <c r="JIA19" s="460"/>
      <c r="JIB19" s="460"/>
      <c r="JIC19" s="460"/>
      <c r="JID19" s="460"/>
      <c r="JIE19" s="460"/>
      <c r="JIF19" s="460"/>
      <c r="JIG19" s="460"/>
      <c r="JIH19" s="460"/>
      <c r="JII19" s="460"/>
      <c r="JIJ19" s="460"/>
      <c r="JIK19" s="460"/>
      <c r="JIL19" s="460"/>
      <c r="JIM19" s="460"/>
      <c r="JIN19" s="460"/>
      <c r="JIO19" s="460"/>
      <c r="JIP19" s="460"/>
      <c r="JIQ19" s="460"/>
      <c r="JIR19" s="460"/>
      <c r="JIS19" s="460"/>
      <c r="JIT19" s="460"/>
      <c r="JIU19" s="460"/>
      <c r="JIV19" s="460"/>
      <c r="JIW19" s="460"/>
      <c r="JIX19" s="460"/>
      <c r="JIY19" s="460"/>
      <c r="JIZ19" s="460"/>
      <c r="JJA19" s="460"/>
      <c r="JJB19" s="460"/>
      <c r="JJC19" s="460"/>
      <c r="JJD19" s="460"/>
      <c r="JJE19" s="460"/>
      <c r="JJF19" s="460"/>
      <c r="JJG19" s="460"/>
      <c r="JJH19" s="460"/>
      <c r="JJI19" s="460"/>
      <c r="JJJ19" s="460"/>
      <c r="JJK19" s="460"/>
      <c r="JJL19" s="460"/>
      <c r="JJM19" s="460"/>
      <c r="JJN19" s="460"/>
      <c r="JJO19" s="460"/>
      <c r="JJP19" s="460"/>
      <c r="JJQ19" s="460"/>
      <c r="JJR19" s="460"/>
      <c r="JJS19" s="460"/>
      <c r="JJT19" s="460"/>
      <c r="JJU19" s="460"/>
      <c r="JJV19" s="460"/>
      <c r="JJW19" s="460"/>
      <c r="JJX19" s="460"/>
      <c r="JJY19" s="460"/>
      <c r="JJZ19" s="460"/>
      <c r="JKA19" s="460"/>
      <c r="JKB19" s="460"/>
      <c r="JKC19" s="460"/>
      <c r="JKD19" s="460"/>
      <c r="JKE19" s="460"/>
      <c r="JKF19" s="460"/>
      <c r="JKG19" s="460"/>
      <c r="JKH19" s="460"/>
      <c r="JKI19" s="460"/>
      <c r="JKJ19" s="460"/>
      <c r="JKK19" s="460"/>
      <c r="JKL19" s="460"/>
      <c r="JKM19" s="460"/>
      <c r="JKN19" s="460"/>
      <c r="JKO19" s="460"/>
      <c r="JKP19" s="460"/>
      <c r="JKQ19" s="460"/>
      <c r="JKR19" s="460"/>
      <c r="JKS19" s="460"/>
      <c r="JKT19" s="460"/>
      <c r="JKU19" s="460"/>
      <c r="JKV19" s="460"/>
      <c r="JKW19" s="460"/>
      <c r="JKX19" s="460"/>
      <c r="JKY19" s="460"/>
      <c r="JKZ19" s="460"/>
      <c r="JLA19" s="460"/>
      <c r="JLB19" s="460"/>
      <c r="JLC19" s="460"/>
      <c r="JLD19" s="460"/>
      <c r="JLE19" s="460"/>
      <c r="JLF19" s="460"/>
      <c r="JLG19" s="460"/>
      <c r="JLH19" s="460"/>
      <c r="JLI19" s="460"/>
      <c r="JLJ19" s="460"/>
      <c r="JLK19" s="460"/>
      <c r="JLL19" s="460"/>
      <c r="JLM19" s="460"/>
      <c r="JLN19" s="460"/>
      <c r="JLO19" s="460"/>
      <c r="JLP19" s="460"/>
      <c r="JLQ19" s="460"/>
      <c r="JLR19" s="460"/>
      <c r="JLS19" s="460"/>
      <c r="JLT19" s="460"/>
      <c r="JLU19" s="460"/>
      <c r="JLV19" s="460"/>
      <c r="JLW19" s="460"/>
      <c r="JLX19" s="460"/>
      <c r="JLY19" s="460"/>
      <c r="JLZ19" s="460"/>
      <c r="JMA19" s="460"/>
      <c r="JMB19" s="460"/>
      <c r="JMC19" s="460"/>
      <c r="JMD19" s="460"/>
      <c r="JME19" s="460"/>
      <c r="JMF19" s="460"/>
      <c r="JMG19" s="460"/>
      <c r="JMH19" s="460"/>
      <c r="JMI19" s="460"/>
      <c r="JMJ19" s="460"/>
      <c r="JMK19" s="460"/>
      <c r="JML19" s="460"/>
      <c r="JMM19" s="460"/>
      <c r="JMN19" s="460"/>
      <c r="JMO19" s="460"/>
      <c r="JMP19" s="460"/>
      <c r="JMQ19" s="460"/>
      <c r="JMR19" s="460"/>
      <c r="JMS19" s="460"/>
      <c r="JMT19" s="460"/>
      <c r="JMU19" s="460"/>
      <c r="JMV19" s="460"/>
      <c r="JMW19" s="460"/>
      <c r="JMX19" s="460"/>
      <c r="JMY19" s="460"/>
      <c r="JMZ19" s="460"/>
      <c r="JNA19" s="460"/>
      <c r="JNB19" s="460"/>
      <c r="JNC19" s="460"/>
      <c r="JND19" s="460"/>
      <c r="JNE19" s="460"/>
      <c r="JNF19" s="460"/>
      <c r="JNG19" s="460"/>
      <c r="JNH19" s="460"/>
      <c r="JNI19" s="460"/>
      <c r="JNJ19" s="460"/>
      <c r="JNK19" s="460"/>
      <c r="JNL19" s="460"/>
      <c r="JNM19" s="460"/>
      <c r="JNN19" s="460"/>
      <c r="JNO19" s="460"/>
      <c r="JNP19" s="460"/>
      <c r="JNQ19" s="460"/>
      <c r="JNR19" s="460"/>
      <c r="JNS19" s="460"/>
      <c r="JNT19" s="460"/>
      <c r="JNU19" s="460"/>
      <c r="JNV19" s="460"/>
      <c r="JNW19" s="460"/>
      <c r="JNX19" s="460"/>
      <c r="JNY19" s="460"/>
      <c r="JNZ19" s="460"/>
      <c r="JOA19" s="460"/>
      <c r="JOB19" s="460"/>
      <c r="JOC19" s="460"/>
      <c r="JOD19" s="460"/>
      <c r="JOE19" s="460"/>
      <c r="JOF19" s="460"/>
      <c r="JOG19" s="460"/>
      <c r="JOH19" s="460"/>
      <c r="JOI19" s="460"/>
      <c r="JOJ19" s="460"/>
      <c r="JOK19" s="460"/>
      <c r="JOL19" s="460"/>
      <c r="JOM19" s="460"/>
      <c r="JON19" s="460"/>
      <c r="JOO19" s="460"/>
      <c r="JOP19" s="460"/>
      <c r="JOQ19" s="460"/>
      <c r="JOR19" s="460"/>
      <c r="JOS19" s="460"/>
      <c r="JOT19" s="460"/>
      <c r="JOU19" s="460"/>
      <c r="JOV19" s="460"/>
      <c r="JOW19" s="460"/>
      <c r="JOX19" s="460"/>
      <c r="JOY19" s="460"/>
      <c r="JOZ19" s="460"/>
      <c r="JPA19" s="460"/>
      <c r="JPB19" s="460"/>
      <c r="JPC19" s="460"/>
      <c r="JPD19" s="460"/>
      <c r="JPE19" s="460"/>
      <c r="JPF19" s="460"/>
      <c r="JPG19" s="460"/>
      <c r="JPH19" s="460"/>
      <c r="JPI19" s="460"/>
      <c r="JPJ19" s="460"/>
      <c r="JPK19" s="460"/>
      <c r="JPL19" s="460"/>
      <c r="JPM19" s="460"/>
      <c r="JPN19" s="460"/>
      <c r="JPO19" s="460"/>
      <c r="JPP19" s="460"/>
      <c r="JPQ19" s="460"/>
      <c r="JPR19" s="460"/>
      <c r="JPS19" s="460"/>
      <c r="JPT19" s="460"/>
      <c r="JPU19" s="460"/>
      <c r="JPV19" s="460"/>
      <c r="JPW19" s="460"/>
      <c r="JPX19" s="460"/>
      <c r="JPY19" s="460"/>
      <c r="JPZ19" s="460"/>
      <c r="JQA19" s="460"/>
      <c r="JQB19" s="460"/>
      <c r="JQC19" s="460"/>
      <c r="JQD19" s="460"/>
      <c r="JQE19" s="460"/>
      <c r="JQF19" s="460"/>
      <c r="JQG19" s="460"/>
      <c r="JQH19" s="460"/>
      <c r="JQI19" s="460"/>
      <c r="JQJ19" s="460"/>
      <c r="JQK19" s="460"/>
      <c r="JQL19" s="460"/>
      <c r="JQM19" s="460"/>
      <c r="JQN19" s="460"/>
      <c r="JQO19" s="460"/>
      <c r="JQP19" s="460"/>
      <c r="JQQ19" s="460"/>
      <c r="JQR19" s="460"/>
      <c r="JQS19" s="460"/>
      <c r="JQT19" s="460"/>
      <c r="JQU19" s="460"/>
      <c r="JQV19" s="460"/>
      <c r="JQW19" s="460"/>
      <c r="JQX19" s="460"/>
      <c r="JQY19" s="460"/>
      <c r="JQZ19" s="460"/>
      <c r="JRA19" s="460"/>
      <c r="JRB19" s="460"/>
      <c r="JRC19" s="460"/>
      <c r="JRD19" s="460"/>
      <c r="JRE19" s="460"/>
      <c r="JRF19" s="460"/>
      <c r="JRG19" s="460"/>
      <c r="JRH19" s="460"/>
      <c r="JRI19" s="460"/>
      <c r="JRJ19" s="460"/>
      <c r="JRK19" s="460"/>
      <c r="JRL19" s="460"/>
      <c r="JRM19" s="460"/>
      <c r="JRN19" s="460"/>
      <c r="JRO19" s="460"/>
      <c r="JRP19" s="460"/>
      <c r="JRQ19" s="460"/>
      <c r="JRR19" s="460"/>
      <c r="JRS19" s="460"/>
      <c r="JRT19" s="460"/>
      <c r="JRU19" s="460"/>
      <c r="JRV19" s="460"/>
      <c r="JRW19" s="460"/>
      <c r="JRX19" s="460"/>
      <c r="JRY19" s="460"/>
      <c r="JRZ19" s="460"/>
      <c r="JSA19" s="460"/>
      <c r="JSB19" s="460"/>
      <c r="JSC19" s="460"/>
      <c r="JSD19" s="460"/>
      <c r="JSE19" s="460"/>
      <c r="JSF19" s="460"/>
      <c r="JSG19" s="460"/>
      <c r="JSH19" s="460"/>
      <c r="JSI19" s="460"/>
      <c r="JSJ19" s="460"/>
      <c r="JSK19" s="460"/>
      <c r="JSL19" s="460"/>
      <c r="JSM19" s="460"/>
      <c r="JSN19" s="460"/>
      <c r="JSO19" s="460"/>
      <c r="JSP19" s="460"/>
      <c r="JSQ19" s="460"/>
      <c r="JSR19" s="460"/>
      <c r="JSS19" s="460"/>
      <c r="JST19" s="460"/>
      <c r="JSU19" s="460"/>
      <c r="JSV19" s="460"/>
      <c r="JSW19" s="460"/>
      <c r="JSX19" s="460"/>
      <c r="JSY19" s="460"/>
      <c r="JSZ19" s="460"/>
      <c r="JTA19" s="460"/>
      <c r="JTB19" s="460"/>
      <c r="JTC19" s="460"/>
      <c r="JTD19" s="460"/>
      <c r="JTE19" s="460"/>
      <c r="JTF19" s="460"/>
      <c r="JTG19" s="460"/>
      <c r="JTH19" s="460"/>
      <c r="JTI19" s="460"/>
      <c r="JTJ19" s="460"/>
      <c r="JTK19" s="460"/>
      <c r="JTL19" s="460"/>
      <c r="JTM19" s="460"/>
      <c r="JTN19" s="460"/>
      <c r="JTO19" s="460"/>
      <c r="JTP19" s="460"/>
      <c r="JTQ19" s="460"/>
      <c r="JTR19" s="460"/>
      <c r="JTS19" s="460"/>
      <c r="JTT19" s="460"/>
      <c r="JTU19" s="460"/>
      <c r="JTV19" s="460"/>
      <c r="JTW19" s="460"/>
      <c r="JTX19" s="460"/>
      <c r="JTY19" s="460"/>
      <c r="JTZ19" s="460"/>
      <c r="JUA19" s="460"/>
      <c r="JUB19" s="460"/>
      <c r="JUC19" s="460"/>
      <c r="JUD19" s="460"/>
      <c r="JUE19" s="460"/>
      <c r="JUF19" s="460"/>
      <c r="JUG19" s="460"/>
      <c r="JUH19" s="460"/>
      <c r="JUI19" s="460"/>
      <c r="JUJ19" s="460"/>
      <c r="JUK19" s="460"/>
      <c r="JUL19" s="460"/>
      <c r="JUM19" s="460"/>
      <c r="JUN19" s="460"/>
      <c r="JUO19" s="460"/>
      <c r="JUP19" s="460"/>
      <c r="JUQ19" s="460"/>
      <c r="JUR19" s="460"/>
      <c r="JUS19" s="460"/>
      <c r="JUT19" s="460"/>
      <c r="JUU19" s="460"/>
      <c r="JUV19" s="460"/>
      <c r="JUW19" s="460"/>
      <c r="JUX19" s="460"/>
      <c r="JUY19" s="460"/>
      <c r="JUZ19" s="460"/>
      <c r="JVA19" s="460"/>
      <c r="JVB19" s="460"/>
      <c r="JVC19" s="460"/>
      <c r="JVD19" s="460"/>
      <c r="JVE19" s="460"/>
      <c r="JVF19" s="460"/>
      <c r="JVG19" s="460"/>
      <c r="JVH19" s="460"/>
      <c r="JVI19" s="460"/>
      <c r="JVJ19" s="460"/>
      <c r="JVK19" s="460"/>
      <c r="JVL19" s="460"/>
      <c r="JVM19" s="460"/>
      <c r="JVN19" s="460"/>
      <c r="JVO19" s="460"/>
      <c r="JVP19" s="460"/>
      <c r="JVQ19" s="460"/>
      <c r="JVR19" s="460"/>
      <c r="JVS19" s="460"/>
      <c r="JVT19" s="460"/>
      <c r="JVU19" s="460"/>
      <c r="JVV19" s="460"/>
      <c r="JVW19" s="460"/>
      <c r="JVX19" s="460"/>
      <c r="JVY19" s="460"/>
      <c r="JVZ19" s="460"/>
      <c r="JWA19" s="460"/>
      <c r="JWB19" s="460"/>
      <c r="JWC19" s="460"/>
      <c r="JWD19" s="460"/>
      <c r="JWE19" s="460"/>
      <c r="JWF19" s="460"/>
      <c r="JWG19" s="460"/>
      <c r="JWH19" s="460"/>
      <c r="JWI19" s="460"/>
      <c r="JWJ19" s="460"/>
      <c r="JWK19" s="460"/>
      <c r="JWL19" s="460"/>
      <c r="JWM19" s="460"/>
      <c r="JWN19" s="460"/>
      <c r="JWO19" s="460"/>
      <c r="JWP19" s="460"/>
      <c r="JWQ19" s="460"/>
      <c r="JWR19" s="460"/>
      <c r="JWS19" s="460"/>
      <c r="JWT19" s="460"/>
      <c r="JWU19" s="460"/>
      <c r="JWV19" s="460"/>
      <c r="JWW19" s="460"/>
      <c r="JWX19" s="460"/>
      <c r="JWY19" s="460"/>
      <c r="JWZ19" s="460"/>
      <c r="JXA19" s="460"/>
      <c r="JXB19" s="460"/>
      <c r="JXC19" s="460"/>
      <c r="JXD19" s="460"/>
      <c r="JXE19" s="460"/>
      <c r="JXF19" s="460"/>
      <c r="JXG19" s="460"/>
      <c r="JXH19" s="460"/>
      <c r="JXI19" s="460"/>
      <c r="JXJ19" s="460"/>
      <c r="JXK19" s="460"/>
      <c r="JXL19" s="460"/>
      <c r="JXM19" s="460"/>
      <c r="JXN19" s="460"/>
      <c r="JXO19" s="460"/>
      <c r="JXP19" s="460"/>
      <c r="JXQ19" s="460"/>
      <c r="JXR19" s="460"/>
      <c r="JXS19" s="460"/>
      <c r="JXT19" s="460"/>
      <c r="JXU19" s="460"/>
      <c r="JXV19" s="460"/>
      <c r="JXW19" s="460"/>
      <c r="JXX19" s="460"/>
      <c r="JXY19" s="460"/>
      <c r="JXZ19" s="460"/>
      <c r="JYA19" s="460"/>
      <c r="JYB19" s="460"/>
      <c r="JYC19" s="460"/>
      <c r="JYD19" s="460"/>
      <c r="JYE19" s="460"/>
      <c r="JYF19" s="460"/>
      <c r="JYG19" s="460"/>
      <c r="JYH19" s="460"/>
      <c r="JYI19" s="460"/>
      <c r="JYJ19" s="460"/>
      <c r="JYK19" s="460"/>
      <c r="JYL19" s="460"/>
      <c r="JYM19" s="460"/>
      <c r="JYN19" s="460"/>
      <c r="JYO19" s="460"/>
      <c r="JYP19" s="460"/>
      <c r="JYQ19" s="460"/>
      <c r="JYR19" s="460"/>
      <c r="JYS19" s="460"/>
      <c r="JYT19" s="460"/>
      <c r="JYU19" s="460"/>
      <c r="JYV19" s="460"/>
      <c r="JYW19" s="460"/>
      <c r="JYX19" s="460"/>
      <c r="JYY19" s="460"/>
      <c r="JYZ19" s="460"/>
      <c r="JZA19" s="460"/>
      <c r="JZB19" s="460"/>
      <c r="JZC19" s="460"/>
      <c r="JZD19" s="460"/>
      <c r="JZE19" s="460"/>
      <c r="JZF19" s="460"/>
      <c r="JZG19" s="460"/>
      <c r="JZH19" s="460"/>
      <c r="JZI19" s="460"/>
      <c r="JZJ19" s="460"/>
      <c r="JZK19" s="460"/>
      <c r="JZL19" s="460"/>
      <c r="JZM19" s="460"/>
      <c r="JZN19" s="460"/>
      <c r="JZO19" s="460"/>
      <c r="JZP19" s="460"/>
      <c r="JZQ19" s="460"/>
      <c r="JZR19" s="460"/>
      <c r="JZS19" s="460"/>
      <c r="JZT19" s="460"/>
      <c r="JZU19" s="460"/>
      <c r="JZV19" s="460"/>
      <c r="JZW19" s="460"/>
      <c r="JZX19" s="460"/>
      <c r="JZY19" s="460"/>
      <c r="JZZ19" s="460"/>
      <c r="KAA19" s="460"/>
      <c r="KAB19" s="460"/>
      <c r="KAC19" s="460"/>
      <c r="KAD19" s="460"/>
      <c r="KAE19" s="460"/>
      <c r="KAF19" s="460"/>
      <c r="KAG19" s="460"/>
      <c r="KAH19" s="460"/>
      <c r="KAI19" s="460"/>
      <c r="KAJ19" s="460"/>
      <c r="KAK19" s="460"/>
      <c r="KAL19" s="460"/>
      <c r="KAM19" s="460"/>
      <c r="KAN19" s="460"/>
      <c r="KAO19" s="460"/>
      <c r="KAP19" s="460"/>
      <c r="KAQ19" s="460"/>
      <c r="KAR19" s="460"/>
      <c r="KAS19" s="460"/>
      <c r="KAT19" s="460"/>
      <c r="KAU19" s="460"/>
      <c r="KAV19" s="460"/>
      <c r="KAW19" s="460"/>
      <c r="KAX19" s="460"/>
      <c r="KAY19" s="460"/>
      <c r="KAZ19" s="460"/>
      <c r="KBA19" s="460"/>
      <c r="KBB19" s="460"/>
      <c r="KBC19" s="460"/>
      <c r="KBD19" s="460"/>
      <c r="KBE19" s="460"/>
      <c r="KBF19" s="460"/>
      <c r="KBG19" s="460"/>
      <c r="KBH19" s="460"/>
      <c r="KBI19" s="460"/>
      <c r="KBJ19" s="460"/>
      <c r="KBK19" s="460"/>
      <c r="KBL19" s="460"/>
      <c r="KBM19" s="460"/>
      <c r="KBN19" s="460"/>
      <c r="KBO19" s="460"/>
      <c r="KBP19" s="460"/>
      <c r="KBQ19" s="460"/>
      <c r="KBR19" s="460"/>
      <c r="KBS19" s="460"/>
      <c r="KBT19" s="460"/>
      <c r="KBU19" s="460"/>
      <c r="KBV19" s="460"/>
      <c r="KBW19" s="460"/>
      <c r="KBX19" s="460"/>
      <c r="KBY19" s="460"/>
      <c r="KBZ19" s="460"/>
      <c r="KCA19" s="460"/>
      <c r="KCB19" s="460"/>
      <c r="KCC19" s="460"/>
      <c r="KCD19" s="460"/>
      <c r="KCE19" s="460"/>
      <c r="KCF19" s="460"/>
      <c r="KCG19" s="460"/>
      <c r="KCH19" s="460"/>
      <c r="KCI19" s="460"/>
      <c r="KCJ19" s="460"/>
      <c r="KCK19" s="460"/>
      <c r="KCL19" s="460"/>
      <c r="KCM19" s="460"/>
      <c r="KCN19" s="460"/>
      <c r="KCO19" s="460"/>
      <c r="KCP19" s="460"/>
      <c r="KCQ19" s="460"/>
      <c r="KCR19" s="460"/>
      <c r="KCS19" s="460"/>
      <c r="KCT19" s="460"/>
      <c r="KCU19" s="460"/>
      <c r="KCV19" s="460"/>
      <c r="KCW19" s="460"/>
      <c r="KCX19" s="460"/>
      <c r="KCY19" s="460"/>
      <c r="KCZ19" s="460"/>
      <c r="KDA19" s="460"/>
      <c r="KDB19" s="460"/>
      <c r="KDC19" s="460"/>
      <c r="KDD19" s="460"/>
      <c r="KDE19" s="460"/>
      <c r="KDF19" s="460"/>
      <c r="KDG19" s="460"/>
      <c r="KDH19" s="460"/>
      <c r="KDI19" s="460"/>
      <c r="KDJ19" s="460"/>
      <c r="KDK19" s="460"/>
      <c r="KDL19" s="460"/>
      <c r="KDM19" s="460"/>
      <c r="KDN19" s="460"/>
      <c r="KDO19" s="460"/>
      <c r="KDP19" s="460"/>
      <c r="KDQ19" s="460"/>
      <c r="KDR19" s="460"/>
      <c r="KDS19" s="460"/>
      <c r="KDT19" s="460"/>
      <c r="KDU19" s="460"/>
      <c r="KDV19" s="460"/>
      <c r="KDW19" s="460"/>
      <c r="KDX19" s="460"/>
      <c r="KDY19" s="460"/>
      <c r="KDZ19" s="460"/>
      <c r="KEA19" s="460"/>
      <c r="KEB19" s="460"/>
      <c r="KEC19" s="460"/>
      <c r="KED19" s="460"/>
      <c r="KEE19" s="460"/>
      <c r="KEF19" s="460"/>
      <c r="KEG19" s="460"/>
      <c r="KEH19" s="460"/>
      <c r="KEI19" s="460"/>
      <c r="KEJ19" s="460"/>
      <c r="KEK19" s="460"/>
      <c r="KEL19" s="460"/>
      <c r="KEM19" s="460"/>
      <c r="KEN19" s="460"/>
      <c r="KEO19" s="460"/>
      <c r="KEP19" s="460"/>
      <c r="KEQ19" s="460"/>
      <c r="KER19" s="460"/>
      <c r="KES19" s="460"/>
      <c r="KET19" s="460"/>
      <c r="KEU19" s="460"/>
      <c r="KEV19" s="460"/>
      <c r="KEW19" s="460"/>
      <c r="KEX19" s="460"/>
      <c r="KEY19" s="460"/>
      <c r="KEZ19" s="460"/>
      <c r="KFA19" s="460"/>
      <c r="KFB19" s="460"/>
      <c r="KFC19" s="460"/>
      <c r="KFD19" s="460"/>
      <c r="KFE19" s="460"/>
      <c r="KFF19" s="460"/>
      <c r="KFG19" s="460"/>
      <c r="KFH19" s="460"/>
      <c r="KFI19" s="460"/>
      <c r="KFJ19" s="460"/>
      <c r="KFK19" s="460"/>
      <c r="KFL19" s="460"/>
      <c r="KFM19" s="460"/>
      <c r="KFN19" s="460"/>
      <c r="KFO19" s="460"/>
      <c r="KFP19" s="460"/>
      <c r="KFQ19" s="460"/>
      <c r="KFR19" s="460"/>
      <c r="KFS19" s="460"/>
      <c r="KFT19" s="460"/>
      <c r="KFU19" s="460"/>
      <c r="KFV19" s="460"/>
      <c r="KFW19" s="460"/>
      <c r="KFX19" s="460"/>
      <c r="KFY19" s="460"/>
      <c r="KFZ19" s="460"/>
      <c r="KGA19" s="460"/>
      <c r="KGB19" s="460"/>
      <c r="KGC19" s="460"/>
      <c r="KGD19" s="460"/>
      <c r="KGE19" s="460"/>
      <c r="KGF19" s="460"/>
      <c r="KGG19" s="460"/>
      <c r="KGH19" s="460"/>
      <c r="KGI19" s="460"/>
      <c r="KGJ19" s="460"/>
      <c r="KGK19" s="460"/>
      <c r="KGL19" s="460"/>
      <c r="KGM19" s="460"/>
      <c r="KGN19" s="460"/>
      <c r="KGO19" s="460"/>
      <c r="KGP19" s="460"/>
      <c r="KGQ19" s="460"/>
      <c r="KGR19" s="460"/>
      <c r="KGS19" s="460"/>
      <c r="KGT19" s="460"/>
      <c r="KGU19" s="460"/>
      <c r="KGV19" s="460"/>
      <c r="KGW19" s="460"/>
      <c r="KGX19" s="460"/>
      <c r="KGY19" s="460"/>
      <c r="KGZ19" s="460"/>
      <c r="KHA19" s="460"/>
      <c r="KHB19" s="460"/>
      <c r="KHC19" s="460"/>
      <c r="KHD19" s="460"/>
      <c r="KHE19" s="460"/>
      <c r="KHF19" s="460"/>
      <c r="KHG19" s="460"/>
      <c r="KHH19" s="460"/>
      <c r="KHI19" s="460"/>
      <c r="KHJ19" s="460"/>
      <c r="KHK19" s="460"/>
      <c r="KHL19" s="460"/>
      <c r="KHM19" s="460"/>
      <c r="KHN19" s="460"/>
      <c r="KHO19" s="460"/>
      <c r="KHP19" s="460"/>
      <c r="KHQ19" s="460"/>
      <c r="KHR19" s="460"/>
      <c r="KHS19" s="460"/>
      <c r="KHT19" s="460"/>
      <c r="KHU19" s="460"/>
      <c r="KHV19" s="460"/>
      <c r="KHW19" s="460"/>
      <c r="KHX19" s="460"/>
      <c r="KHY19" s="460"/>
      <c r="KHZ19" s="460"/>
      <c r="KIA19" s="460"/>
      <c r="KIB19" s="460"/>
      <c r="KIC19" s="460"/>
      <c r="KID19" s="460"/>
      <c r="KIE19" s="460"/>
      <c r="KIF19" s="460"/>
      <c r="KIG19" s="460"/>
      <c r="KIH19" s="460"/>
      <c r="KII19" s="460"/>
      <c r="KIJ19" s="460"/>
      <c r="KIK19" s="460"/>
      <c r="KIL19" s="460"/>
      <c r="KIM19" s="460"/>
      <c r="KIN19" s="460"/>
      <c r="KIO19" s="460"/>
      <c r="KIP19" s="460"/>
      <c r="KIQ19" s="460"/>
      <c r="KIR19" s="460"/>
      <c r="KIS19" s="460"/>
      <c r="KIT19" s="460"/>
      <c r="KIU19" s="460"/>
      <c r="KIV19" s="460"/>
      <c r="KIW19" s="460"/>
      <c r="KIX19" s="460"/>
      <c r="KIY19" s="460"/>
      <c r="KIZ19" s="460"/>
      <c r="KJA19" s="460"/>
      <c r="KJB19" s="460"/>
      <c r="KJC19" s="460"/>
      <c r="KJD19" s="460"/>
      <c r="KJE19" s="460"/>
      <c r="KJF19" s="460"/>
      <c r="KJG19" s="460"/>
      <c r="KJH19" s="460"/>
      <c r="KJI19" s="460"/>
      <c r="KJJ19" s="460"/>
      <c r="KJK19" s="460"/>
      <c r="KJL19" s="460"/>
      <c r="KJM19" s="460"/>
      <c r="KJN19" s="460"/>
      <c r="KJO19" s="460"/>
      <c r="KJP19" s="460"/>
      <c r="KJQ19" s="460"/>
      <c r="KJR19" s="460"/>
      <c r="KJS19" s="460"/>
      <c r="KJT19" s="460"/>
      <c r="KJU19" s="460"/>
      <c r="KJV19" s="460"/>
      <c r="KJW19" s="460"/>
      <c r="KJX19" s="460"/>
      <c r="KJY19" s="460"/>
      <c r="KJZ19" s="460"/>
      <c r="KKA19" s="460"/>
      <c r="KKB19" s="460"/>
      <c r="KKC19" s="460"/>
      <c r="KKD19" s="460"/>
      <c r="KKE19" s="460"/>
      <c r="KKF19" s="460"/>
      <c r="KKG19" s="460"/>
      <c r="KKH19" s="460"/>
      <c r="KKI19" s="460"/>
      <c r="KKJ19" s="460"/>
      <c r="KKK19" s="460"/>
      <c r="KKL19" s="460"/>
      <c r="KKM19" s="460"/>
      <c r="KKN19" s="460"/>
      <c r="KKO19" s="460"/>
      <c r="KKP19" s="460"/>
      <c r="KKQ19" s="460"/>
      <c r="KKR19" s="460"/>
      <c r="KKS19" s="460"/>
      <c r="KKT19" s="460"/>
      <c r="KKU19" s="460"/>
      <c r="KKV19" s="460"/>
      <c r="KKW19" s="460"/>
      <c r="KKX19" s="460"/>
      <c r="KKY19" s="460"/>
      <c r="KKZ19" s="460"/>
      <c r="KLA19" s="460"/>
      <c r="KLB19" s="460"/>
      <c r="KLC19" s="460"/>
      <c r="KLD19" s="460"/>
      <c r="KLE19" s="460"/>
      <c r="KLF19" s="460"/>
      <c r="KLG19" s="460"/>
      <c r="KLH19" s="460"/>
      <c r="KLI19" s="460"/>
      <c r="KLJ19" s="460"/>
      <c r="KLK19" s="460"/>
      <c r="KLL19" s="460"/>
      <c r="KLM19" s="460"/>
      <c r="KLN19" s="460"/>
      <c r="KLO19" s="460"/>
      <c r="KLP19" s="460"/>
      <c r="KLQ19" s="460"/>
      <c r="KLR19" s="460"/>
      <c r="KLS19" s="460"/>
      <c r="KLT19" s="460"/>
      <c r="KLU19" s="460"/>
      <c r="KLV19" s="460"/>
      <c r="KLW19" s="460"/>
      <c r="KLX19" s="460"/>
      <c r="KLY19" s="460"/>
      <c r="KLZ19" s="460"/>
      <c r="KMA19" s="460"/>
      <c r="KMB19" s="460"/>
      <c r="KMC19" s="460"/>
      <c r="KMD19" s="460"/>
      <c r="KME19" s="460"/>
      <c r="KMF19" s="460"/>
      <c r="KMG19" s="460"/>
      <c r="KMH19" s="460"/>
      <c r="KMI19" s="460"/>
      <c r="KMJ19" s="460"/>
      <c r="KMK19" s="460"/>
      <c r="KML19" s="460"/>
      <c r="KMM19" s="460"/>
      <c r="KMN19" s="460"/>
      <c r="KMO19" s="460"/>
      <c r="KMP19" s="460"/>
      <c r="KMQ19" s="460"/>
      <c r="KMR19" s="460"/>
      <c r="KMS19" s="460"/>
      <c r="KMT19" s="460"/>
      <c r="KMU19" s="460"/>
      <c r="KMV19" s="460"/>
      <c r="KMW19" s="460"/>
      <c r="KMX19" s="460"/>
      <c r="KMY19" s="460"/>
      <c r="KMZ19" s="460"/>
      <c r="KNA19" s="460"/>
      <c r="KNB19" s="460"/>
      <c r="KNC19" s="460"/>
      <c r="KND19" s="460"/>
      <c r="KNE19" s="460"/>
      <c r="KNF19" s="460"/>
      <c r="KNG19" s="460"/>
      <c r="KNH19" s="460"/>
      <c r="KNI19" s="460"/>
      <c r="KNJ19" s="460"/>
      <c r="KNK19" s="460"/>
      <c r="KNL19" s="460"/>
      <c r="KNM19" s="460"/>
      <c r="KNN19" s="460"/>
      <c r="KNO19" s="460"/>
      <c r="KNP19" s="460"/>
      <c r="KNQ19" s="460"/>
      <c r="KNR19" s="460"/>
      <c r="KNS19" s="460"/>
      <c r="KNT19" s="460"/>
      <c r="KNU19" s="460"/>
      <c r="KNV19" s="460"/>
      <c r="KNW19" s="460"/>
      <c r="KNX19" s="460"/>
      <c r="KNY19" s="460"/>
      <c r="KNZ19" s="460"/>
      <c r="KOA19" s="460"/>
      <c r="KOB19" s="460"/>
      <c r="KOC19" s="460"/>
      <c r="KOD19" s="460"/>
      <c r="KOE19" s="460"/>
      <c r="KOF19" s="460"/>
      <c r="KOG19" s="460"/>
      <c r="KOH19" s="460"/>
      <c r="KOI19" s="460"/>
      <c r="KOJ19" s="460"/>
      <c r="KOK19" s="460"/>
      <c r="KOL19" s="460"/>
      <c r="KOM19" s="460"/>
      <c r="KON19" s="460"/>
      <c r="KOO19" s="460"/>
      <c r="KOP19" s="460"/>
      <c r="KOQ19" s="460"/>
      <c r="KOR19" s="460"/>
      <c r="KOS19" s="460"/>
      <c r="KOT19" s="460"/>
      <c r="KOU19" s="460"/>
      <c r="KOV19" s="460"/>
      <c r="KOW19" s="460"/>
      <c r="KOX19" s="460"/>
      <c r="KOY19" s="460"/>
      <c r="KOZ19" s="460"/>
      <c r="KPA19" s="460"/>
      <c r="KPB19" s="460"/>
      <c r="KPC19" s="460"/>
      <c r="KPD19" s="460"/>
      <c r="KPE19" s="460"/>
      <c r="KPF19" s="460"/>
      <c r="KPG19" s="460"/>
      <c r="KPH19" s="460"/>
      <c r="KPI19" s="460"/>
      <c r="KPJ19" s="460"/>
      <c r="KPK19" s="460"/>
      <c r="KPL19" s="460"/>
      <c r="KPM19" s="460"/>
      <c r="KPN19" s="460"/>
      <c r="KPO19" s="460"/>
      <c r="KPP19" s="460"/>
      <c r="KPQ19" s="460"/>
      <c r="KPR19" s="460"/>
      <c r="KPS19" s="460"/>
      <c r="KPT19" s="460"/>
      <c r="KPU19" s="460"/>
      <c r="KPV19" s="460"/>
      <c r="KPW19" s="460"/>
      <c r="KPX19" s="460"/>
      <c r="KPY19" s="460"/>
      <c r="KPZ19" s="460"/>
      <c r="KQA19" s="460"/>
      <c r="KQB19" s="460"/>
      <c r="KQC19" s="460"/>
      <c r="KQD19" s="460"/>
      <c r="KQE19" s="460"/>
      <c r="KQF19" s="460"/>
      <c r="KQG19" s="460"/>
      <c r="KQH19" s="460"/>
      <c r="KQI19" s="460"/>
      <c r="KQJ19" s="460"/>
      <c r="KQK19" s="460"/>
      <c r="KQL19" s="460"/>
      <c r="KQM19" s="460"/>
      <c r="KQN19" s="460"/>
      <c r="KQO19" s="460"/>
      <c r="KQP19" s="460"/>
      <c r="KQQ19" s="460"/>
      <c r="KQR19" s="460"/>
      <c r="KQS19" s="460"/>
      <c r="KQT19" s="460"/>
      <c r="KQU19" s="460"/>
      <c r="KQV19" s="460"/>
      <c r="KQW19" s="460"/>
      <c r="KQX19" s="460"/>
      <c r="KQY19" s="460"/>
      <c r="KQZ19" s="460"/>
      <c r="KRA19" s="460"/>
      <c r="KRB19" s="460"/>
      <c r="KRC19" s="460"/>
      <c r="KRD19" s="460"/>
      <c r="KRE19" s="460"/>
      <c r="KRF19" s="460"/>
      <c r="KRG19" s="460"/>
      <c r="KRH19" s="460"/>
      <c r="KRI19" s="460"/>
      <c r="KRJ19" s="460"/>
      <c r="KRK19" s="460"/>
      <c r="KRL19" s="460"/>
      <c r="KRM19" s="460"/>
      <c r="KRN19" s="460"/>
      <c r="KRO19" s="460"/>
      <c r="KRP19" s="460"/>
      <c r="KRQ19" s="460"/>
      <c r="KRR19" s="460"/>
      <c r="KRS19" s="460"/>
      <c r="KRT19" s="460"/>
      <c r="KRU19" s="460"/>
      <c r="KRV19" s="460"/>
      <c r="KRW19" s="460"/>
      <c r="KRX19" s="460"/>
      <c r="KRY19" s="460"/>
      <c r="KRZ19" s="460"/>
      <c r="KSA19" s="460"/>
      <c r="KSB19" s="460"/>
      <c r="KSC19" s="460"/>
      <c r="KSD19" s="460"/>
      <c r="KSE19" s="460"/>
      <c r="KSF19" s="460"/>
      <c r="KSG19" s="460"/>
      <c r="KSH19" s="460"/>
      <c r="KSI19" s="460"/>
      <c r="KSJ19" s="460"/>
      <c r="KSK19" s="460"/>
      <c r="KSL19" s="460"/>
      <c r="KSM19" s="460"/>
      <c r="KSN19" s="460"/>
      <c r="KSO19" s="460"/>
      <c r="KSP19" s="460"/>
      <c r="KSQ19" s="460"/>
      <c r="KSR19" s="460"/>
      <c r="KSS19" s="460"/>
      <c r="KST19" s="460"/>
      <c r="KSU19" s="460"/>
      <c r="KSV19" s="460"/>
      <c r="KSW19" s="460"/>
      <c r="KSX19" s="460"/>
      <c r="KSY19" s="460"/>
      <c r="KSZ19" s="460"/>
      <c r="KTA19" s="460"/>
      <c r="KTB19" s="460"/>
      <c r="KTC19" s="460"/>
      <c r="KTD19" s="460"/>
      <c r="KTE19" s="460"/>
      <c r="KTF19" s="460"/>
      <c r="KTG19" s="460"/>
      <c r="KTH19" s="460"/>
      <c r="KTI19" s="460"/>
      <c r="KTJ19" s="460"/>
      <c r="KTK19" s="460"/>
      <c r="KTL19" s="460"/>
      <c r="KTM19" s="460"/>
      <c r="KTN19" s="460"/>
      <c r="KTO19" s="460"/>
      <c r="KTP19" s="460"/>
      <c r="KTQ19" s="460"/>
      <c r="KTR19" s="460"/>
      <c r="KTS19" s="460"/>
      <c r="KTT19" s="460"/>
      <c r="KTU19" s="460"/>
      <c r="KTV19" s="460"/>
      <c r="KTW19" s="460"/>
      <c r="KTX19" s="460"/>
      <c r="KTY19" s="460"/>
      <c r="KTZ19" s="460"/>
      <c r="KUA19" s="460"/>
      <c r="KUB19" s="460"/>
      <c r="KUC19" s="460"/>
      <c r="KUD19" s="460"/>
      <c r="KUE19" s="460"/>
      <c r="KUF19" s="460"/>
      <c r="KUG19" s="460"/>
      <c r="KUH19" s="460"/>
      <c r="KUI19" s="460"/>
      <c r="KUJ19" s="460"/>
      <c r="KUK19" s="460"/>
      <c r="KUL19" s="460"/>
      <c r="KUM19" s="460"/>
      <c r="KUN19" s="460"/>
      <c r="KUO19" s="460"/>
      <c r="KUP19" s="460"/>
      <c r="KUQ19" s="460"/>
      <c r="KUR19" s="460"/>
      <c r="KUS19" s="460"/>
      <c r="KUT19" s="460"/>
      <c r="KUU19" s="460"/>
      <c r="KUV19" s="460"/>
      <c r="KUW19" s="460"/>
      <c r="KUX19" s="460"/>
      <c r="KUY19" s="460"/>
      <c r="KUZ19" s="460"/>
      <c r="KVA19" s="460"/>
      <c r="KVB19" s="460"/>
      <c r="KVC19" s="460"/>
      <c r="KVD19" s="460"/>
      <c r="KVE19" s="460"/>
      <c r="KVF19" s="460"/>
      <c r="KVG19" s="460"/>
      <c r="KVH19" s="460"/>
      <c r="KVI19" s="460"/>
      <c r="KVJ19" s="460"/>
      <c r="KVK19" s="460"/>
      <c r="KVL19" s="460"/>
      <c r="KVM19" s="460"/>
      <c r="KVN19" s="460"/>
      <c r="KVO19" s="460"/>
      <c r="KVP19" s="460"/>
      <c r="KVQ19" s="460"/>
      <c r="KVR19" s="460"/>
      <c r="KVS19" s="460"/>
      <c r="KVT19" s="460"/>
      <c r="KVU19" s="460"/>
      <c r="KVV19" s="460"/>
      <c r="KVW19" s="460"/>
      <c r="KVX19" s="460"/>
      <c r="KVY19" s="460"/>
      <c r="KVZ19" s="460"/>
      <c r="KWA19" s="460"/>
      <c r="KWB19" s="460"/>
      <c r="KWC19" s="460"/>
      <c r="KWD19" s="460"/>
      <c r="KWE19" s="460"/>
      <c r="KWF19" s="460"/>
      <c r="KWG19" s="460"/>
      <c r="KWH19" s="460"/>
      <c r="KWI19" s="460"/>
      <c r="KWJ19" s="460"/>
      <c r="KWK19" s="460"/>
      <c r="KWL19" s="460"/>
      <c r="KWM19" s="460"/>
      <c r="KWN19" s="460"/>
      <c r="KWO19" s="460"/>
      <c r="KWP19" s="460"/>
      <c r="KWQ19" s="460"/>
      <c r="KWR19" s="460"/>
      <c r="KWS19" s="460"/>
      <c r="KWT19" s="460"/>
      <c r="KWU19" s="460"/>
      <c r="KWV19" s="460"/>
      <c r="KWW19" s="460"/>
      <c r="KWX19" s="460"/>
      <c r="KWY19" s="460"/>
      <c r="KWZ19" s="460"/>
      <c r="KXA19" s="460"/>
      <c r="KXB19" s="460"/>
      <c r="KXC19" s="460"/>
      <c r="KXD19" s="460"/>
      <c r="KXE19" s="460"/>
      <c r="KXF19" s="460"/>
      <c r="KXG19" s="460"/>
      <c r="KXH19" s="460"/>
      <c r="KXI19" s="460"/>
      <c r="KXJ19" s="460"/>
      <c r="KXK19" s="460"/>
      <c r="KXL19" s="460"/>
      <c r="KXM19" s="460"/>
      <c r="KXN19" s="460"/>
      <c r="KXO19" s="460"/>
      <c r="KXP19" s="460"/>
      <c r="KXQ19" s="460"/>
      <c r="KXR19" s="460"/>
      <c r="KXS19" s="460"/>
      <c r="KXT19" s="460"/>
      <c r="KXU19" s="460"/>
      <c r="KXV19" s="460"/>
      <c r="KXW19" s="460"/>
      <c r="KXX19" s="460"/>
      <c r="KXY19" s="460"/>
      <c r="KXZ19" s="460"/>
      <c r="KYA19" s="460"/>
      <c r="KYB19" s="460"/>
      <c r="KYC19" s="460"/>
      <c r="KYD19" s="460"/>
      <c r="KYE19" s="460"/>
      <c r="KYF19" s="460"/>
      <c r="KYG19" s="460"/>
      <c r="KYH19" s="460"/>
      <c r="KYI19" s="460"/>
      <c r="KYJ19" s="460"/>
      <c r="KYK19" s="460"/>
      <c r="KYL19" s="460"/>
      <c r="KYM19" s="460"/>
      <c r="KYN19" s="460"/>
      <c r="KYO19" s="460"/>
      <c r="KYP19" s="460"/>
      <c r="KYQ19" s="460"/>
      <c r="KYR19" s="460"/>
      <c r="KYS19" s="460"/>
      <c r="KYT19" s="460"/>
      <c r="KYU19" s="460"/>
      <c r="KYV19" s="460"/>
      <c r="KYW19" s="460"/>
      <c r="KYX19" s="460"/>
      <c r="KYY19" s="460"/>
      <c r="KYZ19" s="460"/>
      <c r="KZA19" s="460"/>
      <c r="KZB19" s="460"/>
      <c r="KZC19" s="460"/>
      <c r="KZD19" s="460"/>
      <c r="KZE19" s="460"/>
      <c r="KZF19" s="460"/>
      <c r="KZG19" s="460"/>
      <c r="KZH19" s="460"/>
      <c r="KZI19" s="460"/>
      <c r="KZJ19" s="460"/>
      <c r="KZK19" s="460"/>
      <c r="KZL19" s="460"/>
      <c r="KZM19" s="460"/>
      <c r="KZN19" s="460"/>
      <c r="KZO19" s="460"/>
      <c r="KZP19" s="460"/>
      <c r="KZQ19" s="460"/>
      <c r="KZR19" s="460"/>
      <c r="KZS19" s="460"/>
      <c r="KZT19" s="460"/>
      <c r="KZU19" s="460"/>
      <c r="KZV19" s="460"/>
      <c r="KZW19" s="460"/>
      <c r="KZX19" s="460"/>
      <c r="KZY19" s="460"/>
      <c r="KZZ19" s="460"/>
      <c r="LAA19" s="460"/>
      <c r="LAB19" s="460"/>
      <c r="LAC19" s="460"/>
      <c r="LAD19" s="460"/>
      <c r="LAE19" s="460"/>
      <c r="LAF19" s="460"/>
      <c r="LAG19" s="460"/>
      <c r="LAH19" s="460"/>
      <c r="LAI19" s="460"/>
      <c r="LAJ19" s="460"/>
      <c r="LAK19" s="460"/>
      <c r="LAL19" s="460"/>
      <c r="LAM19" s="460"/>
      <c r="LAN19" s="460"/>
      <c r="LAO19" s="460"/>
      <c r="LAP19" s="460"/>
      <c r="LAQ19" s="460"/>
      <c r="LAR19" s="460"/>
      <c r="LAS19" s="460"/>
      <c r="LAT19" s="460"/>
      <c r="LAU19" s="460"/>
      <c r="LAV19" s="460"/>
      <c r="LAW19" s="460"/>
      <c r="LAX19" s="460"/>
      <c r="LAY19" s="460"/>
      <c r="LAZ19" s="460"/>
      <c r="LBA19" s="460"/>
      <c r="LBB19" s="460"/>
      <c r="LBC19" s="460"/>
      <c r="LBD19" s="460"/>
      <c r="LBE19" s="460"/>
      <c r="LBF19" s="460"/>
      <c r="LBG19" s="460"/>
      <c r="LBH19" s="460"/>
      <c r="LBI19" s="460"/>
      <c r="LBJ19" s="460"/>
      <c r="LBK19" s="460"/>
      <c r="LBL19" s="460"/>
      <c r="LBM19" s="460"/>
      <c r="LBN19" s="460"/>
      <c r="LBO19" s="460"/>
      <c r="LBP19" s="460"/>
      <c r="LBQ19" s="460"/>
      <c r="LBR19" s="460"/>
      <c r="LBS19" s="460"/>
      <c r="LBT19" s="460"/>
      <c r="LBU19" s="460"/>
      <c r="LBV19" s="460"/>
      <c r="LBW19" s="460"/>
      <c r="LBX19" s="460"/>
      <c r="LBY19" s="460"/>
      <c r="LBZ19" s="460"/>
      <c r="LCA19" s="460"/>
      <c r="LCB19" s="460"/>
      <c r="LCC19" s="460"/>
      <c r="LCD19" s="460"/>
      <c r="LCE19" s="460"/>
      <c r="LCF19" s="460"/>
      <c r="LCG19" s="460"/>
      <c r="LCH19" s="460"/>
      <c r="LCI19" s="460"/>
      <c r="LCJ19" s="460"/>
      <c r="LCK19" s="460"/>
      <c r="LCL19" s="460"/>
      <c r="LCM19" s="460"/>
      <c r="LCN19" s="460"/>
      <c r="LCO19" s="460"/>
      <c r="LCP19" s="460"/>
      <c r="LCQ19" s="460"/>
      <c r="LCR19" s="460"/>
      <c r="LCS19" s="460"/>
      <c r="LCT19" s="460"/>
      <c r="LCU19" s="460"/>
      <c r="LCV19" s="460"/>
      <c r="LCW19" s="460"/>
      <c r="LCX19" s="460"/>
      <c r="LCY19" s="460"/>
      <c r="LCZ19" s="460"/>
      <c r="LDA19" s="460"/>
      <c r="LDB19" s="460"/>
      <c r="LDC19" s="460"/>
      <c r="LDD19" s="460"/>
      <c r="LDE19" s="460"/>
      <c r="LDF19" s="460"/>
      <c r="LDG19" s="460"/>
      <c r="LDH19" s="460"/>
      <c r="LDI19" s="460"/>
      <c r="LDJ19" s="460"/>
      <c r="LDK19" s="460"/>
      <c r="LDL19" s="460"/>
      <c r="LDM19" s="460"/>
      <c r="LDN19" s="460"/>
      <c r="LDO19" s="460"/>
      <c r="LDP19" s="460"/>
      <c r="LDQ19" s="460"/>
      <c r="LDR19" s="460"/>
      <c r="LDS19" s="460"/>
      <c r="LDT19" s="460"/>
      <c r="LDU19" s="460"/>
      <c r="LDV19" s="460"/>
      <c r="LDW19" s="460"/>
      <c r="LDX19" s="460"/>
      <c r="LDY19" s="460"/>
      <c r="LDZ19" s="460"/>
      <c r="LEA19" s="460"/>
      <c r="LEB19" s="460"/>
      <c r="LEC19" s="460"/>
      <c r="LED19" s="460"/>
      <c r="LEE19" s="460"/>
      <c r="LEF19" s="460"/>
      <c r="LEG19" s="460"/>
      <c r="LEH19" s="460"/>
      <c r="LEI19" s="460"/>
      <c r="LEJ19" s="460"/>
      <c r="LEK19" s="460"/>
      <c r="LEL19" s="460"/>
      <c r="LEM19" s="460"/>
      <c r="LEN19" s="460"/>
      <c r="LEO19" s="460"/>
      <c r="LEP19" s="460"/>
      <c r="LEQ19" s="460"/>
      <c r="LER19" s="460"/>
      <c r="LES19" s="460"/>
      <c r="LET19" s="460"/>
      <c r="LEU19" s="460"/>
      <c r="LEV19" s="460"/>
      <c r="LEW19" s="460"/>
      <c r="LEX19" s="460"/>
      <c r="LEY19" s="460"/>
      <c r="LEZ19" s="460"/>
      <c r="LFA19" s="460"/>
      <c r="LFB19" s="460"/>
      <c r="LFC19" s="460"/>
      <c r="LFD19" s="460"/>
      <c r="LFE19" s="460"/>
      <c r="LFF19" s="460"/>
      <c r="LFG19" s="460"/>
      <c r="LFH19" s="460"/>
      <c r="LFI19" s="460"/>
      <c r="LFJ19" s="460"/>
      <c r="LFK19" s="460"/>
      <c r="LFL19" s="460"/>
      <c r="LFM19" s="460"/>
      <c r="LFN19" s="460"/>
      <c r="LFO19" s="460"/>
      <c r="LFP19" s="460"/>
      <c r="LFQ19" s="460"/>
      <c r="LFR19" s="460"/>
      <c r="LFS19" s="460"/>
      <c r="LFT19" s="460"/>
      <c r="LFU19" s="460"/>
      <c r="LFV19" s="460"/>
      <c r="LFW19" s="460"/>
      <c r="LFX19" s="460"/>
      <c r="LFY19" s="460"/>
      <c r="LFZ19" s="460"/>
      <c r="LGA19" s="460"/>
      <c r="LGB19" s="460"/>
      <c r="LGC19" s="460"/>
      <c r="LGD19" s="460"/>
      <c r="LGE19" s="460"/>
      <c r="LGF19" s="460"/>
      <c r="LGG19" s="460"/>
      <c r="LGH19" s="460"/>
      <c r="LGI19" s="460"/>
      <c r="LGJ19" s="460"/>
      <c r="LGK19" s="460"/>
      <c r="LGL19" s="460"/>
      <c r="LGM19" s="460"/>
      <c r="LGN19" s="460"/>
      <c r="LGO19" s="460"/>
      <c r="LGP19" s="460"/>
      <c r="LGQ19" s="460"/>
      <c r="LGR19" s="460"/>
      <c r="LGS19" s="460"/>
      <c r="LGT19" s="460"/>
      <c r="LGU19" s="460"/>
      <c r="LGV19" s="460"/>
      <c r="LGW19" s="460"/>
      <c r="LGX19" s="460"/>
      <c r="LGY19" s="460"/>
      <c r="LGZ19" s="460"/>
      <c r="LHA19" s="460"/>
      <c r="LHB19" s="460"/>
      <c r="LHC19" s="460"/>
      <c r="LHD19" s="460"/>
      <c r="LHE19" s="460"/>
      <c r="LHF19" s="460"/>
      <c r="LHG19" s="460"/>
      <c r="LHH19" s="460"/>
      <c r="LHI19" s="460"/>
      <c r="LHJ19" s="460"/>
      <c r="LHK19" s="460"/>
      <c r="LHL19" s="460"/>
      <c r="LHM19" s="460"/>
      <c r="LHN19" s="460"/>
      <c r="LHO19" s="460"/>
      <c r="LHP19" s="460"/>
      <c r="LHQ19" s="460"/>
      <c r="LHR19" s="460"/>
      <c r="LHS19" s="460"/>
      <c r="LHT19" s="460"/>
      <c r="LHU19" s="460"/>
      <c r="LHV19" s="460"/>
      <c r="LHW19" s="460"/>
      <c r="LHX19" s="460"/>
      <c r="LHY19" s="460"/>
      <c r="LHZ19" s="460"/>
      <c r="LIA19" s="460"/>
      <c r="LIB19" s="460"/>
      <c r="LIC19" s="460"/>
      <c r="LID19" s="460"/>
      <c r="LIE19" s="460"/>
      <c r="LIF19" s="460"/>
      <c r="LIG19" s="460"/>
      <c r="LIH19" s="460"/>
      <c r="LII19" s="460"/>
      <c r="LIJ19" s="460"/>
      <c r="LIK19" s="460"/>
      <c r="LIL19" s="460"/>
      <c r="LIM19" s="460"/>
      <c r="LIN19" s="460"/>
      <c r="LIO19" s="460"/>
      <c r="LIP19" s="460"/>
      <c r="LIQ19" s="460"/>
      <c r="LIR19" s="460"/>
      <c r="LIS19" s="460"/>
      <c r="LIT19" s="460"/>
      <c r="LIU19" s="460"/>
      <c r="LIV19" s="460"/>
      <c r="LIW19" s="460"/>
      <c r="LIX19" s="460"/>
      <c r="LIY19" s="460"/>
      <c r="LIZ19" s="460"/>
      <c r="LJA19" s="460"/>
      <c r="LJB19" s="460"/>
      <c r="LJC19" s="460"/>
      <c r="LJD19" s="460"/>
      <c r="LJE19" s="460"/>
      <c r="LJF19" s="460"/>
      <c r="LJG19" s="460"/>
      <c r="LJH19" s="460"/>
      <c r="LJI19" s="460"/>
      <c r="LJJ19" s="460"/>
      <c r="LJK19" s="460"/>
      <c r="LJL19" s="460"/>
      <c r="LJM19" s="460"/>
      <c r="LJN19" s="460"/>
      <c r="LJO19" s="460"/>
      <c r="LJP19" s="460"/>
      <c r="LJQ19" s="460"/>
      <c r="LJR19" s="460"/>
      <c r="LJS19" s="460"/>
      <c r="LJT19" s="460"/>
      <c r="LJU19" s="460"/>
      <c r="LJV19" s="460"/>
      <c r="LJW19" s="460"/>
      <c r="LJX19" s="460"/>
      <c r="LJY19" s="460"/>
      <c r="LJZ19" s="460"/>
      <c r="LKA19" s="460"/>
      <c r="LKB19" s="460"/>
      <c r="LKC19" s="460"/>
      <c r="LKD19" s="460"/>
      <c r="LKE19" s="460"/>
      <c r="LKF19" s="460"/>
      <c r="LKG19" s="460"/>
      <c r="LKH19" s="460"/>
      <c r="LKI19" s="460"/>
      <c r="LKJ19" s="460"/>
      <c r="LKK19" s="460"/>
      <c r="LKL19" s="460"/>
      <c r="LKM19" s="460"/>
      <c r="LKN19" s="460"/>
      <c r="LKO19" s="460"/>
      <c r="LKP19" s="460"/>
      <c r="LKQ19" s="460"/>
      <c r="LKR19" s="460"/>
      <c r="LKS19" s="460"/>
      <c r="LKT19" s="460"/>
      <c r="LKU19" s="460"/>
      <c r="LKV19" s="460"/>
      <c r="LKW19" s="460"/>
      <c r="LKX19" s="460"/>
      <c r="LKY19" s="460"/>
      <c r="LKZ19" s="460"/>
      <c r="LLA19" s="460"/>
      <c r="LLB19" s="460"/>
      <c r="LLC19" s="460"/>
      <c r="LLD19" s="460"/>
      <c r="LLE19" s="460"/>
      <c r="LLF19" s="460"/>
      <c r="LLG19" s="460"/>
      <c r="LLH19" s="460"/>
      <c r="LLI19" s="460"/>
      <c r="LLJ19" s="460"/>
      <c r="LLK19" s="460"/>
      <c r="LLL19" s="460"/>
      <c r="LLM19" s="460"/>
      <c r="LLN19" s="460"/>
      <c r="LLO19" s="460"/>
      <c r="LLP19" s="460"/>
      <c r="LLQ19" s="460"/>
      <c r="LLR19" s="460"/>
      <c r="LLS19" s="460"/>
      <c r="LLT19" s="460"/>
      <c r="LLU19" s="460"/>
      <c r="LLV19" s="460"/>
      <c r="LLW19" s="460"/>
      <c r="LLX19" s="460"/>
      <c r="LLY19" s="460"/>
      <c r="LLZ19" s="460"/>
      <c r="LMA19" s="460"/>
      <c r="LMB19" s="460"/>
      <c r="LMC19" s="460"/>
      <c r="LMD19" s="460"/>
      <c r="LME19" s="460"/>
      <c r="LMF19" s="460"/>
      <c r="LMG19" s="460"/>
      <c r="LMH19" s="460"/>
      <c r="LMI19" s="460"/>
      <c r="LMJ19" s="460"/>
      <c r="LMK19" s="460"/>
      <c r="LML19" s="460"/>
      <c r="LMM19" s="460"/>
      <c r="LMN19" s="460"/>
      <c r="LMO19" s="460"/>
      <c r="LMP19" s="460"/>
      <c r="LMQ19" s="460"/>
      <c r="LMR19" s="460"/>
      <c r="LMS19" s="460"/>
      <c r="LMT19" s="460"/>
      <c r="LMU19" s="460"/>
      <c r="LMV19" s="460"/>
      <c r="LMW19" s="460"/>
      <c r="LMX19" s="460"/>
      <c r="LMY19" s="460"/>
      <c r="LMZ19" s="460"/>
      <c r="LNA19" s="460"/>
      <c r="LNB19" s="460"/>
      <c r="LNC19" s="460"/>
      <c r="LND19" s="460"/>
      <c r="LNE19" s="460"/>
      <c r="LNF19" s="460"/>
      <c r="LNG19" s="460"/>
      <c r="LNH19" s="460"/>
      <c r="LNI19" s="460"/>
      <c r="LNJ19" s="460"/>
      <c r="LNK19" s="460"/>
      <c r="LNL19" s="460"/>
      <c r="LNM19" s="460"/>
      <c r="LNN19" s="460"/>
      <c r="LNO19" s="460"/>
      <c r="LNP19" s="460"/>
      <c r="LNQ19" s="460"/>
      <c r="LNR19" s="460"/>
      <c r="LNS19" s="460"/>
      <c r="LNT19" s="460"/>
      <c r="LNU19" s="460"/>
      <c r="LNV19" s="460"/>
      <c r="LNW19" s="460"/>
      <c r="LNX19" s="460"/>
      <c r="LNY19" s="460"/>
      <c r="LNZ19" s="460"/>
      <c r="LOA19" s="460"/>
      <c r="LOB19" s="460"/>
      <c r="LOC19" s="460"/>
      <c r="LOD19" s="460"/>
      <c r="LOE19" s="460"/>
      <c r="LOF19" s="460"/>
      <c r="LOG19" s="460"/>
      <c r="LOH19" s="460"/>
      <c r="LOI19" s="460"/>
      <c r="LOJ19" s="460"/>
      <c r="LOK19" s="460"/>
      <c r="LOL19" s="460"/>
      <c r="LOM19" s="460"/>
      <c r="LON19" s="460"/>
      <c r="LOO19" s="460"/>
      <c r="LOP19" s="460"/>
      <c r="LOQ19" s="460"/>
      <c r="LOR19" s="460"/>
      <c r="LOS19" s="460"/>
      <c r="LOT19" s="460"/>
      <c r="LOU19" s="460"/>
      <c r="LOV19" s="460"/>
      <c r="LOW19" s="460"/>
      <c r="LOX19" s="460"/>
      <c r="LOY19" s="460"/>
      <c r="LOZ19" s="460"/>
      <c r="LPA19" s="460"/>
      <c r="LPB19" s="460"/>
      <c r="LPC19" s="460"/>
      <c r="LPD19" s="460"/>
      <c r="LPE19" s="460"/>
      <c r="LPF19" s="460"/>
      <c r="LPG19" s="460"/>
      <c r="LPH19" s="460"/>
      <c r="LPI19" s="460"/>
      <c r="LPJ19" s="460"/>
      <c r="LPK19" s="460"/>
      <c r="LPL19" s="460"/>
      <c r="LPM19" s="460"/>
      <c r="LPN19" s="460"/>
      <c r="LPO19" s="460"/>
      <c r="LPP19" s="460"/>
      <c r="LPQ19" s="460"/>
      <c r="LPR19" s="460"/>
      <c r="LPS19" s="460"/>
      <c r="LPT19" s="460"/>
      <c r="LPU19" s="460"/>
      <c r="LPV19" s="460"/>
      <c r="LPW19" s="460"/>
      <c r="LPX19" s="460"/>
      <c r="LPY19" s="460"/>
      <c r="LPZ19" s="460"/>
      <c r="LQA19" s="460"/>
      <c r="LQB19" s="460"/>
      <c r="LQC19" s="460"/>
      <c r="LQD19" s="460"/>
      <c r="LQE19" s="460"/>
      <c r="LQF19" s="460"/>
      <c r="LQG19" s="460"/>
      <c r="LQH19" s="460"/>
      <c r="LQI19" s="460"/>
      <c r="LQJ19" s="460"/>
      <c r="LQK19" s="460"/>
      <c r="LQL19" s="460"/>
      <c r="LQM19" s="460"/>
      <c r="LQN19" s="460"/>
      <c r="LQO19" s="460"/>
      <c r="LQP19" s="460"/>
      <c r="LQQ19" s="460"/>
      <c r="LQR19" s="460"/>
      <c r="LQS19" s="460"/>
      <c r="LQT19" s="460"/>
      <c r="LQU19" s="460"/>
      <c r="LQV19" s="460"/>
      <c r="LQW19" s="460"/>
      <c r="LQX19" s="460"/>
      <c r="LQY19" s="460"/>
      <c r="LQZ19" s="460"/>
      <c r="LRA19" s="460"/>
      <c r="LRB19" s="460"/>
      <c r="LRC19" s="460"/>
      <c r="LRD19" s="460"/>
      <c r="LRE19" s="460"/>
      <c r="LRF19" s="460"/>
      <c r="LRG19" s="460"/>
      <c r="LRH19" s="460"/>
      <c r="LRI19" s="460"/>
      <c r="LRJ19" s="460"/>
      <c r="LRK19" s="460"/>
      <c r="LRL19" s="460"/>
      <c r="LRM19" s="460"/>
      <c r="LRN19" s="460"/>
      <c r="LRO19" s="460"/>
      <c r="LRP19" s="460"/>
      <c r="LRQ19" s="460"/>
      <c r="LRR19" s="460"/>
      <c r="LRS19" s="460"/>
      <c r="LRT19" s="460"/>
      <c r="LRU19" s="460"/>
      <c r="LRV19" s="460"/>
      <c r="LRW19" s="460"/>
      <c r="LRX19" s="460"/>
      <c r="LRY19" s="460"/>
      <c r="LRZ19" s="460"/>
      <c r="LSA19" s="460"/>
      <c r="LSB19" s="460"/>
      <c r="LSC19" s="460"/>
      <c r="LSD19" s="460"/>
      <c r="LSE19" s="460"/>
      <c r="LSF19" s="460"/>
      <c r="LSG19" s="460"/>
      <c r="LSH19" s="460"/>
      <c r="LSI19" s="460"/>
      <c r="LSJ19" s="460"/>
      <c r="LSK19" s="460"/>
      <c r="LSL19" s="460"/>
      <c r="LSM19" s="460"/>
      <c r="LSN19" s="460"/>
      <c r="LSO19" s="460"/>
      <c r="LSP19" s="460"/>
      <c r="LSQ19" s="460"/>
      <c r="LSR19" s="460"/>
      <c r="LSS19" s="460"/>
      <c r="LST19" s="460"/>
      <c r="LSU19" s="460"/>
      <c r="LSV19" s="460"/>
      <c r="LSW19" s="460"/>
      <c r="LSX19" s="460"/>
      <c r="LSY19" s="460"/>
      <c r="LSZ19" s="460"/>
      <c r="LTA19" s="460"/>
      <c r="LTB19" s="460"/>
      <c r="LTC19" s="460"/>
      <c r="LTD19" s="460"/>
      <c r="LTE19" s="460"/>
      <c r="LTF19" s="460"/>
      <c r="LTG19" s="460"/>
      <c r="LTH19" s="460"/>
      <c r="LTI19" s="460"/>
      <c r="LTJ19" s="460"/>
      <c r="LTK19" s="460"/>
      <c r="LTL19" s="460"/>
      <c r="LTM19" s="460"/>
      <c r="LTN19" s="460"/>
      <c r="LTO19" s="460"/>
      <c r="LTP19" s="460"/>
      <c r="LTQ19" s="460"/>
      <c r="LTR19" s="460"/>
      <c r="LTS19" s="460"/>
      <c r="LTT19" s="460"/>
      <c r="LTU19" s="460"/>
      <c r="LTV19" s="460"/>
      <c r="LTW19" s="460"/>
      <c r="LTX19" s="460"/>
      <c r="LTY19" s="460"/>
      <c r="LTZ19" s="460"/>
      <c r="LUA19" s="460"/>
      <c r="LUB19" s="460"/>
      <c r="LUC19" s="460"/>
      <c r="LUD19" s="460"/>
      <c r="LUE19" s="460"/>
      <c r="LUF19" s="460"/>
      <c r="LUG19" s="460"/>
      <c r="LUH19" s="460"/>
      <c r="LUI19" s="460"/>
      <c r="LUJ19" s="460"/>
      <c r="LUK19" s="460"/>
      <c r="LUL19" s="460"/>
      <c r="LUM19" s="460"/>
      <c r="LUN19" s="460"/>
      <c r="LUO19" s="460"/>
      <c r="LUP19" s="460"/>
      <c r="LUQ19" s="460"/>
      <c r="LUR19" s="460"/>
      <c r="LUS19" s="460"/>
      <c r="LUT19" s="460"/>
      <c r="LUU19" s="460"/>
      <c r="LUV19" s="460"/>
      <c r="LUW19" s="460"/>
      <c r="LUX19" s="460"/>
      <c r="LUY19" s="460"/>
      <c r="LUZ19" s="460"/>
      <c r="LVA19" s="460"/>
      <c r="LVB19" s="460"/>
      <c r="LVC19" s="460"/>
      <c r="LVD19" s="460"/>
      <c r="LVE19" s="460"/>
      <c r="LVF19" s="460"/>
      <c r="LVG19" s="460"/>
      <c r="LVH19" s="460"/>
      <c r="LVI19" s="460"/>
      <c r="LVJ19" s="460"/>
      <c r="LVK19" s="460"/>
      <c r="LVL19" s="460"/>
      <c r="LVM19" s="460"/>
      <c r="LVN19" s="460"/>
      <c r="LVO19" s="460"/>
      <c r="LVP19" s="460"/>
      <c r="LVQ19" s="460"/>
      <c r="LVR19" s="460"/>
      <c r="LVS19" s="460"/>
      <c r="LVT19" s="460"/>
      <c r="LVU19" s="460"/>
      <c r="LVV19" s="460"/>
      <c r="LVW19" s="460"/>
      <c r="LVX19" s="460"/>
      <c r="LVY19" s="460"/>
      <c r="LVZ19" s="460"/>
      <c r="LWA19" s="460"/>
      <c r="LWB19" s="460"/>
      <c r="LWC19" s="460"/>
      <c r="LWD19" s="460"/>
      <c r="LWE19" s="460"/>
      <c r="LWF19" s="460"/>
      <c r="LWG19" s="460"/>
      <c r="LWH19" s="460"/>
      <c r="LWI19" s="460"/>
      <c r="LWJ19" s="460"/>
      <c r="LWK19" s="460"/>
      <c r="LWL19" s="460"/>
      <c r="LWM19" s="460"/>
      <c r="LWN19" s="460"/>
      <c r="LWO19" s="460"/>
      <c r="LWP19" s="460"/>
      <c r="LWQ19" s="460"/>
      <c r="LWR19" s="460"/>
      <c r="LWS19" s="460"/>
      <c r="LWT19" s="460"/>
      <c r="LWU19" s="460"/>
      <c r="LWV19" s="460"/>
      <c r="LWW19" s="460"/>
      <c r="LWX19" s="460"/>
      <c r="LWY19" s="460"/>
      <c r="LWZ19" s="460"/>
      <c r="LXA19" s="460"/>
      <c r="LXB19" s="460"/>
      <c r="LXC19" s="460"/>
      <c r="LXD19" s="460"/>
      <c r="LXE19" s="460"/>
      <c r="LXF19" s="460"/>
      <c r="LXG19" s="460"/>
      <c r="LXH19" s="460"/>
      <c r="LXI19" s="460"/>
      <c r="LXJ19" s="460"/>
      <c r="LXK19" s="460"/>
      <c r="LXL19" s="460"/>
      <c r="LXM19" s="460"/>
      <c r="LXN19" s="460"/>
      <c r="LXO19" s="460"/>
      <c r="LXP19" s="460"/>
      <c r="LXQ19" s="460"/>
      <c r="LXR19" s="460"/>
      <c r="LXS19" s="460"/>
      <c r="LXT19" s="460"/>
      <c r="LXU19" s="460"/>
      <c r="LXV19" s="460"/>
      <c r="LXW19" s="460"/>
      <c r="LXX19" s="460"/>
      <c r="LXY19" s="460"/>
      <c r="LXZ19" s="460"/>
      <c r="LYA19" s="460"/>
      <c r="LYB19" s="460"/>
      <c r="LYC19" s="460"/>
      <c r="LYD19" s="460"/>
      <c r="LYE19" s="460"/>
      <c r="LYF19" s="460"/>
      <c r="LYG19" s="460"/>
      <c r="LYH19" s="460"/>
      <c r="LYI19" s="460"/>
      <c r="LYJ19" s="460"/>
      <c r="LYK19" s="460"/>
      <c r="LYL19" s="460"/>
      <c r="LYM19" s="460"/>
      <c r="LYN19" s="460"/>
      <c r="LYO19" s="460"/>
      <c r="LYP19" s="460"/>
      <c r="LYQ19" s="460"/>
      <c r="LYR19" s="460"/>
      <c r="LYS19" s="460"/>
      <c r="LYT19" s="460"/>
      <c r="LYU19" s="460"/>
      <c r="LYV19" s="460"/>
      <c r="LYW19" s="460"/>
      <c r="LYX19" s="460"/>
      <c r="LYY19" s="460"/>
      <c r="LYZ19" s="460"/>
      <c r="LZA19" s="460"/>
      <c r="LZB19" s="460"/>
      <c r="LZC19" s="460"/>
      <c r="LZD19" s="460"/>
      <c r="LZE19" s="460"/>
      <c r="LZF19" s="460"/>
      <c r="LZG19" s="460"/>
      <c r="LZH19" s="460"/>
      <c r="LZI19" s="460"/>
      <c r="LZJ19" s="460"/>
      <c r="LZK19" s="460"/>
      <c r="LZL19" s="460"/>
      <c r="LZM19" s="460"/>
      <c r="LZN19" s="460"/>
      <c r="LZO19" s="460"/>
      <c r="LZP19" s="460"/>
      <c r="LZQ19" s="460"/>
      <c r="LZR19" s="460"/>
      <c r="LZS19" s="460"/>
      <c r="LZT19" s="460"/>
      <c r="LZU19" s="460"/>
      <c r="LZV19" s="460"/>
      <c r="LZW19" s="460"/>
      <c r="LZX19" s="460"/>
      <c r="LZY19" s="460"/>
      <c r="LZZ19" s="460"/>
      <c r="MAA19" s="460"/>
      <c r="MAB19" s="460"/>
      <c r="MAC19" s="460"/>
      <c r="MAD19" s="460"/>
      <c r="MAE19" s="460"/>
      <c r="MAF19" s="460"/>
      <c r="MAG19" s="460"/>
      <c r="MAH19" s="460"/>
      <c r="MAI19" s="460"/>
      <c r="MAJ19" s="460"/>
      <c r="MAK19" s="460"/>
      <c r="MAL19" s="460"/>
      <c r="MAM19" s="460"/>
      <c r="MAN19" s="460"/>
      <c r="MAO19" s="460"/>
      <c r="MAP19" s="460"/>
      <c r="MAQ19" s="460"/>
      <c r="MAR19" s="460"/>
      <c r="MAS19" s="460"/>
      <c r="MAT19" s="460"/>
      <c r="MAU19" s="460"/>
      <c r="MAV19" s="460"/>
      <c r="MAW19" s="460"/>
      <c r="MAX19" s="460"/>
      <c r="MAY19" s="460"/>
      <c r="MAZ19" s="460"/>
      <c r="MBA19" s="460"/>
      <c r="MBB19" s="460"/>
      <c r="MBC19" s="460"/>
      <c r="MBD19" s="460"/>
      <c r="MBE19" s="460"/>
      <c r="MBF19" s="460"/>
      <c r="MBG19" s="460"/>
      <c r="MBH19" s="460"/>
      <c r="MBI19" s="460"/>
      <c r="MBJ19" s="460"/>
      <c r="MBK19" s="460"/>
      <c r="MBL19" s="460"/>
      <c r="MBM19" s="460"/>
      <c r="MBN19" s="460"/>
      <c r="MBO19" s="460"/>
      <c r="MBP19" s="460"/>
      <c r="MBQ19" s="460"/>
      <c r="MBR19" s="460"/>
      <c r="MBS19" s="460"/>
      <c r="MBT19" s="460"/>
      <c r="MBU19" s="460"/>
      <c r="MBV19" s="460"/>
      <c r="MBW19" s="460"/>
      <c r="MBX19" s="460"/>
      <c r="MBY19" s="460"/>
      <c r="MBZ19" s="460"/>
      <c r="MCA19" s="460"/>
      <c r="MCB19" s="460"/>
      <c r="MCC19" s="460"/>
      <c r="MCD19" s="460"/>
      <c r="MCE19" s="460"/>
      <c r="MCF19" s="460"/>
      <c r="MCG19" s="460"/>
      <c r="MCH19" s="460"/>
      <c r="MCI19" s="460"/>
      <c r="MCJ19" s="460"/>
      <c r="MCK19" s="460"/>
      <c r="MCL19" s="460"/>
      <c r="MCM19" s="460"/>
      <c r="MCN19" s="460"/>
      <c r="MCO19" s="460"/>
      <c r="MCP19" s="460"/>
      <c r="MCQ19" s="460"/>
      <c r="MCR19" s="460"/>
      <c r="MCS19" s="460"/>
      <c r="MCT19" s="460"/>
      <c r="MCU19" s="460"/>
      <c r="MCV19" s="460"/>
      <c r="MCW19" s="460"/>
      <c r="MCX19" s="460"/>
      <c r="MCY19" s="460"/>
      <c r="MCZ19" s="460"/>
      <c r="MDA19" s="460"/>
      <c r="MDB19" s="460"/>
      <c r="MDC19" s="460"/>
      <c r="MDD19" s="460"/>
      <c r="MDE19" s="460"/>
      <c r="MDF19" s="460"/>
      <c r="MDG19" s="460"/>
      <c r="MDH19" s="460"/>
      <c r="MDI19" s="460"/>
      <c r="MDJ19" s="460"/>
      <c r="MDK19" s="460"/>
      <c r="MDL19" s="460"/>
      <c r="MDM19" s="460"/>
      <c r="MDN19" s="460"/>
      <c r="MDO19" s="460"/>
      <c r="MDP19" s="460"/>
      <c r="MDQ19" s="460"/>
      <c r="MDR19" s="460"/>
      <c r="MDS19" s="460"/>
      <c r="MDT19" s="460"/>
      <c r="MDU19" s="460"/>
      <c r="MDV19" s="460"/>
      <c r="MDW19" s="460"/>
      <c r="MDX19" s="460"/>
      <c r="MDY19" s="460"/>
      <c r="MDZ19" s="460"/>
      <c r="MEA19" s="460"/>
      <c r="MEB19" s="460"/>
      <c r="MEC19" s="460"/>
      <c r="MED19" s="460"/>
      <c r="MEE19" s="460"/>
      <c r="MEF19" s="460"/>
      <c r="MEG19" s="460"/>
      <c r="MEH19" s="460"/>
      <c r="MEI19" s="460"/>
      <c r="MEJ19" s="460"/>
      <c r="MEK19" s="460"/>
      <c r="MEL19" s="460"/>
      <c r="MEM19" s="460"/>
      <c r="MEN19" s="460"/>
      <c r="MEO19" s="460"/>
      <c r="MEP19" s="460"/>
      <c r="MEQ19" s="460"/>
      <c r="MER19" s="460"/>
      <c r="MES19" s="460"/>
      <c r="MET19" s="460"/>
      <c r="MEU19" s="460"/>
      <c r="MEV19" s="460"/>
      <c r="MEW19" s="460"/>
      <c r="MEX19" s="460"/>
      <c r="MEY19" s="460"/>
      <c r="MEZ19" s="460"/>
      <c r="MFA19" s="460"/>
      <c r="MFB19" s="460"/>
      <c r="MFC19" s="460"/>
      <c r="MFD19" s="460"/>
      <c r="MFE19" s="460"/>
      <c r="MFF19" s="460"/>
      <c r="MFG19" s="460"/>
      <c r="MFH19" s="460"/>
      <c r="MFI19" s="460"/>
      <c r="MFJ19" s="460"/>
      <c r="MFK19" s="460"/>
      <c r="MFL19" s="460"/>
      <c r="MFM19" s="460"/>
      <c r="MFN19" s="460"/>
      <c r="MFO19" s="460"/>
      <c r="MFP19" s="460"/>
      <c r="MFQ19" s="460"/>
      <c r="MFR19" s="460"/>
      <c r="MFS19" s="460"/>
      <c r="MFT19" s="460"/>
      <c r="MFU19" s="460"/>
      <c r="MFV19" s="460"/>
      <c r="MFW19" s="460"/>
      <c r="MFX19" s="460"/>
      <c r="MFY19" s="460"/>
      <c r="MFZ19" s="460"/>
      <c r="MGA19" s="460"/>
      <c r="MGB19" s="460"/>
      <c r="MGC19" s="460"/>
      <c r="MGD19" s="460"/>
      <c r="MGE19" s="460"/>
      <c r="MGF19" s="460"/>
      <c r="MGG19" s="460"/>
      <c r="MGH19" s="460"/>
      <c r="MGI19" s="460"/>
      <c r="MGJ19" s="460"/>
      <c r="MGK19" s="460"/>
      <c r="MGL19" s="460"/>
      <c r="MGM19" s="460"/>
      <c r="MGN19" s="460"/>
      <c r="MGO19" s="460"/>
      <c r="MGP19" s="460"/>
      <c r="MGQ19" s="460"/>
      <c r="MGR19" s="460"/>
      <c r="MGS19" s="460"/>
      <c r="MGT19" s="460"/>
      <c r="MGU19" s="460"/>
      <c r="MGV19" s="460"/>
      <c r="MGW19" s="460"/>
      <c r="MGX19" s="460"/>
      <c r="MGY19" s="460"/>
      <c r="MGZ19" s="460"/>
      <c r="MHA19" s="460"/>
      <c r="MHB19" s="460"/>
      <c r="MHC19" s="460"/>
      <c r="MHD19" s="460"/>
      <c r="MHE19" s="460"/>
      <c r="MHF19" s="460"/>
      <c r="MHG19" s="460"/>
      <c r="MHH19" s="460"/>
      <c r="MHI19" s="460"/>
      <c r="MHJ19" s="460"/>
      <c r="MHK19" s="460"/>
      <c r="MHL19" s="460"/>
      <c r="MHM19" s="460"/>
      <c r="MHN19" s="460"/>
      <c r="MHO19" s="460"/>
      <c r="MHP19" s="460"/>
      <c r="MHQ19" s="460"/>
      <c r="MHR19" s="460"/>
      <c r="MHS19" s="460"/>
      <c r="MHT19" s="460"/>
      <c r="MHU19" s="460"/>
      <c r="MHV19" s="460"/>
      <c r="MHW19" s="460"/>
      <c r="MHX19" s="460"/>
      <c r="MHY19" s="460"/>
      <c r="MHZ19" s="460"/>
      <c r="MIA19" s="460"/>
      <c r="MIB19" s="460"/>
      <c r="MIC19" s="460"/>
      <c r="MID19" s="460"/>
      <c r="MIE19" s="460"/>
      <c r="MIF19" s="460"/>
      <c r="MIG19" s="460"/>
      <c r="MIH19" s="460"/>
      <c r="MII19" s="460"/>
      <c r="MIJ19" s="460"/>
      <c r="MIK19" s="460"/>
      <c r="MIL19" s="460"/>
      <c r="MIM19" s="460"/>
      <c r="MIN19" s="460"/>
      <c r="MIO19" s="460"/>
      <c r="MIP19" s="460"/>
      <c r="MIQ19" s="460"/>
      <c r="MIR19" s="460"/>
      <c r="MIS19" s="460"/>
      <c r="MIT19" s="460"/>
      <c r="MIU19" s="460"/>
      <c r="MIV19" s="460"/>
      <c r="MIW19" s="460"/>
      <c r="MIX19" s="460"/>
      <c r="MIY19" s="460"/>
      <c r="MIZ19" s="460"/>
      <c r="MJA19" s="460"/>
      <c r="MJB19" s="460"/>
      <c r="MJC19" s="460"/>
      <c r="MJD19" s="460"/>
      <c r="MJE19" s="460"/>
      <c r="MJF19" s="460"/>
      <c r="MJG19" s="460"/>
      <c r="MJH19" s="460"/>
      <c r="MJI19" s="460"/>
      <c r="MJJ19" s="460"/>
      <c r="MJK19" s="460"/>
      <c r="MJL19" s="460"/>
      <c r="MJM19" s="460"/>
      <c r="MJN19" s="460"/>
      <c r="MJO19" s="460"/>
      <c r="MJP19" s="460"/>
      <c r="MJQ19" s="460"/>
      <c r="MJR19" s="460"/>
      <c r="MJS19" s="460"/>
      <c r="MJT19" s="460"/>
      <c r="MJU19" s="460"/>
      <c r="MJV19" s="460"/>
      <c r="MJW19" s="460"/>
      <c r="MJX19" s="460"/>
      <c r="MJY19" s="460"/>
      <c r="MJZ19" s="460"/>
      <c r="MKA19" s="460"/>
      <c r="MKB19" s="460"/>
      <c r="MKC19" s="460"/>
      <c r="MKD19" s="460"/>
      <c r="MKE19" s="460"/>
      <c r="MKF19" s="460"/>
      <c r="MKG19" s="460"/>
      <c r="MKH19" s="460"/>
      <c r="MKI19" s="460"/>
      <c r="MKJ19" s="460"/>
      <c r="MKK19" s="460"/>
      <c r="MKL19" s="460"/>
      <c r="MKM19" s="460"/>
      <c r="MKN19" s="460"/>
      <c r="MKO19" s="460"/>
      <c r="MKP19" s="460"/>
      <c r="MKQ19" s="460"/>
      <c r="MKR19" s="460"/>
      <c r="MKS19" s="460"/>
      <c r="MKT19" s="460"/>
      <c r="MKU19" s="460"/>
      <c r="MKV19" s="460"/>
      <c r="MKW19" s="460"/>
      <c r="MKX19" s="460"/>
      <c r="MKY19" s="460"/>
      <c r="MKZ19" s="460"/>
      <c r="MLA19" s="460"/>
      <c r="MLB19" s="460"/>
      <c r="MLC19" s="460"/>
      <c r="MLD19" s="460"/>
      <c r="MLE19" s="460"/>
      <c r="MLF19" s="460"/>
      <c r="MLG19" s="460"/>
      <c r="MLH19" s="460"/>
      <c r="MLI19" s="460"/>
      <c r="MLJ19" s="460"/>
      <c r="MLK19" s="460"/>
      <c r="MLL19" s="460"/>
      <c r="MLM19" s="460"/>
      <c r="MLN19" s="460"/>
      <c r="MLO19" s="460"/>
      <c r="MLP19" s="460"/>
      <c r="MLQ19" s="460"/>
      <c r="MLR19" s="460"/>
      <c r="MLS19" s="460"/>
      <c r="MLT19" s="460"/>
      <c r="MLU19" s="460"/>
      <c r="MLV19" s="460"/>
      <c r="MLW19" s="460"/>
      <c r="MLX19" s="460"/>
      <c r="MLY19" s="460"/>
      <c r="MLZ19" s="460"/>
      <c r="MMA19" s="460"/>
      <c r="MMB19" s="460"/>
      <c r="MMC19" s="460"/>
      <c r="MMD19" s="460"/>
      <c r="MME19" s="460"/>
      <c r="MMF19" s="460"/>
      <c r="MMG19" s="460"/>
      <c r="MMH19" s="460"/>
      <c r="MMI19" s="460"/>
      <c r="MMJ19" s="460"/>
      <c r="MMK19" s="460"/>
      <c r="MML19" s="460"/>
      <c r="MMM19" s="460"/>
      <c r="MMN19" s="460"/>
      <c r="MMO19" s="460"/>
      <c r="MMP19" s="460"/>
      <c r="MMQ19" s="460"/>
      <c r="MMR19" s="460"/>
      <c r="MMS19" s="460"/>
      <c r="MMT19" s="460"/>
      <c r="MMU19" s="460"/>
      <c r="MMV19" s="460"/>
      <c r="MMW19" s="460"/>
      <c r="MMX19" s="460"/>
      <c r="MMY19" s="460"/>
      <c r="MMZ19" s="460"/>
      <c r="MNA19" s="460"/>
      <c r="MNB19" s="460"/>
      <c r="MNC19" s="460"/>
      <c r="MND19" s="460"/>
      <c r="MNE19" s="460"/>
      <c r="MNF19" s="460"/>
      <c r="MNG19" s="460"/>
      <c r="MNH19" s="460"/>
      <c r="MNI19" s="460"/>
      <c r="MNJ19" s="460"/>
      <c r="MNK19" s="460"/>
      <c r="MNL19" s="460"/>
      <c r="MNM19" s="460"/>
      <c r="MNN19" s="460"/>
      <c r="MNO19" s="460"/>
      <c r="MNP19" s="460"/>
      <c r="MNQ19" s="460"/>
      <c r="MNR19" s="460"/>
      <c r="MNS19" s="460"/>
      <c r="MNT19" s="460"/>
      <c r="MNU19" s="460"/>
      <c r="MNV19" s="460"/>
      <c r="MNW19" s="460"/>
      <c r="MNX19" s="460"/>
      <c r="MNY19" s="460"/>
      <c r="MNZ19" s="460"/>
      <c r="MOA19" s="460"/>
      <c r="MOB19" s="460"/>
      <c r="MOC19" s="460"/>
      <c r="MOD19" s="460"/>
      <c r="MOE19" s="460"/>
      <c r="MOF19" s="460"/>
      <c r="MOG19" s="460"/>
      <c r="MOH19" s="460"/>
      <c r="MOI19" s="460"/>
      <c r="MOJ19" s="460"/>
      <c r="MOK19" s="460"/>
      <c r="MOL19" s="460"/>
      <c r="MOM19" s="460"/>
      <c r="MON19" s="460"/>
      <c r="MOO19" s="460"/>
      <c r="MOP19" s="460"/>
      <c r="MOQ19" s="460"/>
      <c r="MOR19" s="460"/>
      <c r="MOS19" s="460"/>
      <c r="MOT19" s="460"/>
      <c r="MOU19" s="460"/>
      <c r="MOV19" s="460"/>
      <c r="MOW19" s="460"/>
      <c r="MOX19" s="460"/>
      <c r="MOY19" s="460"/>
      <c r="MOZ19" s="460"/>
      <c r="MPA19" s="460"/>
      <c r="MPB19" s="460"/>
      <c r="MPC19" s="460"/>
      <c r="MPD19" s="460"/>
      <c r="MPE19" s="460"/>
      <c r="MPF19" s="460"/>
      <c r="MPG19" s="460"/>
      <c r="MPH19" s="460"/>
      <c r="MPI19" s="460"/>
      <c r="MPJ19" s="460"/>
      <c r="MPK19" s="460"/>
      <c r="MPL19" s="460"/>
      <c r="MPM19" s="460"/>
      <c r="MPN19" s="460"/>
      <c r="MPO19" s="460"/>
      <c r="MPP19" s="460"/>
      <c r="MPQ19" s="460"/>
      <c r="MPR19" s="460"/>
      <c r="MPS19" s="460"/>
      <c r="MPT19" s="460"/>
      <c r="MPU19" s="460"/>
      <c r="MPV19" s="460"/>
      <c r="MPW19" s="460"/>
      <c r="MPX19" s="460"/>
      <c r="MPY19" s="460"/>
      <c r="MPZ19" s="460"/>
      <c r="MQA19" s="460"/>
      <c r="MQB19" s="460"/>
      <c r="MQC19" s="460"/>
      <c r="MQD19" s="460"/>
      <c r="MQE19" s="460"/>
      <c r="MQF19" s="460"/>
      <c r="MQG19" s="460"/>
      <c r="MQH19" s="460"/>
      <c r="MQI19" s="460"/>
      <c r="MQJ19" s="460"/>
      <c r="MQK19" s="460"/>
      <c r="MQL19" s="460"/>
      <c r="MQM19" s="460"/>
      <c r="MQN19" s="460"/>
      <c r="MQO19" s="460"/>
      <c r="MQP19" s="460"/>
      <c r="MQQ19" s="460"/>
      <c r="MQR19" s="460"/>
      <c r="MQS19" s="460"/>
      <c r="MQT19" s="460"/>
      <c r="MQU19" s="460"/>
      <c r="MQV19" s="460"/>
      <c r="MQW19" s="460"/>
      <c r="MQX19" s="460"/>
      <c r="MQY19" s="460"/>
      <c r="MQZ19" s="460"/>
      <c r="MRA19" s="460"/>
      <c r="MRB19" s="460"/>
      <c r="MRC19" s="460"/>
      <c r="MRD19" s="460"/>
      <c r="MRE19" s="460"/>
      <c r="MRF19" s="460"/>
      <c r="MRG19" s="460"/>
      <c r="MRH19" s="460"/>
      <c r="MRI19" s="460"/>
      <c r="MRJ19" s="460"/>
      <c r="MRK19" s="460"/>
      <c r="MRL19" s="460"/>
      <c r="MRM19" s="460"/>
      <c r="MRN19" s="460"/>
      <c r="MRO19" s="460"/>
      <c r="MRP19" s="460"/>
      <c r="MRQ19" s="460"/>
      <c r="MRR19" s="460"/>
      <c r="MRS19" s="460"/>
      <c r="MRT19" s="460"/>
      <c r="MRU19" s="460"/>
      <c r="MRV19" s="460"/>
      <c r="MRW19" s="460"/>
      <c r="MRX19" s="460"/>
      <c r="MRY19" s="460"/>
      <c r="MRZ19" s="460"/>
      <c r="MSA19" s="460"/>
      <c r="MSB19" s="460"/>
      <c r="MSC19" s="460"/>
      <c r="MSD19" s="460"/>
      <c r="MSE19" s="460"/>
      <c r="MSF19" s="460"/>
      <c r="MSG19" s="460"/>
      <c r="MSH19" s="460"/>
      <c r="MSI19" s="460"/>
      <c r="MSJ19" s="460"/>
      <c r="MSK19" s="460"/>
      <c r="MSL19" s="460"/>
      <c r="MSM19" s="460"/>
      <c r="MSN19" s="460"/>
      <c r="MSO19" s="460"/>
      <c r="MSP19" s="460"/>
      <c r="MSQ19" s="460"/>
      <c r="MSR19" s="460"/>
      <c r="MSS19" s="460"/>
      <c r="MST19" s="460"/>
      <c r="MSU19" s="460"/>
      <c r="MSV19" s="460"/>
      <c r="MSW19" s="460"/>
      <c r="MSX19" s="460"/>
      <c r="MSY19" s="460"/>
      <c r="MSZ19" s="460"/>
      <c r="MTA19" s="460"/>
      <c r="MTB19" s="460"/>
      <c r="MTC19" s="460"/>
      <c r="MTD19" s="460"/>
      <c r="MTE19" s="460"/>
      <c r="MTF19" s="460"/>
      <c r="MTG19" s="460"/>
      <c r="MTH19" s="460"/>
      <c r="MTI19" s="460"/>
      <c r="MTJ19" s="460"/>
      <c r="MTK19" s="460"/>
      <c r="MTL19" s="460"/>
      <c r="MTM19" s="460"/>
      <c r="MTN19" s="460"/>
      <c r="MTO19" s="460"/>
      <c r="MTP19" s="460"/>
      <c r="MTQ19" s="460"/>
      <c r="MTR19" s="460"/>
      <c r="MTS19" s="460"/>
      <c r="MTT19" s="460"/>
      <c r="MTU19" s="460"/>
      <c r="MTV19" s="460"/>
      <c r="MTW19" s="460"/>
      <c r="MTX19" s="460"/>
      <c r="MTY19" s="460"/>
      <c r="MTZ19" s="460"/>
      <c r="MUA19" s="460"/>
      <c r="MUB19" s="460"/>
      <c r="MUC19" s="460"/>
      <c r="MUD19" s="460"/>
      <c r="MUE19" s="460"/>
      <c r="MUF19" s="460"/>
      <c r="MUG19" s="460"/>
      <c r="MUH19" s="460"/>
      <c r="MUI19" s="460"/>
      <c r="MUJ19" s="460"/>
      <c r="MUK19" s="460"/>
      <c r="MUL19" s="460"/>
      <c r="MUM19" s="460"/>
      <c r="MUN19" s="460"/>
      <c r="MUO19" s="460"/>
      <c r="MUP19" s="460"/>
      <c r="MUQ19" s="460"/>
      <c r="MUR19" s="460"/>
      <c r="MUS19" s="460"/>
      <c r="MUT19" s="460"/>
      <c r="MUU19" s="460"/>
      <c r="MUV19" s="460"/>
      <c r="MUW19" s="460"/>
      <c r="MUX19" s="460"/>
      <c r="MUY19" s="460"/>
      <c r="MUZ19" s="460"/>
      <c r="MVA19" s="460"/>
      <c r="MVB19" s="460"/>
      <c r="MVC19" s="460"/>
      <c r="MVD19" s="460"/>
      <c r="MVE19" s="460"/>
      <c r="MVF19" s="460"/>
      <c r="MVG19" s="460"/>
      <c r="MVH19" s="460"/>
      <c r="MVI19" s="460"/>
      <c r="MVJ19" s="460"/>
      <c r="MVK19" s="460"/>
      <c r="MVL19" s="460"/>
      <c r="MVM19" s="460"/>
      <c r="MVN19" s="460"/>
      <c r="MVO19" s="460"/>
      <c r="MVP19" s="460"/>
      <c r="MVQ19" s="460"/>
      <c r="MVR19" s="460"/>
      <c r="MVS19" s="460"/>
      <c r="MVT19" s="460"/>
      <c r="MVU19" s="460"/>
      <c r="MVV19" s="460"/>
      <c r="MVW19" s="460"/>
      <c r="MVX19" s="460"/>
      <c r="MVY19" s="460"/>
      <c r="MVZ19" s="460"/>
      <c r="MWA19" s="460"/>
      <c r="MWB19" s="460"/>
      <c r="MWC19" s="460"/>
      <c r="MWD19" s="460"/>
      <c r="MWE19" s="460"/>
      <c r="MWF19" s="460"/>
      <c r="MWG19" s="460"/>
      <c r="MWH19" s="460"/>
      <c r="MWI19" s="460"/>
      <c r="MWJ19" s="460"/>
      <c r="MWK19" s="460"/>
      <c r="MWL19" s="460"/>
      <c r="MWM19" s="460"/>
      <c r="MWN19" s="460"/>
      <c r="MWO19" s="460"/>
      <c r="MWP19" s="460"/>
      <c r="MWQ19" s="460"/>
      <c r="MWR19" s="460"/>
      <c r="MWS19" s="460"/>
      <c r="MWT19" s="460"/>
      <c r="MWU19" s="460"/>
      <c r="MWV19" s="460"/>
      <c r="MWW19" s="460"/>
      <c r="MWX19" s="460"/>
      <c r="MWY19" s="460"/>
      <c r="MWZ19" s="460"/>
      <c r="MXA19" s="460"/>
      <c r="MXB19" s="460"/>
      <c r="MXC19" s="460"/>
      <c r="MXD19" s="460"/>
      <c r="MXE19" s="460"/>
      <c r="MXF19" s="460"/>
      <c r="MXG19" s="460"/>
      <c r="MXH19" s="460"/>
      <c r="MXI19" s="460"/>
      <c r="MXJ19" s="460"/>
      <c r="MXK19" s="460"/>
      <c r="MXL19" s="460"/>
      <c r="MXM19" s="460"/>
      <c r="MXN19" s="460"/>
      <c r="MXO19" s="460"/>
      <c r="MXP19" s="460"/>
      <c r="MXQ19" s="460"/>
      <c r="MXR19" s="460"/>
      <c r="MXS19" s="460"/>
      <c r="MXT19" s="460"/>
      <c r="MXU19" s="460"/>
      <c r="MXV19" s="460"/>
      <c r="MXW19" s="460"/>
      <c r="MXX19" s="460"/>
      <c r="MXY19" s="460"/>
      <c r="MXZ19" s="460"/>
      <c r="MYA19" s="460"/>
      <c r="MYB19" s="460"/>
      <c r="MYC19" s="460"/>
      <c r="MYD19" s="460"/>
      <c r="MYE19" s="460"/>
      <c r="MYF19" s="460"/>
      <c r="MYG19" s="460"/>
      <c r="MYH19" s="460"/>
      <c r="MYI19" s="460"/>
      <c r="MYJ19" s="460"/>
      <c r="MYK19" s="460"/>
      <c r="MYL19" s="460"/>
      <c r="MYM19" s="460"/>
      <c r="MYN19" s="460"/>
      <c r="MYO19" s="460"/>
      <c r="MYP19" s="460"/>
      <c r="MYQ19" s="460"/>
      <c r="MYR19" s="460"/>
      <c r="MYS19" s="460"/>
      <c r="MYT19" s="460"/>
      <c r="MYU19" s="460"/>
      <c r="MYV19" s="460"/>
      <c r="MYW19" s="460"/>
      <c r="MYX19" s="460"/>
      <c r="MYY19" s="460"/>
      <c r="MYZ19" s="460"/>
      <c r="MZA19" s="460"/>
      <c r="MZB19" s="460"/>
      <c r="MZC19" s="460"/>
      <c r="MZD19" s="460"/>
      <c r="MZE19" s="460"/>
      <c r="MZF19" s="460"/>
      <c r="MZG19" s="460"/>
      <c r="MZH19" s="460"/>
      <c r="MZI19" s="460"/>
      <c r="MZJ19" s="460"/>
      <c r="MZK19" s="460"/>
      <c r="MZL19" s="460"/>
      <c r="MZM19" s="460"/>
      <c r="MZN19" s="460"/>
      <c r="MZO19" s="460"/>
      <c r="MZP19" s="460"/>
      <c r="MZQ19" s="460"/>
      <c r="MZR19" s="460"/>
      <c r="MZS19" s="460"/>
      <c r="MZT19" s="460"/>
      <c r="MZU19" s="460"/>
      <c r="MZV19" s="460"/>
      <c r="MZW19" s="460"/>
      <c r="MZX19" s="460"/>
      <c r="MZY19" s="460"/>
      <c r="MZZ19" s="460"/>
      <c r="NAA19" s="460"/>
      <c r="NAB19" s="460"/>
      <c r="NAC19" s="460"/>
      <c r="NAD19" s="460"/>
      <c r="NAE19" s="460"/>
      <c r="NAF19" s="460"/>
      <c r="NAG19" s="460"/>
      <c r="NAH19" s="460"/>
      <c r="NAI19" s="460"/>
      <c r="NAJ19" s="460"/>
      <c r="NAK19" s="460"/>
      <c r="NAL19" s="460"/>
      <c r="NAM19" s="460"/>
      <c r="NAN19" s="460"/>
      <c r="NAO19" s="460"/>
      <c r="NAP19" s="460"/>
      <c r="NAQ19" s="460"/>
      <c r="NAR19" s="460"/>
      <c r="NAS19" s="460"/>
      <c r="NAT19" s="460"/>
      <c r="NAU19" s="460"/>
      <c r="NAV19" s="460"/>
      <c r="NAW19" s="460"/>
      <c r="NAX19" s="460"/>
      <c r="NAY19" s="460"/>
      <c r="NAZ19" s="460"/>
      <c r="NBA19" s="460"/>
      <c r="NBB19" s="460"/>
      <c r="NBC19" s="460"/>
      <c r="NBD19" s="460"/>
      <c r="NBE19" s="460"/>
      <c r="NBF19" s="460"/>
      <c r="NBG19" s="460"/>
      <c r="NBH19" s="460"/>
      <c r="NBI19" s="460"/>
      <c r="NBJ19" s="460"/>
      <c r="NBK19" s="460"/>
      <c r="NBL19" s="460"/>
      <c r="NBM19" s="460"/>
      <c r="NBN19" s="460"/>
      <c r="NBO19" s="460"/>
      <c r="NBP19" s="460"/>
      <c r="NBQ19" s="460"/>
      <c r="NBR19" s="460"/>
      <c r="NBS19" s="460"/>
      <c r="NBT19" s="460"/>
      <c r="NBU19" s="460"/>
      <c r="NBV19" s="460"/>
      <c r="NBW19" s="460"/>
      <c r="NBX19" s="460"/>
      <c r="NBY19" s="460"/>
      <c r="NBZ19" s="460"/>
      <c r="NCA19" s="460"/>
      <c r="NCB19" s="460"/>
      <c r="NCC19" s="460"/>
      <c r="NCD19" s="460"/>
      <c r="NCE19" s="460"/>
      <c r="NCF19" s="460"/>
      <c r="NCG19" s="460"/>
      <c r="NCH19" s="460"/>
      <c r="NCI19" s="460"/>
      <c r="NCJ19" s="460"/>
      <c r="NCK19" s="460"/>
      <c r="NCL19" s="460"/>
      <c r="NCM19" s="460"/>
      <c r="NCN19" s="460"/>
      <c r="NCO19" s="460"/>
      <c r="NCP19" s="460"/>
      <c r="NCQ19" s="460"/>
      <c r="NCR19" s="460"/>
      <c r="NCS19" s="460"/>
      <c r="NCT19" s="460"/>
      <c r="NCU19" s="460"/>
      <c r="NCV19" s="460"/>
      <c r="NCW19" s="460"/>
      <c r="NCX19" s="460"/>
      <c r="NCY19" s="460"/>
      <c r="NCZ19" s="460"/>
      <c r="NDA19" s="460"/>
      <c r="NDB19" s="460"/>
      <c r="NDC19" s="460"/>
      <c r="NDD19" s="460"/>
      <c r="NDE19" s="460"/>
      <c r="NDF19" s="460"/>
      <c r="NDG19" s="460"/>
      <c r="NDH19" s="460"/>
      <c r="NDI19" s="460"/>
      <c r="NDJ19" s="460"/>
      <c r="NDK19" s="460"/>
      <c r="NDL19" s="460"/>
      <c r="NDM19" s="460"/>
      <c r="NDN19" s="460"/>
      <c r="NDO19" s="460"/>
      <c r="NDP19" s="460"/>
      <c r="NDQ19" s="460"/>
      <c r="NDR19" s="460"/>
      <c r="NDS19" s="460"/>
      <c r="NDT19" s="460"/>
      <c r="NDU19" s="460"/>
      <c r="NDV19" s="460"/>
      <c r="NDW19" s="460"/>
      <c r="NDX19" s="460"/>
      <c r="NDY19" s="460"/>
      <c r="NDZ19" s="460"/>
      <c r="NEA19" s="460"/>
      <c r="NEB19" s="460"/>
      <c r="NEC19" s="460"/>
      <c r="NED19" s="460"/>
      <c r="NEE19" s="460"/>
      <c r="NEF19" s="460"/>
      <c r="NEG19" s="460"/>
      <c r="NEH19" s="460"/>
      <c r="NEI19" s="460"/>
      <c r="NEJ19" s="460"/>
      <c r="NEK19" s="460"/>
      <c r="NEL19" s="460"/>
      <c r="NEM19" s="460"/>
      <c r="NEN19" s="460"/>
      <c r="NEO19" s="460"/>
      <c r="NEP19" s="460"/>
      <c r="NEQ19" s="460"/>
      <c r="NER19" s="460"/>
      <c r="NES19" s="460"/>
      <c r="NET19" s="460"/>
      <c r="NEU19" s="460"/>
      <c r="NEV19" s="460"/>
      <c r="NEW19" s="460"/>
      <c r="NEX19" s="460"/>
      <c r="NEY19" s="460"/>
      <c r="NEZ19" s="460"/>
      <c r="NFA19" s="460"/>
      <c r="NFB19" s="460"/>
      <c r="NFC19" s="460"/>
      <c r="NFD19" s="460"/>
      <c r="NFE19" s="460"/>
      <c r="NFF19" s="460"/>
      <c r="NFG19" s="460"/>
      <c r="NFH19" s="460"/>
      <c r="NFI19" s="460"/>
      <c r="NFJ19" s="460"/>
      <c r="NFK19" s="460"/>
      <c r="NFL19" s="460"/>
      <c r="NFM19" s="460"/>
      <c r="NFN19" s="460"/>
      <c r="NFO19" s="460"/>
      <c r="NFP19" s="460"/>
      <c r="NFQ19" s="460"/>
      <c r="NFR19" s="460"/>
      <c r="NFS19" s="460"/>
      <c r="NFT19" s="460"/>
      <c r="NFU19" s="460"/>
      <c r="NFV19" s="460"/>
      <c r="NFW19" s="460"/>
      <c r="NFX19" s="460"/>
      <c r="NFY19" s="460"/>
      <c r="NFZ19" s="460"/>
      <c r="NGA19" s="460"/>
      <c r="NGB19" s="460"/>
      <c r="NGC19" s="460"/>
      <c r="NGD19" s="460"/>
      <c r="NGE19" s="460"/>
      <c r="NGF19" s="460"/>
      <c r="NGG19" s="460"/>
      <c r="NGH19" s="460"/>
      <c r="NGI19" s="460"/>
      <c r="NGJ19" s="460"/>
      <c r="NGK19" s="460"/>
      <c r="NGL19" s="460"/>
      <c r="NGM19" s="460"/>
      <c r="NGN19" s="460"/>
      <c r="NGO19" s="460"/>
      <c r="NGP19" s="460"/>
      <c r="NGQ19" s="460"/>
      <c r="NGR19" s="460"/>
      <c r="NGS19" s="460"/>
      <c r="NGT19" s="460"/>
      <c r="NGU19" s="460"/>
      <c r="NGV19" s="460"/>
      <c r="NGW19" s="460"/>
      <c r="NGX19" s="460"/>
      <c r="NGY19" s="460"/>
      <c r="NGZ19" s="460"/>
      <c r="NHA19" s="460"/>
      <c r="NHB19" s="460"/>
      <c r="NHC19" s="460"/>
      <c r="NHD19" s="460"/>
      <c r="NHE19" s="460"/>
      <c r="NHF19" s="460"/>
      <c r="NHG19" s="460"/>
      <c r="NHH19" s="460"/>
      <c r="NHI19" s="460"/>
      <c r="NHJ19" s="460"/>
      <c r="NHK19" s="460"/>
      <c r="NHL19" s="460"/>
      <c r="NHM19" s="460"/>
      <c r="NHN19" s="460"/>
      <c r="NHO19" s="460"/>
      <c r="NHP19" s="460"/>
      <c r="NHQ19" s="460"/>
      <c r="NHR19" s="460"/>
      <c r="NHS19" s="460"/>
      <c r="NHT19" s="460"/>
      <c r="NHU19" s="460"/>
      <c r="NHV19" s="460"/>
      <c r="NHW19" s="460"/>
      <c r="NHX19" s="460"/>
      <c r="NHY19" s="460"/>
      <c r="NHZ19" s="460"/>
      <c r="NIA19" s="460"/>
      <c r="NIB19" s="460"/>
      <c r="NIC19" s="460"/>
      <c r="NID19" s="460"/>
      <c r="NIE19" s="460"/>
      <c r="NIF19" s="460"/>
      <c r="NIG19" s="460"/>
      <c r="NIH19" s="460"/>
      <c r="NII19" s="460"/>
      <c r="NIJ19" s="460"/>
      <c r="NIK19" s="460"/>
      <c r="NIL19" s="460"/>
      <c r="NIM19" s="460"/>
      <c r="NIN19" s="460"/>
      <c r="NIO19" s="460"/>
      <c r="NIP19" s="460"/>
      <c r="NIQ19" s="460"/>
      <c r="NIR19" s="460"/>
      <c r="NIS19" s="460"/>
      <c r="NIT19" s="460"/>
      <c r="NIU19" s="460"/>
      <c r="NIV19" s="460"/>
      <c r="NIW19" s="460"/>
      <c r="NIX19" s="460"/>
      <c r="NIY19" s="460"/>
      <c r="NIZ19" s="460"/>
      <c r="NJA19" s="460"/>
      <c r="NJB19" s="460"/>
      <c r="NJC19" s="460"/>
      <c r="NJD19" s="460"/>
      <c r="NJE19" s="460"/>
      <c r="NJF19" s="460"/>
      <c r="NJG19" s="460"/>
      <c r="NJH19" s="460"/>
      <c r="NJI19" s="460"/>
      <c r="NJJ19" s="460"/>
      <c r="NJK19" s="460"/>
      <c r="NJL19" s="460"/>
      <c r="NJM19" s="460"/>
      <c r="NJN19" s="460"/>
      <c r="NJO19" s="460"/>
      <c r="NJP19" s="460"/>
      <c r="NJQ19" s="460"/>
      <c r="NJR19" s="460"/>
      <c r="NJS19" s="460"/>
      <c r="NJT19" s="460"/>
      <c r="NJU19" s="460"/>
      <c r="NJV19" s="460"/>
      <c r="NJW19" s="460"/>
      <c r="NJX19" s="460"/>
      <c r="NJY19" s="460"/>
      <c r="NJZ19" s="460"/>
      <c r="NKA19" s="460"/>
      <c r="NKB19" s="460"/>
      <c r="NKC19" s="460"/>
      <c r="NKD19" s="460"/>
      <c r="NKE19" s="460"/>
      <c r="NKF19" s="460"/>
      <c r="NKG19" s="460"/>
      <c r="NKH19" s="460"/>
      <c r="NKI19" s="460"/>
      <c r="NKJ19" s="460"/>
      <c r="NKK19" s="460"/>
      <c r="NKL19" s="460"/>
      <c r="NKM19" s="460"/>
      <c r="NKN19" s="460"/>
      <c r="NKO19" s="460"/>
      <c r="NKP19" s="460"/>
      <c r="NKQ19" s="460"/>
      <c r="NKR19" s="460"/>
      <c r="NKS19" s="460"/>
      <c r="NKT19" s="460"/>
      <c r="NKU19" s="460"/>
      <c r="NKV19" s="460"/>
      <c r="NKW19" s="460"/>
      <c r="NKX19" s="460"/>
      <c r="NKY19" s="460"/>
      <c r="NKZ19" s="460"/>
      <c r="NLA19" s="460"/>
      <c r="NLB19" s="460"/>
      <c r="NLC19" s="460"/>
      <c r="NLD19" s="460"/>
      <c r="NLE19" s="460"/>
      <c r="NLF19" s="460"/>
      <c r="NLG19" s="460"/>
      <c r="NLH19" s="460"/>
      <c r="NLI19" s="460"/>
      <c r="NLJ19" s="460"/>
      <c r="NLK19" s="460"/>
      <c r="NLL19" s="460"/>
      <c r="NLM19" s="460"/>
      <c r="NLN19" s="460"/>
      <c r="NLO19" s="460"/>
      <c r="NLP19" s="460"/>
      <c r="NLQ19" s="460"/>
      <c r="NLR19" s="460"/>
      <c r="NLS19" s="460"/>
      <c r="NLT19" s="460"/>
      <c r="NLU19" s="460"/>
      <c r="NLV19" s="460"/>
      <c r="NLW19" s="460"/>
      <c r="NLX19" s="460"/>
      <c r="NLY19" s="460"/>
      <c r="NLZ19" s="460"/>
      <c r="NMA19" s="460"/>
      <c r="NMB19" s="460"/>
      <c r="NMC19" s="460"/>
      <c r="NMD19" s="460"/>
      <c r="NME19" s="460"/>
      <c r="NMF19" s="460"/>
      <c r="NMG19" s="460"/>
      <c r="NMH19" s="460"/>
      <c r="NMI19" s="460"/>
      <c r="NMJ19" s="460"/>
      <c r="NMK19" s="460"/>
      <c r="NML19" s="460"/>
      <c r="NMM19" s="460"/>
      <c r="NMN19" s="460"/>
      <c r="NMO19" s="460"/>
      <c r="NMP19" s="460"/>
      <c r="NMQ19" s="460"/>
      <c r="NMR19" s="460"/>
      <c r="NMS19" s="460"/>
      <c r="NMT19" s="460"/>
      <c r="NMU19" s="460"/>
      <c r="NMV19" s="460"/>
      <c r="NMW19" s="460"/>
      <c r="NMX19" s="460"/>
      <c r="NMY19" s="460"/>
      <c r="NMZ19" s="460"/>
      <c r="NNA19" s="460"/>
      <c r="NNB19" s="460"/>
      <c r="NNC19" s="460"/>
      <c r="NND19" s="460"/>
      <c r="NNE19" s="460"/>
      <c r="NNF19" s="460"/>
      <c r="NNG19" s="460"/>
      <c r="NNH19" s="460"/>
      <c r="NNI19" s="460"/>
      <c r="NNJ19" s="460"/>
      <c r="NNK19" s="460"/>
      <c r="NNL19" s="460"/>
      <c r="NNM19" s="460"/>
      <c r="NNN19" s="460"/>
      <c r="NNO19" s="460"/>
      <c r="NNP19" s="460"/>
      <c r="NNQ19" s="460"/>
      <c r="NNR19" s="460"/>
      <c r="NNS19" s="460"/>
      <c r="NNT19" s="460"/>
      <c r="NNU19" s="460"/>
      <c r="NNV19" s="460"/>
      <c r="NNW19" s="460"/>
      <c r="NNX19" s="460"/>
      <c r="NNY19" s="460"/>
      <c r="NNZ19" s="460"/>
      <c r="NOA19" s="460"/>
      <c r="NOB19" s="460"/>
      <c r="NOC19" s="460"/>
      <c r="NOD19" s="460"/>
      <c r="NOE19" s="460"/>
      <c r="NOF19" s="460"/>
      <c r="NOG19" s="460"/>
      <c r="NOH19" s="460"/>
      <c r="NOI19" s="460"/>
      <c r="NOJ19" s="460"/>
      <c r="NOK19" s="460"/>
      <c r="NOL19" s="460"/>
      <c r="NOM19" s="460"/>
      <c r="NON19" s="460"/>
      <c r="NOO19" s="460"/>
      <c r="NOP19" s="460"/>
      <c r="NOQ19" s="460"/>
      <c r="NOR19" s="460"/>
      <c r="NOS19" s="460"/>
      <c r="NOT19" s="460"/>
      <c r="NOU19" s="460"/>
      <c r="NOV19" s="460"/>
      <c r="NOW19" s="460"/>
      <c r="NOX19" s="460"/>
      <c r="NOY19" s="460"/>
      <c r="NOZ19" s="460"/>
      <c r="NPA19" s="460"/>
      <c r="NPB19" s="460"/>
      <c r="NPC19" s="460"/>
      <c r="NPD19" s="460"/>
      <c r="NPE19" s="460"/>
      <c r="NPF19" s="460"/>
      <c r="NPG19" s="460"/>
      <c r="NPH19" s="460"/>
      <c r="NPI19" s="460"/>
      <c r="NPJ19" s="460"/>
      <c r="NPK19" s="460"/>
      <c r="NPL19" s="460"/>
      <c r="NPM19" s="460"/>
      <c r="NPN19" s="460"/>
      <c r="NPO19" s="460"/>
      <c r="NPP19" s="460"/>
      <c r="NPQ19" s="460"/>
      <c r="NPR19" s="460"/>
      <c r="NPS19" s="460"/>
      <c r="NPT19" s="460"/>
      <c r="NPU19" s="460"/>
      <c r="NPV19" s="460"/>
      <c r="NPW19" s="460"/>
      <c r="NPX19" s="460"/>
      <c r="NPY19" s="460"/>
      <c r="NPZ19" s="460"/>
      <c r="NQA19" s="460"/>
      <c r="NQB19" s="460"/>
      <c r="NQC19" s="460"/>
      <c r="NQD19" s="460"/>
      <c r="NQE19" s="460"/>
      <c r="NQF19" s="460"/>
      <c r="NQG19" s="460"/>
      <c r="NQH19" s="460"/>
      <c r="NQI19" s="460"/>
      <c r="NQJ19" s="460"/>
      <c r="NQK19" s="460"/>
      <c r="NQL19" s="460"/>
      <c r="NQM19" s="460"/>
      <c r="NQN19" s="460"/>
      <c r="NQO19" s="460"/>
      <c r="NQP19" s="460"/>
      <c r="NQQ19" s="460"/>
      <c r="NQR19" s="460"/>
      <c r="NQS19" s="460"/>
      <c r="NQT19" s="460"/>
      <c r="NQU19" s="460"/>
      <c r="NQV19" s="460"/>
      <c r="NQW19" s="460"/>
      <c r="NQX19" s="460"/>
      <c r="NQY19" s="460"/>
      <c r="NQZ19" s="460"/>
      <c r="NRA19" s="460"/>
      <c r="NRB19" s="460"/>
      <c r="NRC19" s="460"/>
      <c r="NRD19" s="460"/>
      <c r="NRE19" s="460"/>
      <c r="NRF19" s="460"/>
      <c r="NRG19" s="460"/>
      <c r="NRH19" s="460"/>
      <c r="NRI19" s="460"/>
      <c r="NRJ19" s="460"/>
      <c r="NRK19" s="460"/>
      <c r="NRL19" s="460"/>
      <c r="NRM19" s="460"/>
      <c r="NRN19" s="460"/>
      <c r="NRO19" s="460"/>
      <c r="NRP19" s="460"/>
      <c r="NRQ19" s="460"/>
      <c r="NRR19" s="460"/>
      <c r="NRS19" s="460"/>
      <c r="NRT19" s="460"/>
      <c r="NRU19" s="460"/>
      <c r="NRV19" s="460"/>
      <c r="NRW19" s="460"/>
      <c r="NRX19" s="460"/>
      <c r="NRY19" s="460"/>
      <c r="NRZ19" s="460"/>
      <c r="NSA19" s="460"/>
      <c r="NSB19" s="460"/>
      <c r="NSC19" s="460"/>
      <c r="NSD19" s="460"/>
      <c r="NSE19" s="460"/>
      <c r="NSF19" s="460"/>
      <c r="NSG19" s="460"/>
      <c r="NSH19" s="460"/>
      <c r="NSI19" s="460"/>
      <c r="NSJ19" s="460"/>
      <c r="NSK19" s="460"/>
      <c r="NSL19" s="460"/>
      <c r="NSM19" s="460"/>
      <c r="NSN19" s="460"/>
      <c r="NSO19" s="460"/>
      <c r="NSP19" s="460"/>
      <c r="NSQ19" s="460"/>
      <c r="NSR19" s="460"/>
      <c r="NSS19" s="460"/>
      <c r="NST19" s="460"/>
      <c r="NSU19" s="460"/>
      <c r="NSV19" s="460"/>
      <c r="NSW19" s="460"/>
      <c r="NSX19" s="460"/>
      <c r="NSY19" s="460"/>
      <c r="NSZ19" s="460"/>
      <c r="NTA19" s="460"/>
      <c r="NTB19" s="460"/>
      <c r="NTC19" s="460"/>
      <c r="NTD19" s="460"/>
      <c r="NTE19" s="460"/>
      <c r="NTF19" s="460"/>
      <c r="NTG19" s="460"/>
      <c r="NTH19" s="460"/>
      <c r="NTI19" s="460"/>
      <c r="NTJ19" s="460"/>
      <c r="NTK19" s="460"/>
      <c r="NTL19" s="460"/>
      <c r="NTM19" s="460"/>
      <c r="NTN19" s="460"/>
      <c r="NTO19" s="460"/>
      <c r="NTP19" s="460"/>
      <c r="NTQ19" s="460"/>
      <c r="NTR19" s="460"/>
      <c r="NTS19" s="460"/>
      <c r="NTT19" s="460"/>
      <c r="NTU19" s="460"/>
      <c r="NTV19" s="460"/>
      <c r="NTW19" s="460"/>
      <c r="NTX19" s="460"/>
      <c r="NTY19" s="460"/>
      <c r="NTZ19" s="460"/>
      <c r="NUA19" s="460"/>
      <c r="NUB19" s="460"/>
      <c r="NUC19" s="460"/>
      <c r="NUD19" s="460"/>
      <c r="NUE19" s="460"/>
      <c r="NUF19" s="460"/>
      <c r="NUG19" s="460"/>
      <c r="NUH19" s="460"/>
      <c r="NUI19" s="460"/>
      <c r="NUJ19" s="460"/>
      <c r="NUK19" s="460"/>
      <c r="NUL19" s="460"/>
      <c r="NUM19" s="460"/>
      <c r="NUN19" s="460"/>
      <c r="NUO19" s="460"/>
      <c r="NUP19" s="460"/>
      <c r="NUQ19" s="460"/>
      <c r="NUR19" s="460"/>
      <c r="NUS19" s="460"/>
      <c r="NUT19" s="460"/>
      <c r="NUU19" s="460"/>
      <c r="NUV19" s="460"/>
      <c r="NUW19" s="460"/>
      <c r="NUX19" s="460"/>
      <c r="NUY19" s="460"/>
      <c r="NUZ19" s="460"/>
      <c r="NVA19" s="460"/>
      <c r="NVB19" s="460"/>
      <c r="NVC19" s="460"/>
      <c r="NVD19" s="460"/>
      <c r="NVE19" s="460"/>
      <c r="NVF19" s="460"/>
      <c r="NVG19" s="460"/>
      <c r="NVH19" s="460"/>
      <c r="NVI19" s="460"/>
      <c r="NVJ19" s="460"/>
      <c r="NVK19" s="460"/>
      <c r="NVL19" s="460"/>
      <c r="NVM19" s="460"/>
      <c r="NVN19" s="460"/>
      <c r="NVO19" s="460"/>
      <c r="NVP19" s="460"/>
      <c r="NVQ19" s="460"/>
      <c r="NVR19" s="460"/>
      <c r="NVS19" s="460"/>
      <c r="NVT19" s="460"/>
      <c r="NVU19" s="460"/>
      <c r="NVV19" s="460"/>
      <c r="NVW19" s="460"/>
      <c r="NVX19" s="460"/>
      <c r="NVY19" s="460"/>
      <c r="NVZ19" s="460"/>
      <c r="NWA19" s="460"/>
      <c r="NWB19" s="460"/>
      <c r="NWC19" s="460"/>
      <c r="NWD19" s="460"/>
      <c r="NWE19" s="460"/>
      <c r="NWF19" s="460"/>
      <c r="NWG19" s="460"/>
      <c r="NWH19" s="460"/>
      <c r="NWI19" s="460"/>
      <c r="NWJ19" s="460"/>
      <c r="NWK19" s="460"/>
      <c r="NWL19" s="460"/>
      <c r="NWM19" s="460"/>
      <c r="NWN19" s="460"/>
      <c r="NWO19" s="460"/>
      <c r="NWP19" s="460"/>
      <c r="NWQ19" s="460"/>
      <c r="NWR19" s="460"/>
      <c r="NWS19" s="460"/>
      <c r="NWT19" s="460"/>
      <c r="NWU19" s="460"/>
      <c r="NWV19" s="460"/>
      <c r="NWW19" s="460"/>
      <c r="NWX19" s="460"/>
      <c r="NWY19" s="460"/>
      <c r="NWZ19" s="460"/>
      <c r="NXA19" s="460"/>
      <c r="NXB19" s="460"/>
      <c r="NXC19" s="460"/>
      <c r="NXD19" s="460"/>
      <c r="NXE19" s="460"/>
      <c r="NXF19" s="460"/>
      <c r="NXG19" s="460"/>
      <c r="NXH19" s="460"/>
      <c r="NXI19" s="460"/>
      <c r="NXJ19" s="460"/>
      <c r="NXK19" s="460"/>
      <c r="NXL19" s="460"/>
      <c r="NXM19" s="460"/>
      <c r="NXN19" s="460"/>
      <c r="NXO19" s="460"/>
      <c r="NXP19" s="460"/>
      <c r="NXQ19" s="460"/>
      <c r="NXR19" s="460"/>
      <c r="NXS19" s="460"/>
      <c r="NXT19" s="460"/>
      <c r="NXU19" s="460"/>
      <c r="NXV19" s="460"/>
      <c r="NXW19" s="460"/>
      <c r="NXX19" s="460"/>
      <c r="NXY19" s="460"/>
      <c r="NXZ19" s="460"/>
      <c r="NYA19" s="460"/>
      <c r="NYB19" s="460"/>
      <c r="NYC19" s="460"/>
      <c r="NYD19" s="460"/>
      <c r="NYE19" s="460"/>
      <c r="NYF19" s="460"/>
      <c r="NYG19" s="460"/>
      <c r="NYH19" s="460"/>
      <c r="NYI19" s="460"/>
      <c r="NYJ19" s="460"/>
      <c r="NYK19" s="460"/>
      <c r="NYL19" s="460"/>
      <c r="NYM19" s="460"/>
      <c r="NYN19" s="460"/>
      <c r="NYO19" s="460"/>
      <c r="NYP19" s="460"/>
      <c r="NYQ19" s="460"/>
      <c r="NYR19" s="460"/>
      <c r="NYS19" s="460"/>
      <c r="NYT19" s="460"/>
      <c r="NYU19" s="460"/>
      <c r="NYV19" s="460"/>
      <c r="NYW19" s="460"/>
      <c r="NYX19" s="460"/>
      <c r="NYY19" s="460"/>
      <c r="NYZ19" s="460"/>
      <c r="NZA19" s="460"/>
      <c r="NZB19" s="460"/>
      <c r="NZC19" s="460"/>
      <c r="NZD19" s="460"/>
      <c r="NZE19" s="460"/>
      <c r="NZF19" s="460"/>
      <c r="NZG19" s="460"/>
      <c r="NZH19" s="460"/>
      <c r="NZI19" s="460"/>
      <c r="NZJ19" s="460"/>
      <c r="NZK19" s="460"/>
      <c r="NZL19" s="460"/>
      <c r="NZM19" s="460"/>
      <c r="NZN19" s="460"/>
      <c r="NZO19" s="460"/>
      <c r="NZP19" s="460"/>
      <c r="NZQ19" s="460"/>
      <c r="NZR19" s="460"/>
      <c r="NZS19" s="460"/>
      <c r="NZT19" s="460"/>
      <c r="NZU19" s="460"/>
      <c r="NZV19" s="460"/>
      <c r="NZW19" s="460"/>
      <c r="NZX19" s="460"/>
      <c r="NZY19" s="460"/>
      <c r="NZZ19" s="460"/>
      <c r="OAA19" s="460"/>
      <c r="OAB19" s="460"/>
      <c r="OAC19" s="460"/>
      <c r="OAD19" s="460"/>
      <c r="OAE19" s="460"/>
      <c r="OAF19" s="460"/>
      <c r="OAG19" s="460"/>
      <c r="OAH19" s="460"/>
      <c r="OAI19" s="460"/>
      <c r="OAJ19" s="460"/>
      <c r="OAK19" s="460"/>
      <c r="OAL19" s="460"/>
      <c r="OAM19" s="460"/>
      <c r="OAN19" s="460"/>
      <c r="OAO19" s="460"/>
      <c r="OAP19" s="460"/>
      <c r="OAQ19" s="460"/>
      <c r="OAR19" s="460"/>
      <c r="OAS19" s="460"/>
      <c r="OAT19" s="460"/>
      <c r="OAU19" s="460"/>
      <c r="OAV19" s="460"/>
      <c r="OAW19" s="460"/>
      <c r="OAX19" s="460"/>
      <c r="OAY19" s="460"/>
      <c r="OAZ19" s="460"/>
      <c r="OBA19" s="460"/>
      <c r="OBB19" s="460"/>
      <c r="OBC19" s="460"/>
      <c r="OBD19" s="460"/>
      <c r="OBE19" s="460"/>
      <c r="OBF19" s="460"/>
      <c r="OBG19" s="460"/>
      <c r="OBH19" s="460"/>
      <c r="OBI19" s="460"/>
      <c r="OBJ19" s="460"/>
      <c r="OBK19" s="460"/>
      <c r="OBL19" s="460"/>
      <c r="OBM19" s="460"/>
      <c r="OBN19" s="460"/>
      <c r="OBO19" s="460"/>
      <c r="OBP19" s="460"/>
      <c r="OBQ19" s="460"/>
      <c r="OBR19" s="460"/>
      <c r="OBS19" s="460"/>
      <c r="OBT19" s="460"/>
      <c r="OBU19" s="460"/>
      <c r="OBV19" s="460"/>
      <c r="OBW19" s="460"/>
      <c r="OBX19" s="460"/>
      <c r="OBY19" s="460"/>
      <c r="OBZ19" s="460"/>
      <c r="OCA19" s="460"/>
      <c r="OCB19" s="460"/>
      <c r="OCC19" s="460"/>
      <c r="OCD19" s="460"/>
      <c r="OCE19" s="460"/>
      <c r="OCF19" s="460"/>
      <c r="OCG19" s="460"/>
      <c r="OCH19" s="460"/>
      <c r="OCI19" s="460"/>
      <c r="OCJ19" s="460"/>
      <c r="OCK19" s="460"/>
      <c r="OCL19" s="460"/>
      <c r="OCM19" s="460"/>
      <c r="OCN19" s="460"/>
      <c r="OCO19" s="460"/>
      <c r="OCP19" s="460"/>
      <c r="OCQ19" s="460"/>
      <c r="OCR19" s="460"/>
      <c r="OCS19" s="460"/>
      <c r="OCT19" s="460"/>
      <c r="OCU19" s="460"/>
      <c r="OCV19" s="460"/>
      <c r="OCW19" s="460"/>
      <c r="OCX19" s="460"/>
      <c r="OCY19" s="460"/>
      <c r="OCZ19" s="460"/>
      <c r="ODA19" s="460"/>
      <c r="ODB19" s="460"/>
      <c r="ODC19" s="460"/>
      <c r="ODD19" s="460"/>
      <c r="ODE19" s="460"/>
      <c r="ODF19" s="460"/>
      <c r="ODG19" s="460"/>
      <c r="ODH19" s="460"/>
      <c r="ODI19" s="460"/>
      <c r="ODJ19" s="460"/>
      <c r="ODK19" s="460"/>
      <c r="ODL19" s="460"/>
      <c r="ODM19" s="460"/>
      <c r="ODN19" s="460"/>
      <c r="ODO19" s="460"/>
      <c r="ODP19" s="460"/>
      <c r="ODQ19" s="460"/>
      <c r="ODR19" s="460"/>
      <c r="ODS19" s="460"/>
      <c r="ODT19" s="460"/>
      <c r="ODU19" s="460"/>
      <c r="ODV19" s="460"/>
      <c r="ODW19" s="460"/>
      <c r="ODX19" s="460"/>
      <c r="ODY19" s="460"/>
      <c r="ODZ19" s="460"/>
      <c r="OEA19" s="460"/>
      <c r="OEB19" s="460"/>
      <c r="OEC19" s="460"/>
      <c r="OED19" s="460"/>
      <c r="OEE19" s="460"/>
      <c r="OEF19" s="460"/>
      <c r="OEG19" s="460"/>
      <c r="OEH19" s="460"/>
      <c r="OEI19" s="460"/>
      <c r="OEJ19" s="460"/>
      <c r="OEK19" s="460"/>
      <c r="OEL19" s="460"/>
      <c r="OEM19" s="460"/>
      <c r="OEN19" s="460"/>
      <c r="OEO19" s="460"/>
      <c r="OEP19" s="460"/>
      <c r="OEQ19" s="460"/>
      <c r="OER19" s="460"/>
      <c r="OES19" s="460"/>
      <c r="OET19" s="460"/>
      <c r="OEU19" s="460"/>
      <c r="OEV19" s="460"/>
      <c r="OEW19" s="460"/>
      <c r="OEX19" s="460"/>
      <c r="OEY19" s="460"/>
      <c r="OEZ19" s="460"/>
      <c r="OFA19" s="460"/>
      <c r="OFB19" s="460"/>
      <c r="OFC19" s="460"/>
      <c r="OFD19" s="460"/>
      <c r="OFE19" s="460"/>
      <c r="OFF19" s="460"/>
      <c r="OFG19" s="460"/>
      <c r="OFH19" s="460"/>
      <c r="OFI19" s="460"/>
      <c r="OFJ19" s="460"/>
      <c r="OFK19" s="460"/>
      <c r="OFL19" s="460"/>
      <c r="OFM19" s="460"/>
      <c r="OFN19" s="460"/>
      <c r="OFO19" s="460"/>
      <c r="OFP19" s="460"/>
      <c r="OFQ19" s="460"/>
      <c r="OFR19" s="460"/>
      <c r="OFS19" s="460"/>
      <c r="OFT19" s="460"/>
      <c r="OFU19" s="460"/>
      <c r="OFV19" s="460"/>
      <c r="OFW19" s="460"/>
      <c r="OFX19" s="460"/>
      <c r="OFY19" s="460"/>
      <c r="OFZ19" s="460"/>
      <c r="OGA19" s="460"/>
      <c r="OGB19" s="460"/>
      <c r="OGC19" s="460"/>
      <c r="OGD19" s="460"/>
      <c r="OGE19" s="460"/>
      <c r="OGF19" s="460"/>
      <c r="OGG19" s="460"/>
      <c r="OGH19" s="460"/>
      <c r="OGI19" s="460"/>
      <c r="OGJ19" s="460"/>
      <c r="OGK19" s="460"/>
      <c r="OGL19" s="460"/>
      <c r="OGM19" s="460"/>
      <c r="OGN19" s="460"/>
      <c r="OGO19" s="460"/>
      <c r="OGP19" s="460"/>
      <c r="OGQ19" s="460"/>
      <c r="OGR19" s="460"/>
      <c r="OGS19" s="460"/>
      <c r="OGT19" s="460"/>
      <c r="OGU19" s="460"/>
      <c r="OGV19" s="460"/>
      <c r="OGW19" s="460"/>
      <c r="OGX19" s="460"/>
      <c r="OGY19" s="460"/>
      <c r="OGZ19" s="460"/>
      <c r="OHA19" s="460"/>
      <c r="OHB19" s="460"/>
      <c r="OHC19" s="460"/>
      <c r="OHD19" s="460"/>
      <c r="OHE19" s="460"/>
      <c r="OHF19" s="460"/>
      <c r="OHG19" s="460"/>
      <c r="OHH19" s="460"/>
      <c r="OHI19" s="460"/>
      <c r="OHJ19" s="460"/>
      <c r="OHK19" s="460"/>
      <c r="OHL19" s="460"/>
      <c r="OHM19" s="460"/>
      <c r="OHN19" s="460"/>
      <c r="OHO19" s="460"/>
      <c r="OHP19" s="460"/>
      <c r="OHQ19" s="460"/>
      <c r="OHR19" s="460"/>
      <c r="OHS19" s="460"/>
      <c r="OHT19" s="460"/>
      <c r="OHU19" s="460"/>
      <c r="OHV19" s="460"/>
      <c r="OHW19" s="460"/>
      <c r="OHX19" s="460"/>
      <c r="OHY19" s="460"/>
      <c r="OHZ19" s="460"/>
      <c r="OIA19" s="460"/>
      <c r="OIB19" s="460"/>
      <c r="OIC19" s="460"/>
      <c r="OID19" s="460"/>
      <c r="OIE19" s="460"/>
      <c r="OIF19" s="460"/>
      <c r="OIG19" s="460"/>
      <c r="OIH19" s="460"/>
      <c r="OII19" s="460"/>
      <c r="OIJ19" s="460"/>
      <c r="OIK19" s="460"/>
      <c r="OIL19" s="460"/>
      <c r="OIM19" s="460"/>
      <c r="OIN19" s="460"/>
      <c r="OIO19" s="460"/>
      <c r="OIP19" s="460"/>
      <c r="OIQ19" s="460"/>
      <c r="OIR19" s="460"/>
      <c r="OIS19" s="460"/>
      <c r="OIT19" s="460"/>
      <c r="OIU19" s="460"/>
      <c r="OIV19" s="460"/>
      <c r="OIW19" s="460"/>
      <c r="OIX19" s="460"/>
      <c r="OIY19" s="460"/>
      <c r="OIZ19" s="460"/>
      <c r="OJA19" s="460"/>
      <c r="OJB19" s="460"/>
      <c r="OJC19" s="460"/>
      <c r="OJD19" s="460"/>
      <c r="OJE19" s="460"/>
      <c r="OJF19" s="460"/>
      <c r="OJG19" s="460"/>
      <c r="OJH19" s="460"/>
      <c r="OJI19" s="460"/>
      <c r="OJJ19" s="460"/>
      <c r="OJK19" s="460"/>
      <c r="OJL19" s="460"/>
      <c r="OJM19" s="460"/>
      <c r="OJN19" s="460"/>
      <c r="OJO19" s="460"/>
      <c r="OJP19" s="460"/>
      <c r="OJQ19" s="460"/>
      <c r="OJR19" s="460"/>
      <c r="OJS19" s="460"/>
      <c r="OJT19" s="460"/>
      <c r="OJU19" s="460"/>
      <c r="OJV19" s="460"/>
      <c r="OJW19" s="460"/>
      <c r="OJX19" s="460"/>
      <c r="OJY19" s="460"/>
      <c r="OJZ19" s="460"/>
      <c r="OKA19" s="460"/>
      <c r="OKB19" s="460"/>
      <c r="OKC19" s="460"/>
      <c r="OKD19" s="460"/>
      <c r="OKE19" s="460"/>
      <c r="OKF19" s="460"/>
      <c r="OKG19" s="460"/>
      <c r="OKH19" s="460"/>
      <c r="OKI19" s="460"/>
      <c r="OKJ19" s="460"/>
      <c r="OKK19" s="460"/>
      <c r="OKL19" s="460"/>
      <c r="OKM19" s="460"/>
      <c r="OKN19" s="460"/>
      <c r="OKO19" s="460"/>
      <c r="OKP19" s="460"/>
      <c r="OKQ19" s="460"/>
      <c r="OKR19" s="460"/>
      <c r="OKS19" s="460"/>
      <c r="OKT19" s="460"/>
      <c r="OKU19" s="460"/>
      <c r="OKV19" s="460"/>
      <c r="OKW19" s="460"/>
      <c r="OKX19" s="460"/>
      <c r="OKY19" s="460"/>
      <c r="OKZ19" s="460"/>
      <c r="OLA19" s="460"/>
      <c r="OLB19" s="460"/>
      <c r="OLC19" s="460"/>
      <c r="OLD19" s="460"/>
      <c r="OLE19" s="460"/>
      <c r="OLF19" s="460"/>
      <c r="OLG19" s="460"/>
      <c r="OLH19" s="460"/>
      <c r="OLI19" s="460"/>
      <c r="OLJ19" s="460"/>
      <c r="OLK19" s="460"/>
      <c r="OLL19" s="460"/>
      <c r="OLM19" s="460"/>
      <c r="OLN19" s="460"/>
      <c r="OLO19" s="460"/>
      <c r="OLP19" s="460"/>
      <c r="OLQ19" s="460"/>
      <c r="OLR19" s="460"/>
      <c r="OLS19" s="460"/>
      <c r="OLT19" s="460"/>
      <c r="OLU19" s="460"/>
      <c r="OLV19" s="460"/>
      <c r="OLW19" s="460"/>
      <c r="OLX19" s="460"/>
      <c r="OLY19" s="460"/>
      <c r="OLZ19" s="460"/>
      <c r="OMA19" s="460"/>
      <c r="OMB19" s="460"/>
      <c r="OMC19" s="460"/>
      <c r="OMD19" s="460"/>
      <c r="OME19" s="460"/>
      <c r="OMF19" s="460"/>
      <c r="OMG19" s="460"/>
      <c r="OMH19" s="460"/>
      <c r="OMI19" s="460"/>
      <c r="OMJ19" s="460"/>
      <c r="OMK19" s="460"/>
      <c r="OML19" s="460"/>
      <c r="OMM19" s="460"/>
      <c r="OMN19" s="460"/>
      <c r="OMO19" s="460"/>
      <c r="OMP19" s="460"/>
      <c r="OMQ19" s="460"/>
      <c r="OMR19" s="460"/>
      <c r="OMS19" s="460"/>
      <c r="OMT19" s="460"/>
      <c r="OMU19" s="460"/>
      <c r="OMV19" s="460"/>
      <c r="OMW19" s="460"/>
      <c r="OMX19" s="460"/>
      <c r="OMY19" s="460"/>
      <c r="OMZ19" s="460"/>
      <c r="ONA19" s="460"/>
      <c r="ONB19" s="460"/>
      <c r="ONC19" s="460"/>
      <c r="OND19" s="460"/>
      <c r="ONE19" s="460"/>
      <c r="ONF19" s="460"/>
      <c r="ONG19" s="460"/>
      <c r="ONH19" s="460"/>
      <c r="ONI19" s="460"/>
      <c r="ONJ19" s="460"/>
      <c r="ONK19" s="460"/>
      <c r="ONL19" s="460"/>
      <c r="ONM19" s="460"/>
      <c r="ONN19" s="460"/>
      <c r="ONO19" s="460"/>
      <c r="ONP19" s="460"/>
      <c r="ONQ19" s="460"/>
      <c r="ONR19" s="460"/>
      <c r="ONS19" s="460"/>
      <c r="ONT19" s="460"/>
      <c r="ONU19" s="460"/>
      <c r="ONV19" s="460"/>
      <c r="ONW19" s="460"/>
      <c r="ONX19" s="460"/>
      <c r="ONY19" s="460"/>
      <c r="ONZ19" s="460"/>
      <c r="OOA19" s="460"/>
      <c r="OOB19" s="460"/>
      <c r="OOC19" s="460"/>
      <c r="OOD19" s="460"/>
      <c r="OOE19" s="460"/>
      <c r="OOF19" s="460"/>
      <c r="OOG19" s="460"/>
      <c r="OOH19" s="460"/>
      <c r="OOI19" s="460"/>
      <c r="OOJ19" s="460"/>
      <c r="OOK19" s="460"/>
      <c r="OOL19" s="460"/>
      <c r="OOM19" s="460"/>
      <c r="OON19" s="460"/>
      <c r="OOO19" s="460"/>
      <c r="OOP19" s="460"/>
      <c r="OOQ19" s="460"/>
      <c r="OOR19" s="460"/>
      <c r="OOS19" s="460"/>
      <c r="OOT19" s="460"/>
      <c r="OOU19" s="460"/>
      <c r="OOV19" s="460"/>
      <c r="OOW19" s="460"/>
      <c r="OOX19" s="460"/>
      <c r="OOY19" s="460"/>
      <c r="OOZ19" s="460"/>
      <c r="OPA19" s="460"/>
      <c r="OPB19" s="460"/>
      <c r="OPC19" s="460"/>
      <c r="OPD19" s="460"/>
      <c r="OPE19" s="460"/>
      <c r="OPF19" s="460"/>
      <c r="OPG19" s="460"/>
      <c r="OPH19" s="460"/>
      <c r="OPI19" s="460"/>
      <c r="OPJ19" s="460"/>
      <c r="OPK19" s="460"/>
      <c r="OPL19" s="460"/>
      <c r="OPM19" s="460"/>
      <c r="OPN19" s="460"/>
      <c r="OPO19" s="460"/>
      <c r="OPP19" s="460"/>
      <c r="OPQ19" s="460"/>
      <c r="OPR19" s="460"/>
      <c r="OPS19" s="460"/>
      <c r="OPT19" s="460"/>
      <c r="OPU19" s="460"/>
      <c r="OPV19" s="460"/>
      <c r="OPW19" s="460"/>
      <c r="OPX19" s="460"/>
      <c r="OPY19" s="460"/>
      <c r="OPZ19" s="460"/>
      <c r="OQA19" s="460"/>
      <c r="OQB19" s="460"/>
      <c r="OQC19" s="460"/>
      <c r="OQD19" s="460"/>
      <c r="OQE19" s="460"/>
      <c r="OQF19" s="460"/>
      <c r="OQG19" s="460"/>
      <c r="OQH19" s="460"/>
      <c r="OQI19" s="460"/>
      <c r="OQJ19" s="460"/>
      <c r="OQK19" s="460"/>
      <c r="OQL19" s="460"/>
      <c r="OQM19" s="460"/>
      <c r="OQN19" s="460"/>
      <c r="OQO19" s="460"/>
      <c r="OQP19" s="460"/>
      <c r="OQQ19" s="460"/>
      <c r="OQR19" s="460"/>
      <c r="OQS19" s="460"/>
      <c r="OQT19" s="460"/>
      <c r="OQU19" s="460"/>
      <c r="OQV19" s="460"/>
      <c r="OQW19" s="460"/>
      <c r="OQX19" s="460"/>
      <c r="OQY19" s="460"/>
      <c r="OQZ19" s="460"/>
      <c r="ORA19" s="460"/>
      <c r="ORB19" s="460"/>
      <c r="ORC19" s="460"/>
      <c r="ORD19" s="460"/>
      <c r="ORE19" s="460"/>
      <c r="ORF19" s="460"/>
      <c r="ORG19" s="460"/>
      <c r="ORH19" s="460"/>
      <c r="ORI19" s="460"/>
      <c r="ORJ19" s="460"/>
      <c r="ORK19" s="460"/>
      <c r="ORL19" s="460"/>
      <c r="ORM19" s="460"/>
      <c r="ORN19" s="460"/>
      <c r="ORO19" s="460"/>
      <c r="ORP19" s="460"/>
      <c r="ORQ19" s="460"/>
      <c r="ORR19" s="460"/>
      <c r="ORS19" s="460"/>
      <c r="ORT19" s="460"/>
      <c r="ORU19" s="460"/>
      <c r="ORV19" s="460"/>
      <c r="ORW19" s="460"/>
      <c r="ORX19" s="460"/>
      <c r="ORY19" s="460"/>
      <c r="ORZ19" s="460"/>
      <c r="OSA19" s="460"/>
      <c r="OSB19" s="460"/>
      <c r="OSC19" s="460"/>
      <c r="OSD19" s="460"/>
      <c r="OSE19" s="460"/>
      <c r="OSF19" s="460"/>
      <c r="OSG19" s="460"/>
      <c r="OSH19" s="460"/>
      <c r="OSI19" s="460"/>
      <c r="OSJ19" s="460"/>
      <c r="OSK19" s="460"/>
      <c r="OSL19" s="460"/>
      <c r="OSM19" s="460"/>
      <c r="OSN19" s="460"/>
      <c r="OSO19" s="460"/>
      <c r="OSP19" s="460"/>
      <c r="OSQ19" s="460"/>
      <c r="OSR19" s="460"/>
      <c r="OSS19" s="460"/>
      <c r="OST19" s="460"/>
      <c r="OSU19" s="460"/>
      <c r="OSV19" s="460"/>
      <c r="OSW19" s="460"/>
      <c r="OSX19" s="460"/>
      <c r="OSY19" s="460"/>
      <c r="OSZ19" s="460"/>
      <c r="OTA19" s="460"/>
      <c r="OTB19" s="460"/>
      <c r="OTC19" s="460"/>
      <c r="OTD19" s="460"/>
      <c r="OTE19" s="460"/>
      <c r="OTF19" s="460"/>
      <c r="OTG19" s="460"/>
      <c r="OTH19" s="460"/>
      <c r="OTI19" s="460"/>
      <c r="OTJ19" s="460"/>
      <c r="OTK19" s="460"/>
      <c r="OTL19" s="460"/>
      <c r="OTM19" s="460"/>
      <c r="OTN19" s="460"/>
      <c r="OTO19" s="460"/>
      <c r="OTP19" s="460"/>
      <c r="OTQ19" s="460"/>
      <c r="OTR19" s="460"/>
      <c r="OTS19" s="460"/>
      <c r="OTT19" s="460"/>
      <c r="OTU19" s="460"/>
      <c r="OTV19" s="460"/>
      <c r="OTW19" s="460"/>
      <c r="OTX19" s="460"/>
      <c r="OTY19" s="460"/>
      <c r="OTZ19" s="460"/>
      <c r="OUA19" s="460"/>
      <c r="OUB19" s="460"/>
      <c r="OUC19" s="460"/>
      <c r="OUD19" s="460"/>
      <c r="OUE19" s="460"/>
      <c r="OUF19" s="460"/>
      <c r="OUG19" s="460"/>
      <c r="OUH19" s="460"/>
      <c r="OUI19" s="460"/>
      <c r="OUJ19" s="460"/>
      <c r="OUK19" s="460"/>
      <c r="OUL19" s="460"/>
      <c r="OUM19" s="460"/>
      <c r="OUN19" s="460"/>
      <c r="OUO19" s="460"/>
      <c r="OUP19" s="460"/>
      <c r="OUQ19" s="460"/>
      <c r="OUR19" s="460"/>
      <c r="OUS19" s="460"/>
      <c r="OUT19" s="460"/>
      <c r="OUU19" s="460"/>
      <c r="OUV19" s="460"/>
      <c r="OUW19" s="460"/>
      <c r="OUX19" s="460"/>
      <c r="OUY19" s="460"/>
      <c r="OUZ19" s="460"/>
      <c r="OVA19" s="460"/>
      <c r="OVB19" s="460"/>
      <c r="OVC19" s="460"/>
      <c r="OVD19" s="460"/>
      <c r="OVE19" s="460"/>
      <c r="OVF19" s="460"/>
      <c r="OVG19" s="460"/>
      <c r="OVH19" s="460"/>
      <c r="OVI19" s="460"/>
      <c r="OVJ19" s="460"/>
      <c r="OVK19" s="460"/>
      <c r="OVL19" s="460"/>
      <c r="OVM19" s="460"/>
      <c r="OVN19" s="460"/>
      <c r="OVO19" s="460"/>
      <c r="OVP19" s="460"/>
      <c r="OVQ19" s="460"/>
      <c r="OVR19" s="460"/>
      <c r="OVS19" s="460"/>
      <c r="OVT19" s="460"/>
      <c r="OVU19" s="460"/>
      <c r="OVV19" s="460"/>
      <c r="OVW19" s="460"/>
      <c r="OVX19" s="460"/>
      <c r="OVY19" s="460"/>
      <c r="OVZ19" s="460"/>
      <c r="OWA19" s="460"/>
      <c r="OWB19" s="460"/>
      <c r="OWC19" s="460"/>
      <c r="OWD19" s="460"/>
      <c r="OWE19" s="460"/>
      <c r="OWF19" s="460"/>
      <c r="OWG19" s="460"/>
      <c r="OWH19" s="460"/>
      <c r="OWI19" s="460"/>
      <c r="OWJ19" s="460"/>
      <c r="OWK19" s="460"/>
      <c r="OWL19" s="460"/>
      <c r="OWM19" s="460"/>
      <c r="OWN19" s="460"/>
      <c r="OWO19" s="460"/>
      <c r="OWP19" s="460"/>
      <c r="OWQ19" s="460"/>
      <c r="OWR19" s="460"/>
      <c r="OWS19" s="460"/>
      <c r="OWT19" s="460"/>
      <c r="OWU19" s="460"/>
      <c r="OWV19" s="460"/>
      <c r="OWW19" s="460"/>
      <c r="OWX19" s="460"/>
      <c r="OWY19" s="460"/>
      <c r="OWZ19" s="460"/>
      <c r="OXA19" s="460"/>
      <c r="OXB19" s="460"/>
      <c r="OXC19" s="460"/>
      <c r="OXD19" s="460"/>
      <c r="OXE19" s="460"/>
      <c r="OXF19" s="460"/>
      <c r="OXG19" s="460"/>
      <c r="OXH19" s="460"/>
      <c r="OXI19" s="460"/>
      <c r="OXJ19" s="460"/>
      <c r="OXK19" s="460"/>
      <c r="OXL19" s="460"/>
      <c r="OXM19" s="460"/>
      <c r="OXN19" s="460"/>
      <c r="OXO19" s="460"/>
      <c r="OXP19" s="460"/>
      <c r="OXQ19" s="460"/>
      <c r="OXR19" s="460"/>
      <c r="OXS19" s="460"/>
      <c r="OXT19" s="460"/>
      <c r="OXU19" s="460"/>
      <c r="OXV19" s="460"/>
      <c r="OXW19" s="460"/>
      <c r="OXX19" s="460"/>
      <c r="OXY19" s="460"/>
      <c r="OXZ19" s="460"/>
      <c r="OYA19" s="460"/>
      <c r="OYB19" s="460"/>
      <c r="OYC19" s="460"/>
      <c r="OYD19" s="460"/>
      <c r="OYE19" s="460"/>
      <c r="OYF19" s="460"/>
      <c r="OYG19" s="460"/>
      <c r="OYH19" s="460"/>
      <c r="OYI19" s="460"/>
      <c r="OYJ19" s="460"/>
      <c r="OYK19" s="460"/>
      <c r="OYL19" s="460"/>
      <c r="OYM19" s="460"/>
      <c r="OYN19" s="460"/>
      <c r="OYO19" s="460"/>
      <c r="OYP19" s="460"/>
      <c r="OYQ19" s="460"/>
      <c r="OYR19" s="460"/>
      <c r="OYS19" s="460"/>
      <c r="OYT19" s="460"/>
      <c r="OYU19" s="460"/>
      <c r="OYV19" s="460"/>
      <c r="OYW19" s="460"/>
      <c r="OYX19" s="460"/>
      <c r="OYY19" s="460"/>
      <c r="OYZ19" s="460"/>
      <c r="OZA19" s="460"/>
      <c r="OZB19" s="460"/>
      <c r="OZC19" s="460"/>
      <c r="OZD19" s="460"/>
      <c r="OZE19" s="460"/>
      <c r="OZF19" s="460"/>
      <c r="OZG19" s="460"/>
      <c r="OZH19" s="460"/>
      <c r="OZI19" s="460"/>
      <c r="OZJ19" s="460"/>
      <c r="OZK19" s="460"/>
      <c r="OZL19" s="460"/>
      <c r="OZM19" s="460"/>
      <c r="OZN19" s="460"/>
      <c r="OZO19" s="460"/>
      <c r="OZP19" s="460"/>
      <c r="OZQ19" s="460"/>
      <c r="OZR19" s="460"/>
      <c r="OZS19" s="460"/>
      <c r="OZT19" s="460"/>
      <c r="OZU19" s="460"/>
      <c r="OZV19" s="460"/>
      <c r="OZW19" s="460"/>
      <c r="OZX19" s="460"/>
      <c r="OZY19" s="460"/>
      <c r="OZZ19" s="460"/>
      <c r="PAA19" s="460"/>
      <c r="PAB19" s="460"/>
      <c r="PAC19" s="460"/>
      <c r="PAD19" s="460"/>
      <c r="PAE19" s="460"/>
      <c r="PAF19" s="460"/>
      <c r="PAG19" s="460"/>
      <c r="PAH19" s="460"/>
      <c r="PAI19" s="460"/>
      <c r="PAJ19" s="460"/>
      <c r="PAK19" s="460"/>
      <c r="PAL19" s="460"/>
      <c r="PAM19" s="460"/>
      <c r="PAN19" s="460"/>
      <c r="PAO19" s="460"/>
      <c r="PAP19" s="460"/>
      <c r="PAQ19" s="460"/>
      <c r="PAR19" s="460"/>
      <c r="PAS19" s="460"/>
      <c r="PAT19" s="460"/>
      <c r="PAU19" s="460"/>
      <c r="PAV19" s="460"/>
      <c r="PAW19" s="460"/>
      <c r="PAX19" s="460"/>
      <c r="PAY19" s="460"/>
      <c r="PAZ19" s="460"/>
      <c r="PBA19" s="460"/>
      <c r="PBB19" s="460"/>
      <c r="PBC19" s="460"/>
      <c r="PBD19" s="460"/>
      <c r="PBE19" s="460"/>
      <c r="PBF19" s="460"/>
      <c r="PBG19" s="460"/>
      <c r="PBH19" s="460"/>
      <c r="PBI19" s="460"/>
      <c r="PBJ19" s="460"/>
      <c r="PBK19" s="460"/>
      <c r="PBL19" s="460"/>
      <c r="PBM19" s="460"/>
      <c r="PBN19" s="460"/>
      <c r="PBO19" s="460"/>
      <c r="PBP19" s="460"/>
      <c r="PBQ19" s="460"/>
      <c r="PBR19" s="460"/>
      <c r="PBS19" s="460"/>
      <c r="PBT19" s="460"/>
      <c r="PBU19" s="460"/>
      <c r="PBV19" s="460"/>
      <c r="PBW19" s="460"/>
      <c r="PBX19" s="460"/>
      <c r="PBY19" s="460"/>
      <c r="PBZ19" s="460"/>
      <c r="PCA19" s="460"/>
      <c r="PCB19" s="460"/>
      <c r="PCC19" s="460"/>
      <c r="PCD19" s="460"/>
      <c r="PCE19" s="460"/>
      <c r="PCF19" s="460"/>
      <c r="PCG19" s="460"/>
      <c r="PCH19" s="460"/>
      <c r="PCI19" s="460"/>
      <c r="PCJ19" s="460"/>
      <c r="PCK19" s="460"/>
      <c r="PCL19" s="460"/>
      <c r="PCM19" s="460"/>
      <c r="PCN19" s="460"/>
      <c r="PCO19" s="460"/>
      <c r="PCP19" s="460"/>
      <c r="PCQ19" s="460"/>
      <c r="PCR19" s="460"/>
      <c r="PCS19" s="460"/>
      <c r="PCT19" s="460"/>
      <c r="PCU19" s="460"/>
      <c r="PCV19" s="460"/>
      <c r="PCW19" s="460"/>
      <c r="PCX19" s="460"/>
      <c r="PCY19" s="460"/>
      <c r="PCZ19" s="460"/>
      <c r="PDA19" s="460"/>
      <c r="PDB19" s="460"/>
      <c r="PDC19" s="460"/>
      <c r="PDD19" s="460"/>
      <c r="PDE19" s="460"/>
      <c r="PDF19" s="460"/>
      <c r="PDG19" s="460"/>
      <c r="PDH19" s="460"/>
      <c r="PDI19" s="460"/>
      <c r="PDJ19" s="460"/>
      <c r="PDK19" s="460"/>
      <c r="PDL19" s="460"/>
      <c r="PDM19" s="460"/>
      <c r="PDN19" s="460"/>
      <c r="PDO19" s="460"/>
      <c r="PDP19" s="460"/>
      <c r="PDQ19" s="460"/>
      <c r="PDR19" s="460"/>
      <c r="PDS19" s="460"/>
      <c r="PDT19" s="460"/>
      <c r="PDU19" s="460"/>
      <c r="PDV19" s="460"/>
      <c r="PDW19" s="460"/>
      <c r="PDX19" s="460"/>
      <c r="PDY19" s="460"/>
      <c r="PDZ19" s="460"/>
      <c r="PEA19" s="460"/>
      <c r="PEB19" s="460"/>
      <c r="PEC19" s="460"/>
      <c r="PED19" s="460"/>
      <c r="PEE19" s="460"/>
      <c r="PEF19" s="460"/>
      <c r="PEG19" s="460"/>
      <c r="PEH19" s="460"/>
      <c r="PEI19" s="460"/>
      <c r="PEJ19" s="460"/>
      <c r="PEK19" s="460"/>
      <c r="PEL19" s="460"/>
      <c r="PEM19" s="460"/>
      <c r="PEN19" s="460"/>
      <c r="PEO19" s="460"/>
      <c r="PEP19" s="460"/>
      <c r="PEQ19" s="460"/>
      <c r="PER19" s="460"/>
      <c r="PES19" s="460"/>
      <c r="PET19" s="460"/>
      <c r="PEU19" s="460"/>
      <c r="PEV19" s="460"/>
      <c r="PEW19" s="460"/>
      <c r="PEX19" s="460"/>
      <c r="PEY19" s="460"/>
      <c r="PEZ19" s="460"/>
      <c r="PFA19" s="460"/>
      <c r="PFB19" s="460"/>
      <c r="PFC19" s="460"/>
      <c r="PFD19" s="460"/>
      <c r="PFE19" s="460"/>
      <c r="PFF19" s="460"/>
      <c r="PFG19" s="460"/>
      <c r="PFH19" s="460"/>
      <c r="PFI19" s="460"/>
      <c r="PFJ19" s="460"/>
      <c r="PFK19" s="460"/>
      <c r="PFL19" s="460"/>
      <c r="PFM19" s="460"/>
      <c r="PFN19" s="460"/>
      <c r="PFO19" s="460"/>
      <c r="PFP19" s="460"/>
      <c r="PFQ19" s="460"/>
      <c r="PFR19" s="460"/>
      <c r="PFS19" s="460"/>
      <c r="PFT19" s="460"/>
      <c r="PFU19" s="460"/>
      <c r="PFV19" s="460"/>
      <c r="PFW19" s="460"/>
      <c r="PFX19" s="460"/>
      <c r="PFY19" s="460"/>
      <c r="PFZ19" s="460"/>
      <c r="PGA19" s="460"/>
      <c r="PGB19" s="460"/>
      <c r="PGC19" s="460"/>
      <c r="PGD19" s="460"/>
      <c r="PGE19" s="460"/>
      <c r="PGF19" s="460"/>
      <c r="PGG19" s="460"/>
      <c r="PGH19" s="460"/>
      <c r="PGI19" s="460"/>
      <c r="PGJ19" s="460"/>
      <c r="PGK19" s="460"/>
      <c r="PGL19" s="460"/>
      <c r="PGM19" s="460"/>
      <c r="PGN19" s="460"/>
      <c r="PGO19" s="460"/>
      <c r="PGP19" s="460"/>
      <c r="PGQ19" s="460"/>
      <c r="PGR19" s="460"/>
      <c r="PGS19" s="460"/>
      <c r="PGT19" s="460"/>
      <c r="PGU19" s="460"/>
      <c r="PGV19" s="460"/>
      <c r="PGW19" s="460"/>
      <c r="PGX19" s="460"/>
      <c r="PGY19" s="460"/>
      <c r="PGZ19" s="460"/>
      <c r="PHA19" s="460"/>
      <c r="PHB19" s="460"/>
      <c r="PHC19" s="460"/>
      <c r="PHD19" s="460"/>
      <c r="PHE19" s="460"/>
      <c r="PHF19" s="460"/>
      <c r="PHG19" s="460"/>
      <c r="PHH19" s="460"/>
      <c r="PHI19" s="460"/>
      <c r="PHJ19" s="460"/>
      <c r="PHK19" s="460"/>
      <c r="PHL19" s="460"/>
      <c r="PHM19" s="460"/>
      <c r="PHN19" s="460"/>
      <c r="PHO19" s="460"/>
      <c r="PHP19" s="460"/>
      <c r="PHQ19" s="460"/>
      <c r="PHR19" s="460"/>
      <c r="PHS19" s="460"/>
      <c r="PHT19" s="460"/>
      <c r="PHU19" s="460"/>
      <c r="PHV19" s="460"/>
      <c r="PHW19" s="460"/>
      <c r="PHX19" s="460"/>
      <c r="PHY19" s="460"/>
      <c r="PHZ19" s="460"/>
      <c r="PIA19" s="460"/>
      <c r="PIB19" s="460"/>
      <c r="PIC19" s="460"/>
      <c r="PID19" s="460"/>
      <c r="PIE19" s="460"/>
      <c r="PIF19" s="460"/>
      <c r="PIG19" s="460"/>
      <c r="PIH19" s="460"/>
      <c r="PII19" s="460"/>
      <c r="PIJ19" s="460"/>
      <c r="PIK19" s="460"/>
      <c r="PIL19" s="460"/>
      <c r="PIM19" s="460"/>
      <c r="PIN19" s="460"/>
      <c r="PIO19" s="460"/>
      <c r="PIP19" s="460"/>
      <c r="PIQ19" s="460"/>
      <c r="PIR19" s="460"/>
      <c r="PIS19" s="460"/>
      <c r="PIT19" s="460"/>
      <c r="PIU19" s="460"/>
      <c r="PIV19" s="460"/>
      <c r="PIW19" s="460"/>
      <c r="PIX19" s="460"/>
      <c r="PIY19" s="460"/>
      <c r="PIZ19" s="460"/>
      <c r="PJA19" s="460"/>
      <c r="PJB19" s="460"/>
      <c r="PJC19" s="460"/>
      <c r="PJD19" s="460"/>
      <c r="PJE19" s="460"/>
      <c r="PJF19" s="460"/>
      <c r="PJG19" s="460"/>
      <c r="PJH19" s="460"/>
      <c r="PJI19" s="460"/>
      <c r="PJJ19" s="460"/>
      <c r="PJK19" s="460"/>
      <c r="PJL19" s="460"/>
      <c r="PJM19" s="460"/>
      <c r="PJN19" s="460"/>
      <c r="PJO19" s="460"/>
      <c r="PJP19" s="460"/>
      <c r="PJQ19" s="460"/>
      <c r="PJR19" s="460"/>
      <c r="PJS19" s="460"/>
      <c r="PJT19" s="460"/>
      <c r="PJU19" s="460"/>
      <c r="PJV19" s="460"/>
      <c r="PJW19" s="460"/>
      <c r="PJX19" s="460"/>
      <c r="PJY19" s="460"/>
      <c r="PJZ19" s="460"/>
      <c r="PKA19" s="460"/>
      <c r="PKB19" s="460"/>
      <c r="PKC19" s="460"/>
      <c r="PKD19" s="460"/>
      <c r="PKE19" s="460"/>
      <c r="PKF19" s="460"/>
      <c r="PKG19" s="460"/>
      <c r="PKH19" s="460"/>
      <c r="PKI19" s="460"/>
      <c r="PKJ19" s="460"/>
      <c r="PKK19" s="460"/>
      <c r="PKL19" s="460"/>
      <c r="PKM19" s="460"/>
      <c r="PKN19" s="460"/>
      <c r="PKO19" s="460"/>
      <c r="PKP19" s="460"/>
      <c r="PKQ19" s="460"/>
      <c r="PKR19" s="460"/>
      <c r="PKS19" s="460"/>
      <c r="PKT19" s="460"/>
      <c r="PKU19" s="460"/>
      <c r="PKV19" s="460"/>
      <c r="PKW19" s="460"/>
      <c r="PKX19" s="460"/>
      <c r="PKY19" s="460"/>
      <c r="PKZ19" s="460"/>
      <c r="PLA19" s="460"/>
      <c r="PLB19" s="460"/>
      <c r="PLC19" s="460"/>
      <c r="PLD19" s="460"/>
      <c r="PLE19" s="460"/>
      <c r="PLF19" s="460"/>
      <c r="PLG19" s="460"/>
      <c r="PLH19" s="460"/>
      <c r="PLI19" s="460"/>
      <c r="PLJ19" s="460"/>
      <c r="PLK19" s="460"/>
      <c r="PLL19" s="460"/>
      <c r="PLM19" s="460"/>
      <c r="PLN19" s="460"/>
      <c r="PLO19" s="460"/>
      <c r="PLP19" s="460"/>
      <c r="PLQ19" s="460"/>
      <c r="PLR19" s="460"/>
      <c r="PLS19" s="460"/>
      <c r="PLT19" s="460"/>
      <c r="PLU19" s="460"/>
      <c r="PLV19" s="460"/>
      <c r="PLW19" s="460"/>
      <c r="PLX19" s="460"/>
      <c r="PLY19" s="460"/>
      <c r="PLZ19" s="460"/>
      <c r="PMA19" s="460"/>
      <c r="PMB19" s="460"/>
      <c r="PMC19" s="460"/>
      <c r="PMD19" s="460"/>
      <c r="PME19" s="460"/>
      <c r="PMF19" s="460"/>
      <c r="PMG19" s="460"/>
      <c r="PMH19" s="460"/>
      <c r="PMI19" s="460"/>
      <c r="PMJ19" s="460"/>
      <c r="PMK19" s="460"/>
      <c r="PML19" s="460"/>
      <c r="PMM19" s="460"/>
      <c r="PMN19" s="460"/>
      <c r="PMO19" s="460"/>
      <c r="PMP19" s="460"/>
      <c r="PMQ19" s="460"/>
      <c r="PMR19" s="460"/>
      <c r="PMS19" s="460"/>
      <c r="PMT19" s="460"/>
      <c r="PMU19" s="460"/>
      <c r="PMV19" s="460"/>
      <c r="PMW19" s="460"/>
      <c r="PMX19" s="460"/>
      <c r="PMY19" s="460"/>
      <c r="PMZ19" s="460"/>
      <c r="PNA19" s="460"/>
      <c r="PNB19" s="460"/>
      <c r="PNC19" s="460"/>
      <c r="PND19" s="460"/>
      <c r="PNE19" s="460"/>
      <c r="PNF19" s="460"/>
      <c r="PNG19" s="460"/>
      <c r="PNH19" s="460"/>
      <c r="PNI19" s="460"/>
      <c r="PNJ19" s="460"/>
      <c r="PNK19" s="460"/>
      <c r="PNL19" s="460"/>
      <c r="PNM19" s="460"/>
      <c r="PNN19" s="460"/>
      <c r="PNO19" s="460"/>
      <c r="PNP19" s="460"/>
      <c r="PNQ19" s="460"/>
      <c r="PNR19" s="460"/>
      <c r="PNS19" s="460"/>
      <c r="PNT19" s="460"/>
      <c r="PNU19" s="460"/>
      <c r="PNV19" s="460"/>
      <c r="PNW19" s="460"/>
      <c r="PNX19" s="460"/>
      <c r="PNY19" s="460"/>
      <c r="PNZ19" s="460"/>
      <c r="POA19" s="460"/>
      <c r="POB19" s="460"/>
      <c r="POC19" s="460"/>
      <c r="POD19" s="460"/>
      <c r="POE19" s="460"/>
      <c r="POF19" s="460"/>
      <c r="POG19" s="460"/>
      <c r="POH19" s="460"/>
      <c r="POI19" s="460"/>
      <c r="POJ19" s="460"/>
      <c r="POK19" s="460"/>
      <c r="POL19" s="460"/>
      <c r="POM19" s="460"/>
      <c r="PON19" s="460"/>
      <c r="POO19" s="460"/>
      <c r="POP19" s="460"/>
      <c r="POQ19" s="460"/>
      <c r="POR19" s="460"/>
      <c r="POS19" s="460"/>
      <c r="POT19" s="460"/>
      <c r="POU19" s="460"/>
      <c r="POV19" s="460"/>
      <c r="POW19" s="460"/>
      <c r="POX19" s="460"/>
      <c r="POY19" s="460"/>
      <c r="POZ19" s="460"/>
      <c r="PPA19" s="460"/>
      <c r="PPB19" s="460"/>
      <c r="PPC19" s="460"/>
      <c r="PPD19" s="460"/>
      <c r="PPE19" s="460"/>
      <c r="PPF19" s="460"/>
      <c r="PPG19" s="460"/>
      <c r="PPH19" s="460"/>
      <c r="PPI19" s="460"/>
      <c r="PPJ19" s="460"/>
      <c r="PPK19" s="460"/>
      <c r="PPL19" s="460"/>
      <c r="PPM19" s="460"/>
      <c r="PPN19" s="460"/>
      <c r="PPO19" s="460"/>
      <c r="PPP19" s="460"/>
      <c r="PPQ19" s="460"/>
      <c r="PPR19" s="460"/>
      <c r="PPS19" s="460"/>
      <c r="PPT19" s="460"/>
      <c r="PPU19" s="460"/>
      <c r="PPV19" s="460"/>
      <c r="PPW19" s="460"/>
      <c r="PPX19" s="460"/>
      <c r="PPY19" s="460"/>
      <c r="PPZ19" s="460"/>
      <c r="PQA19" s="460"/>
      <c r="PQB19" s="460"/>
      <c r="PQC19" s="460"/>
      <c r="PQD19" s="460"/>
      <c r="PQE19" s="460"/>
      <c r="PQF19" s="460"/>
      <c r="PQG19" s="460"/>
      <c r="PQH19" s="460"/>
      <c r="PQI19" s="460"/>
      <c r="PQJ19" s="460"/>
      <c r="PQK19" s="460"/>
      <c r="PQL19" s="460"/>
      <c r="PQM19" s="460"/>
      <c r="PQN19" s="460"/>
      <c r="PQO19" s="460"/>
      <c r="PQP19" s="460"/>
      <c r="PQQ19" s="460"/>
      <c r="PQR19" s="460"/>
      <c r="PQS19" s="460"/>
      <c r="PQT19" s="460"/>
      <c r="PQU19" s="460"/>
      <c r="PQV19" s="460"/>
      <c r="PQW19" s="460"/>
      <c r="PQX19" s="460"/>
      <c r="PQY19" s="460"/>
      <c r="PQZ19" s="460"/>
      <c r="PRA19" s="460"/>
      <c r="PRB19" s="460"/>
      <c r="PRC19" s="460"/>
      <c r="PRD19" s="460"/>
      <c r="PRE19" s="460"/>
      <c r="PRF19" s="460"/>
      <c r="PRG19" s="460"/>
      <c r="PRH19" s="460"/>
      <c r="PRI19" s="460"/>
      <c r="PRJ19" s="460"/>
      <c r="PRK19" s="460"/>
      <c r="PRL19" s="460"/>
      <c r="PRM19" s="460"/>
      <c r="PRN19" s="460"/>
      <c r="PRO19" s="460"/>
      <c r="PRP19" s="460"/>
      <c r="PRQ19" s="460"/>
      <c r="PRR19" s="460"/>
      <c r="PRS19" s="460"/>
      <c r="PRT19" s="460"/>
      <c r="PRU19" s="460"/>
      <c r="PRV19" s="460"/>
      <c r="PRW19" s="460"/>
      <c r="PRX19" s="460"/>
      <c r="PRY19" s="460"/>
      <c r="PRZ19" s="460"/>
      <c r="PSA19" s="460"/>
      <c r="PSB19" s="460"/>
      <c r="PSC19" s="460"/>
      <c r="PSD19" s="460"/>
      <c r="PSE19" s="460"/>
      <c r="PSF19" s="460"/>
      <c r="PSG19" s="460"/>
      <c r="PSH19" s="460"/>
      <c r="PSI19" s="460"/>
      <c r="PSJ19" s="460"/>
      <c r="PSK19" s="460"/>
      <c r="PSL19" s="460"/>
      <c r="PSM19" s="460"/>
      <c r="PSN19" s="460"/>
      <c r="PSO19" s="460"/>
      <c r="PSP19" s="460"/>
      <c r="PSQ19" s="460"/>
      <c r="PSR19" s="460"/>
      <c r="PSS19" s="460"/>
      <c r="PST19" s="460"/>
      <c r="PSU19" s="460"/>
      <c r="PSV19" s="460"/>
      <c r="PSW19" s="460"/>
      <c r="PSX19" s="460"/>
      <c r="PSY19" s="460"/>
      <c r="PSZ19" s="460"/>
      <c r="PTA19" s="460"/>
      <c r="PTB19" s="460"/>
      <c r="PTC19" s="460"/>
      <c r="PTD19" s="460"/>
      <c r="PTE19" s="460"/>
      <c r="PTF19" s="460"/>
      <c r="PTG19" s="460"/>
      <c r="PTH19" s="460"/>
      <c r="PTI19" s="460"/>
      <c r="PTJ19" s="460"/>
      <c r="PTK19" s="460"/>
      <c r="PTL19" s="460"/>
      <c r="PTM19" s="460"/>
      <c r="PTN19" s="460"/>
      <c r="PTO19" s="460"/>
      <c r="PTP19" s="460"/>
      <c r="PTQ19" s="460"/>
      <c r="PTR19" s="460"/>
      <c r="PTS19" s="460"/>
      <c r="PTT19" s="460"/>
      <c r="PTU19" s="460"/>
      <c r="PTV19" s="460"/>
      <c r="PTW19" s="460"/>
      <c r="PTX19" s="460"/>
      <c r="PTY19" s="460"/>
      <c r="PTZ19" s="460"/>
      <c r="PUA19" s="460"/>
      <c r="PUB19" s="460"/>
      <c r="PUC19" s="460"/>
      <c r="PUD19" s="460"/>
      <c r="PUE19" s="460"/>
      <c r="PUF19" s="460"/>
      <c r="PUG19" s="460"/>
      <c r="PUH19" s="460"/>
      <c r="PUI19" s="460"/>
      <c r="PUJ19" s="460"/>
      <c r="PUK19" s="460"/>
      <c r="PUL19" s="460"/>
      <c r="PUM19" s="460"/>
      <c r="PUN19" s="460"/>
      <c r="PUO19" s="460"/>
      <c r="PUP19" s="460"/>
      <c r="PUQ19" s="460"/>
      <c r="PUR19" s="460"/>
      <c r="PUS19" s="460"/>
      <c r="PUT19" s="460"/>
      <c r="PUU19" s="460"/>
      <c r="PUV19" s="460"/>
      <c r="PUW19" s="460"/>
      <c r="PUX19" s="460"/>
      <c r="PUY19" s="460"/>
      <c r="PUZ19" s="460"/>
      <c r="PVA19" s="460"/>
      <c r="PVB19" s="460"/>
      <c r="PVC19" s="460"/>
      <c r="PVD19" s="460"/>
      <c r="PVE19" s="460"/>
      <c r="PVF19" s="460"/>
      <c r="PVG19" s="460"/>
      <c r="PVH19" s="460"/>
      <c r="PVI19" s="460"/>
      <c r="PVJ19" s="460"/>
      <c r="PVK19" s="460"/>
      <c r="PVL19" s="460"/>
      <c r="PVM19" s="460"/>
      <c r="PVN19" s="460"/>
      <c r="PVO19" s="460"/>
      <c r="PVP19" s="460"/>
      <c r="PVQ19" s="460"/>
      <c r="PVR19" s="460"/>
      <c r="PVS19" s="460"/>
      <c r="PVT19" s="460"/>
      <c r="PVU19" s="460"/>
      <c r="PVV19" s="460"/>
      <c r="PVW19" s="460"/>
      <c r="PVX19" s="460"/>
      <c r="PVY19" s="460"/>
      <c r="PVZ19" s="460"/>
      <c r="PWA19" s="460"/>
      <c r="PWB19" s="460"/>
      <c r="PWC19" s="460"/>
      <c r="PWD19" s="460"/>
      <c r="PWE19" s="460"/>
      <c r="PWF19" s="460"/>
      <c r="PWG19" s="460"/>
      <c r="PWH19" s="460"/>
      <c r="PWI19" s="460"/>
      <c r="PWJ19" s="460"/>
      <c r="PWK19" s="460"/>
      <c r="PWL19" s="460"/>
      <c r="PWM19" s="460"/>
      <c r="PWN19" s="460"/>
      <c r="PWO19" s="460"/>
      <c r="PWP19" s="460"/>
      <c r="PWQ19" s="460"/>
      <c r="PWR19" s="460"/>
      <c r="PWS19" s="460"/>
      <c r="PWT19" s="460"/>
      <c r="PWU19" s="460"/>
      <c r="PWV19" s="460"/>
      <c r="PWW19" s="460"/>
      <c r="PWX19" s="460"/>
      <c r="PWY19" s="460"/>
      <c r="PWZ19" s="460"/>
      <c r="PXA19" s="460"/>
      <c r="PXB19" s="460"/>
      <c r="PXC19" s="460"/>
      <c r="PXD19" s="460"/>
      <c r="PXE19" s="460"/>
      <c r="PXF19" s="460"/>
      <c r="PXG19" s="460"/>
      <c r="PXH19" s="460"/>
      <c r="PXI19" s="460"/>
      <c r="PXJ19" s="460"/>
      <c r="PXK19" s="460"/>
      <c r="PXL19" s="460"/>
      <c r="PXM19" s="460"/>
      <c r="PXN19" s="460"/>
      <c r="PXO19" s="460"/>
      <c r="PXP19" s="460"/>
      <c r="PXQ19" s="460"/>
      <c r="PXR19" s="460"/>
      <c r="PXS19" s="460"/>
      <c r="PXT19" s="460"/>
      <c r="PXU19" s="460"/>
      <c r="PXV19" s="460"/>
      <c r="PXW19" s="460"/>
      <c r="PXX19" s="460"/>
      <c r="PXY19" s="460"/>
      <c r="PXZ19" s="460"/>
      <c r="PYA19" s="460"/>
      <c r="PYB19" s="460"/>
      <c r="PYC19" s="460"/>
      <c r="PYD19" s="460"/>
      <c r="PYE19" s="460"/>
      <c r="PYF19" s="460"/>
      <c r="PYG19" s="460"/>
      <c r="PYH19" s="460"/>
      <c r="PYI19" s="460"/>
      <c r="PYJ19" s="460"/>
      <c r="PYK19" s="460"/>
      <c r="PYL19" s="460"/>
      <c r="PYM19" s="460"/>
      <c r="PYN19" s="460"/>
      <c r="PYO19" s="460"/>
      <c r="PYP19" s="460"/>
      <c r="PYQ19" s="460"/>
      <c r="PYR19" s="460"/>
      <c r="PYS19" s="460"/>
      <c r="PYT19" s="460"/>
      <c r="PYU19" s="460"/>
      <c r="PYV19" s="460"/>
      <c r="PYW19" s="460"/>
      <c r="PYX19" s="460"/>
      <c r="PYY19" s="460"/>
      <c r="PYZ19" s="460"/>
      <c r="PZA19" s="460"/>
      <c r="PZB19" s="460"/>
      <c r="PZC19" s="460"/>
      <c r="PZD19" s="460"/>
      <c r="PZE19" s="460"/>
      <c r="PZF19" s="460"/>
      <c r="PZG19" s="460"/>
      <c r="PZH19" s="460"/>
      <c r="PZI19" s="460"/>
      <c r="PZJ19" s="460"/>
      <c r="PZK19" s="460"/>
      <c r="PZL19" s="460"/>
      <c r="PZM19" s="460"/>
      <c r="PZN19" s="460"/>
      <c r="PZO19" s="460"/>
      <c r="PZP19" s="460"/>
      <c r="PZQ19" s="460"/>
      <c r="PZR19" s="460"/>
      <c r="PZS19" s="460"/>
      <c r="PZT19" s="460"/>
      <c r="PZU19" s="460"/>
      <c r="PZV19" s="460"/>
      <c r="PZW19" s="460"/>
      <c r="PZX19" s="460"/>
      <c r="PZY19" s="460"/>
      <c r="PZZ19" s="460"/>
      <c r="QAA19" s="460"/>
      <c r="QAB19" s="460"/>
      <c r="QAC19" s="460"/>
      <c r="QAD19" s="460"/>
      <c r="QAE19" s="460"/>
      <c r="QAF19" s="460"/>
      <c r="QAG19" s="460"/>
      <c r="QAH19" s="460"/>
      <c r="QAI19" s="460"/>
      <c r="QAJ19" s="460"/>
      <c r="QAK19" s="460"/>
      <c r="QAL19" s="460"/>
      <c r="QAM19" s="460"/>
      <c r="QAN19" s="460"/>
      <c r="QAO19" s="460"/>
      <c r="QAP19" s="460"/>
      <c r="QAQ19" s="460"/>
      <c r="QAR19" s="460"/>
      <c r="QAS19" s="460"/>
      <c r="QAT19" s="460"/>
      <c r="QAU19" s="460"/>
      <c r="QAV19" s="460"/>
      <c r="QAW19" s="460"/>
      <c r="QAX19" s="460"/>
      <c r="QAY19" s="460"/>
      <c r="QAZ19" s="460"/>
      <c r="QBA19" s="460"/>
      <c r="QBB19" s="460"/>
      <c r="QBC19" s="460"/>
      <c r="QBD19" s="460"/>
      <c r="QBE19" s="460"/>
      <c r="QBF19" s="460"/>
      <c r="QBG19" s="460"/>
      <c r="QBH19" s="460"/>
      <c r="QBI19" s="460"/>
      <c r="QBJ19" s="460"/>
      <c r="QBK19" s="460"/>
      <c r="QBL19" s="460"/>
      <c r="QBM19" s="460"/>
      <c r="QBN19" s="460"/>
      <c r="QBO19" s="460"/>
      <c r="QBP19" s="460"/>
      <c r="QBQ19" s="460"/>
      <c r="QBR19" s="460"/>
      <c r="QBS19" s="460"/>
      <c r="QBT19" s="460"/>
      <c r="QBU19" s="460"/>
      <c r="QBV19" s="460"/>
      <c r="QBW19" s="460"/>
      <c r="QBX19" s="460"/>
      <c r="QBY19" s="460"/>
      <c r="QBZ19" s="460"/>
      <c r="QCA19" s="460"/>
      <c r="QCB19" s="460"/>
      <c r="QCC19" s="460"/>
      <c r="QCD19" s="460"/>
      <c r="QCE19" s="460"/>
      <c r="QCF19" s="460"/>
      <c r="QCG19" s="460"/>
      <c r="QCH19" s="460"/>
      <c r="QCI19" s="460"/>
      <c r="QCJ19" s="460"/>
      <c r="QCK19" s="460"/>
      <c r="QCL19" s="460"/>
      <c r="QCM19" s="460"/>
      <c r="QCN19" s="460"/>
      <c r="QCO19" s="460"/>
      <c r="QCP19" s="460"/>
      <c r="QCQ19" s="460"/>
      <c r="QCR19" s="460"/>
      <c r="QCS19" s="460"/>
      <c r="QCT19" s="460"/>
      <c r="QCU19" s="460"/>
      <c r="QCV19" s="460"/>
      <c r="QCW19" s="460"/>
      <c r="QCX19" s="460"/>
      <c r="QCY19" s="460"/>
      <c r="QCZ19" s="460"/>
      <c r="QDA19" s="460"/>
      <c r="QDB19" s="460"/>
      <c r="QDC19" s="460"/>
      <c r="QDD19" s="460"/>
      <c r="QDE19" s="460"/>
      <c r="QDF19" s="460"/>
      <c r="QDG19" s="460"/>
      <c r="QDH19" s="460"/>
      <c r="QDI19" s="460"/>
      <c r="QDJ19" s="460"/>
      <c r="QDK19" s="460"/>
      <c r="QDL19" s="460"/>
      <c r="QDM19" s="460"/>
      <c r="QDN19" s="460"/>
      <c r="QDO19" s="460"/>
      <c r="QDP19" s="460"/>
      <c r="QDQ19" s="460"/>
      <c r="QDR19" s="460"/>
      <c r="QDS19" s="460"/>
      <c r="QDT19" s="460"/>
      <c r="QDU19" s="460"/>
      <c r="QDV19" s="460"/>
      <c r="QDW19" s="460"/>
      <c r="QDX19" s="460"/>
      <c r="QDY19" s="460"/>
      <c r="QDZ19" s="460"/>
      <c r="QEA19" s="460"/>
      <c r="QEB19" s="460"/>
      <c r="QEC19" s="460"/>
      <c r="QED19" s="460"/>
      <c r="QEE19" s="460"/>
      <c r="QEF19" s="460"/>
      <c r="QEG19" s="460"/>
      <c r="QEH19" s="460"/>
      <c r="QEI19" s="460"/>
      <c r="QEJ19" s="460"/>
      <c r="QEK19" s="460"/>
      <c r="QEL19" s="460"/>
      <c r="QEM19" s="460"/>
      <c r="QEN19" s="460"/>
      <c r="QEO19" s="460"/>
      <c r="QEP19" s="460"/>
      <c r="QEQ19" s="460"/>
      <c r="QER19" s="460"/>
      <c r="QES19" s="460"/>
      <c r="QET19" s="460"/>
      <c r="QEU19" s="460"/>
      <c r="QEV19" s="460"/>
      <c r="QEW19" s="460"/>
      <c r="QEX19" s="460"/>
      <c r="QEY19" s="460"/>
      <c r="QEZ19" s="460"/>
      <c r="QFA19" s="460"/>
      <c r="QFB19" s="460"/>
      <c r="QFC19" s="460"/>
      <c r="QFD19" s="460"/>
      <c r="QFE19" s="460"/>
      <c r="QFF19" s="460"/>
      <c r="QFG19" s="460"/>
      <c r="QFH19" s="460"/>
      <c r="QFI19" s="460"/>
      <c r="QFJ19" s="460"/>
      <c r="QFK19" s="460"/>
      <c r="QFL19" s="460"/>
      <c r="QFM19" s="460"/>
      <c r="QFN19" s="460"/>
      <c r="QFO19" s="460"/>
      <c r="QFP19" s="460"/>
      <c r="QFQ19" s="460"/>
      <c r="QFR19" s="460"/>
      <c r="QFS19" s="460"/>
      <c r="QFT19" s="460"/>
      <c r="QFU19" s="460"/>
      <c r="QFV19" s="460"/>
      <c r="QFW19" s="460"/>
      <c r="QFX19" s="460"/>
      <c r="QFY19" s="460"/>
      <c r="QFZ19" s="460"/>
      <c r="QGA19" s="460"/>
      <c r="QGB19" s="460"/>
      <c r="QGC19" s="460"/>
      <c r="QGD19" s="460"/>
      <c r="QGE19" s="460"/>
      <c r="QGF19" s="460"/>
      <c r="QGG19" s="460"/>
      <c r="QGH19" s="460"/>
      <c r="QGI19" s="460"/>
      <c r="QGJ19" s="460"/>
      <c r="QGK19" s="460"/>
      <c r="QGL19" s="460"/>
      <c r="QGM19" s="460"/>
      <c r="QGN19" s="460"/>
      <c r="QGO19" s="460"/>
      <c r="QGP19" s="460"/>
      <c r="QGQ19" s="460"/>
      <c r="QGR19" s="460"/>
      <c r="QGS19" s="460"/>
      <c r="QGT19" s="460"/>
      <c r="QGU19" s="460"/>
      <c r="QGV19" s="460"/>
      <c r="QGW19" s="460"/>
      <c r="QGX19" s="460"/>
      <c r="QGY19" s="460"/>
      <c r="QGZ19" s="460"/>
      <c r="QHA19" s="460"/>
      <c r="QHB19" s="460"/>
      <c r="QHC19" s="460"/>
      <c r="QHD19" s="460"/>
      <c r="QHE19" s="460"/>
      <c r="QHF19" s="460"/>
      <c r="QHG19" s="460"/>
      <c r="QHH19" s="460"/>
      <c r="QHI19" s="460"/>
      <c r="QHJ19" s="460"/>
      <c r="QHK19" s="460"/>
      <c r="QHL19" s="460"/>
      <c r="QHM19" s="460"/>
      <c r="QHN19" s="460"/>
      <c r="QHO19" s="460"/>
      <c r="QHP19" s="460"/>
      <c r="QHQ19" s="460"/>
      <c r="QHR19" s="460"/>
      <c r="QHS19" s="460"/>
      <c r="QHT19" s="460"/>
      <c r="QHU19" s="460"/>
      <c r="QHV19" s="460"/>
      <c r="QHW19" s="460"/>
      <c r="QHX19" s="460"/>
      <c r="QHY19" s="460"/>
      <c r="QHZ19" s="460"/>
      <c r="QIA19" s="460"/>
      <c r="QIB19" s="460"/>
      <c r="QIC19" s="460"/>
      <c r="QID19" s="460"/>
      <c r="QIE19" s="460"/>
      <c r="QIF19" s="460"/>
      <c r="QIG19" s="460"/>
      <c r="QIH19" s="460"/>
      <c r="QII19" s="460"/>
      <c r="QIJ19" s="460"/>
      <c r="QIK19" s="460"/>
      <c r="QIL19" s="460"/>
      <c r="QIM19" s="460"/>
      <c r="QIN19" s="460"/>
      <c r="QIO19" s="460"/>
      <c r="QIP19" s="460"/>
      <c r="QIQ19" s="460"/>
      <c r="QIR19" s="460"/>
      <c r="QIS19" s="460"/>
      <c r="QIT19" s="460"/>
      <c r="QIU19" s="460"/>
      <c r="QIV19" s="460"/>
      <c r="QIW19" s="460"/>
      <c r="QIX19" s="460"/>
      <c r="QIY19" s="460"/>
      <c r="QIZ19" s="460"/>
      <c r="QJA19" s="460"/>
      <c r="QJB19" s="460"/>
      <c r="QJC19" s="460"/>
      <c r="QJD19" s="460"/>
      <c r="QJE19" s="460"/>
      <c r="QJF19" s="460"/>
      <c r="QJG19" s="460"/>
      <c r="QJH19" s="460"/>
      <c r="QJI19" s="460"/>
      <c r="QJJ19" s="460"/>
      <c r="QJK19" s="460"/>
      <c r="QJL19" s="460"/>
      <c r="QJM19" s="460"/>
      <c r="QJN19" s="460"/>
      <c r="QJO19" s="460"/>
      <c r="QJP19" s="460"/>
      <c r="QJQ19" s="460"/>
      <c r="QJR19" s="460"/>
      <c r="QJS19" s="460"/>
      <c r="QJT19" s="460"/>
      <c r="QJU19" s="460"/>
      <c r="QJV19" s="460"/>
      <c r="QJW19" s="460"/>
      <c r="QJX19" s="460"/>
      <c r="QJY19" s="460"/>
      <c r="QJZ19" s="460"/>
      <c r="QKA19" s="460"/>
      <c r="QKB19" s="460"/>
      <c r="QKC19" s="460"/>
      <c r="QKD19" s="460"/>
      <c r="QKE19" s="460"/>
      <c r="QKF19" s="460"/>
      <c r="QKG19" s="460"/>
      <c r="QKH19" s="460"/>
      <c r="QKI19" s="460"/>
      <c r="QKJ19" s="460"/>
      <c r="QKK19" s="460"/>
      <c r="QKL19" s="460"/>
      <c r="QKM19" s="460"/>
      <c r="QKN19" s="460"/>
      <c r="QKO19" s="460"/>
      <c r="QKP19" s="460"/>
      <c r="QKQ19" s="460"/>
      <c r="QKR19" s="460"/>
      <c r="QKS19" s="460"/>
      <c r="QKT19" s="460"/>
      <c r="QKU19" s="460"/>
      <c r="QKV19" s="460"/>
      <c r="QKW19" s="460"/>
      <c r="QKX19" s="460"/>
      <c r="QKY19" s="460"/>
      <c r="QKZ19" s="460"/>
      <c r="QLA19" s="460"/>
      <c r="QLB19" s="460"/>
      <c r="QLC19" s="460"/>
      <c r="QLD19" s="460"/>
      <c r="QLE19" s="460"/>
      <c r="QLF19" s="460"/>
      <c r="QLG19" s="460"/>
      <c r="QLH19" s="460"/>
      <c r="QLI19" s="460"/>
      <c r="QLJ19" s="460"/>
      <c r="QLK19" s="460"/>
      <c r="QLL19" s="460"/>
      <c r="QLM19" s="460"/>
      <c r="QLN19" s="460"/>
      <c r="QLO19" s="460"/>
      <c r="QLP19" s="460"/>
      <c r="QLQ19" s="460"/>
      <c r="QLR19" s="460"/>
      <c r="QLS19" s="460"/>
      <c r="QLT19" s="460"/>
      <c r="QLU19" s="460"/>
      <c r="QLV19" s="460"/>
      <c r="QLW19" s="460"/>
      <c r="QLX19" s="460"/>
      <c r="QLY19" s="460"/>
      <c r="QLZ19" s="460"/>
      <c r="QMA19" s="460"/>
      <c r="QMB19" s="460"/>
      <c r="QMC19" s="460"/>
      <c r="QMD19" s="460"/>
      <c r="QME19" s="460"/>
      <c r="QMF19" s="460"/>
      <c r="QMG19" s="460"/>
      <c r="QMH19" s="460"/>
      <c r="QMI19" s="460"/>
      <c r="QMJ19" s="460"/>
      <c r="QMK19" s="460"/>
      <c r="QML19" s="460"/>
      <c r="QMM19" s="460"/>
      <c r="QMN19" s="460"/>
      <c r="QMO19" s="460"/>
      <c r="QMP19" s="460"/>
      <c r="QMQ19" s="460"/>
      <c r="QMR19" s="460"/>
      <c r="QMS19" s="460"/>
      <c r="QMT19" s="460"/>
      <c r="QMU19" s="460"/>
      <c r="QMV19" s="460"/>
      <c r="QMW19" s="460"/>
      <c r="QMX19" s="460"/>
      <c r="QMY19" s="460"/>
      <c r="QMZ19" s="460"/>
      <c r="QNA19" s="460"/>
      <c r="QNB19" s="460"/>
      <c r="QNC19" s="460"/>
      <c r="QND19" s="460"/>
      <c r="QNE19" s="460"/>
      <c r="QNF19" s="460"/>
      <c r="QNG19" s="460"/>
      <c r="QNH19" s="460"/>
      <c r="QNI19" s="460"/>
      <c r="QNJ19" s="460"/>
      <c r="QNK19" s="460"/>
      <c r="QNL19" s="460"/>
      <c r="QNM19" s="460"/>
      <c r="QNN19" s="460"/>
      <c r="QNO19" s="460"/>
      <c r="QNP19" s="460"/>
      <c r="QNQ19" s="460"/>
      <c r="QNR19" s="460"/>
      <c r="QNS19" s="460"/>
      <c r="QNT19" s="460"/>
      <c r="QNU19" s="460"/>
      <c r="QNV19" s="460"/>
      <c r="QNW19" s="460"/>
      <c r="QNX19" s="460"/>
      <c r="QNY19" s="460"/>
      <c r="QNZ19" s="460"/>
      <c r="QOA19" s="460"/>
      <c r="QOB19" s="460"/>
      <c r="QOC19" s="460"/>
      <c r="QOD19" s="460"/>
      <c r="QOE19" s="460"/>
      <c r="QOF19" s="460"/>
      <c r="QOG19" s="460"/>
      <c r="QOH19" s="460"/>
      <c r="QOI19" s="460"/>
      <c r="QOJ19" s="460"/>
      <c r="QOK19" s="460"/>
      <c r="QOL19" s="460"/>
      <c r="QOM19" s="460"/>
      <c r="QON19" s="460"/>
      <c r="QOO19" s="460"/>
      <c r="QOP19" s="460"/>
      <c r="QOQ19" s="460"/>
      <c r="QOR19" s="460"/>
      <c r="QOS19" s="460"/>
      <c r="QOT19" s="460"/>
      <c r="QOU19" s="460"/>
      <c r="QOV19" s="460"/>
      <c r="QOW19" s="460"/>
      <c r="QOX19" s="460"/>
      <c r="QOY19" s="460"/>
      <c r="QOZ19" s="460"/>
      <c r="QPA19" s="460"/>
      <c r="QPB19" s="460"/>
      <c r="QPC19" s="460"/>
      <c r="QPD19" s="460"/>
      <c r="QPE19" s="460"/>
      <c r="QPF19" s="460"/>
      <c r="QPG19" s="460"/>
      <c r="QPH19" s="460"/>
      <c r="QPI19" s="460"/>
      <c r="QPJ19" s="460"/>
      <c r="QPK19" s="460"/>
      <c r="QPL19" s="460"/>
      <c r="QPM19" s="460"/>
      <c r="QPN19" s="460"/>
      <c r="QPO19" s="460"/>
      <c r="QPP19" s="460"/>
      <c r="QPQ19" s="460"/>
      <c r="QPR19" s="460"/>
      <c r="QPS19" s="460"/>
      <c r="QPT19" s="460"/>
      <c r="QPU19" s="460"/>
      <c r="QPV19" s="460"/>
      <c r="QPW19" s="460"/>
      <c r="QPX19" s="460"/>
      <c r="QPY19" s="460"/>
      <c r="QPZ19" s="460"/>
      <c r="QQA19" s="460"/>
      <c r="QQB19" s="460"/>
      <c r="QQC19" s="460"/>
      <c r="QQD19" s="460"/>
      <c r="QQE19" s="460"/>
      <c r="QQF19" s="460"/>
      <c r="QQG19" s="460"/>
      <c r="QQH19" s="460"/>
      <c r="QQI19" s="460"/>
      <c r="QQJ19" s="460"/>
      <c r="QQK19" s="460"/>
      <c r="QQL19" s="460"/>
      <c r="QQM19" s="460"/>
      <c r="QQN19" s="460"/>
      <c r="QQO19" s="460"/>
      <c r="QQP19" s="460"/>
      <c r="QQQ19" s="460"/>
      <c r="QQR19" s="460"/>
      <c r="QQS19" s="460"/>
      <c r="QQT19" s="460"/>
      <c r="QQU19" s="460"/>
      <c r="QQV19" s="460"/>
      <c r="QQW19" s="460"/>
      <c r="QQX19" s="460"/>
      <c r="QQY19" s="460"/>
      <c r="QQZ19" s="460"/>
      <c r="QRA19" s="460"/>
      <c r="QRB19" s="460"/>
      <c r="QRC19" s="460"/>
      <c r="QRD19" s="460"/>
      <c r="QRE19" s="460"/>
      <c r="QRF19" s="460"/>
      <c r="QRG19" s="460"/>
      <c r="QRH19" s="460"/>
      <c r="QRI19" s="460"/>
      <c r="QRJ19" s="460"/>
      <c r="QRK19" s="460"/>
      <c r="QRL19" s="460"/>
      <c r="QRM19" s="460"/>
      <c r="QRN19" s="460"/>
      <c r="QRO19" s="460"/>
      <c r="QRP19" s="460"/>
      <c r="QRQ19" s="460"/>
      <c r="QRR19" s="460"/>
      <c r="QRS19" s="460"/>
      <c r="QRT19" s="460"/>
      <c r="QRU19" s="460"/>
      <c r="QRV19" s="460"/>
      <c r="QRW19" s="460"/>
      <c r="QRX19" s="460"/>
      <c r="QRY19" s="460"/>
      <c r="QRZ19" s="460"/>
      <c r="QSA19" s="460"/>
      <c r="QSB19" s="460"/>
      <c r="QSC19" s="460"/>
      <c r="QSD19" s="460"/>
      <c r="QSE19" s="460"/>
      <c r="QSF19" s="460"/>
      <c r="QSG19" s="460"/>
      <c r="QSH19" s="460"/>
      <c r="QSI19" s="460"/>
      <c r="QSJ19" s="460"/>
      <c r="QSK19" s="460"/>
      <c r="QSL19" s="460"/>
      <c r="QSM19" s="460"/>
      <c r="QSN19" s="460"/>
      <c r="QSO19" s="460"/>
      <c r="QSP19" s="460"/>
      <c r="QSQ19" s="460"/>
      <c r="QSR19" s="460"/>
      <c r="QSS19" s="460"/>
      <c r="QST19" s="460"/>
      <c r="QSU19" s="460"/>
      <c r="QSV19" s="460"/>
      <c r="QSW19" s="460"/>
      <c r="QSX19" s="460"/>
      <c r="QSY19" s="460"/>
      <c r="QSZ19" s="460"/>
      <c r="QTA19" s="460"/>
      <c r="QTB19" s="460"/>
      <c r="QTC19" s="460"/>
      <c r="QTD19" s="460"/>
      <c r="QTE19" s="460"/>
      <c r="QTF19" s="460"/>
      <c r="QTG19" s="460"/>
      <c r="QTH19" s="460"/>
      <c r="QTI19" s="460"/>
      <c r="QTJ19" s="460"/>
      <c r="QTK19" s="460"/>
      <c r="QTL19" s="460"/>
      <c r="QTM19" s="460"/>
      <c r="QTN19" s="460"/>
      <c r="QTO19" s="460"/>
      <c r="QTP19" s="460"/>
      <c r="QTQ19" s="460"/>
      <c r="QTR19" s="460"/>
      <c r="QTS19" s="460"/>
      <c r="QTT19" s="460"/>
      <c r="QTU19" s="460"/>
      <c r="QTV19" s="460"/>
      <c r="QTW19" s="460"/>
      <c r="QTX19" s="460"/>
      <c r="QTY19" s="460"/>
      <c r="QTZ19" s="460"/>
      <c r="QUA19" s="460"/>
      <c r="QUB19" s="460"/>
      <c r="QUC19" s="460"/>
      <c r="QUD19" s="460"/>
      <c r="QUE19" s="460"/>
      <c r="QUF19" s="460"/>
      <c r="QUG19" s="460"/>
      <c r="QUH19" s="460"/>
      <c r="QUI19" s="460"/>
      <c r="QUJ19" s="460"/>
      <c r="QUK19" s="460"/>
      <c r="QUL19" s="460"/>
      <c r="QUM19" s="460"/>
      <c r="QUN19" s="460"/>
      <c r="QUO19" s="460"/>
      <c r="QUP19" s="460"/>
      <c r="QUQ19" s="460"/>
      <c r="QUR19" s="460"/>
      <c r="QUS19" s="460"/>
      <c r="QUT19" s="460"/>
      <c r="QUU19" s="460"/>
      <c r="QUV19" s="460"/>
      <c r="QUW19" s="460"/>
      <c r="QUX19" s="460"/>
      <c r="QUY19" s="460"/>
      <c r="QUZ19" s="460"/>
      <c r="QVA19" s="460"/>
      <c r="QVB19" s="460"/>
      <c r="QVC19" s="460"/>
      <c r="QVD19" s="460"/>
      <c r="QVE19" s="460"/>
      <c r="QVF19" s="460"/>
      <c r="QVG19" s="460"/>
      <c r="QVH19" s="460"/>
      <c r="QVI19" s="460"/>
      <c r="QVJ19" s="460"/>
      <c r="QVK19" s="460"/>
      <c r="QVL19" s="460"/>
      <c r="QVM19" s="460"/>
      <c r="QVN19" s="460"/>
      <c r="QVO19" s="460"/>
      <c r="QVP19" s="460"/>
      <c r="QVQ19" s="460"/>
      <c r="QVR19" s="460"/>
      <c r="QVS19" s="460"/>
      <c r="QVT19" s="460"/>
      <c r="QVU19" s="460"/>
      <c r="QVV19" s="460"/>
      <c r="QVW19" s="460"/>
      <c r="QVX19" s="460"/>
      <c r="QVY19" s="460"/>
      <c r="QVZ19" s="460"/>
      <c r="QWA19" s="460"/>
      <c r="QWB19" s="460"/>
      <c r="QWC19" s="460"/>
      <c r="QWD19" s="460"/>
      <c r="QWE19" s="460"/>
      <c r="QWF19" s="460"/>
      <c r="QWG19" s="460"/>
      <c r="QWH19" s="460"/>
      <c r="QWI19" s="460"/>
      <c r="QWJ19" s="460"/>
      <c r="QWK19" s="460"/>
      <c r="QWL19" s="460"/>
      <c r="QWM19" s="460"/>
      <c r="QWN19" s="460"/>
      <c r="QWO19" s="460"/>
      <c r="QWP19" s="460"/>
      <c r="QWQ19" s="460"/>
      <c r="QWR19" s="460"/>
      <c r="QWS19" s="460"/>
      <c r="QWT19" s="460"/>
      <c r="QWU19" s="460"/>
      <c r="QWV19" s="460"/>
      <c r="QWW19" s="460"/>
      <c r="QWX19" s="460"/>
      <c r="QWY19" s="460"/>
      <c r="QWZ19" s="460"/>
      <c r="QXA19" s="460"/>
      <c r="QXB19" s="460"/>
      <c r="QXC19" s="460"/>
      <c r="QXD19" s="460"/>
      <c r="QXE19" s="460"/>
      <c r="QXF19" s="460"/>
      <c r="QXG19" s="460"/>
      <c r="QXH19" s="460"/>
      <c r="QXI19" s="460"/>
      <c r="QXJ19" s="460"/>
      <c r="QXK19" s="460"/>
      <c r="QXL19" s="460"/>
      <c r="QXM19" s="460"/>
      <c r="QXN19" s="460"/>
      <c r="QXO19" s="460"/>
      <c r="QXP19" s="460"/>
      <c r="QXQ19" s="460"/>
      <c r="QXR19" s="460"/>
      <c r="QXS19" s="460"/>
      <c r="QXT19" s="460"/>
      <c r="QXU19" s="460"/>
      <c r="QXV19" s="460"/>
      <c r="QXW19" s="460"/>
      <c r="QXX19" s="460"/>
      <c r="QXY19" s="460"/>
      <c r="QXZ19" s="460"/>
      <c r="QYA19" s="460"/>
      <c r="QYB19" s="460"/>
      <c r="QYC19" s="460"/>
      <c r="QYD19" s="460"/>
      <c r="QYE19" s="460"/>
      <c r="QYF19" s="460"/>
      <c r="QYG19" s="460"/>
      <c r="QYH19" s="460"/>
      <c r="QYI19" s="460"/>
      <c r="QYJ19" s="460"/>
      <c r="QYK19" s="460"/>
      <c r="QYL19" s="460"/>
      <c r="QYM19" s="460"/>
      <c r="QYN19" s="460"/>
      <c r="QYO19" s="460"/>
      <c r="QYP19" s="460"/>
      <c r="QYQ19" s="460"/>
      <c r="QYR19" s="460"/>
      <c r="QYS19" s="460"/>
      <c r="QYT19" s="460"/>
      <c r="QYU19" s="460"/>
      <c r="QYV19" s="460"/>
      <c r="QYW19" s="460"/>
      <c r="QYX19" s="460"/>
      <c r="QYY19" s="460"/>
      <c r="QYZ19" s="460"/>
      <c r="QZA19" s="460"/>
      <c r="QZB19" s="460"/>
      <c r="QZC19" s="460"/>
      <c r="QZD19" s="460"/>
      <c r="QZE19" s="460"/>
      <c r="QZF19" s="460"/>
      <c r="QZG19" s="460"/>
      <c r="QZH19" s="460"/>
      <c r="QZI19" s="460"/>
      <c r="QZJ19" s="460"/>
      <c r="QZK19" s="460"/>
      <c r="QZL19" s="460"/>
      <c r="QZM19" s="460"/>
      <c r="QZN19" s="460"/>
      <c r="QZO19" s="460"/>
      <c r="QZP19" s="460"/>
      <c r="QZQ19" s="460"/>
      <c r="QZR19" s="460"/>
      <c r="QZS19" s="460"/>
      <c r="QZT19" s="460"/>
      <c r="QZU19" s="460"/>
      <c r="QZV19" s="460"/>
      <c r="QZW19" s="460"/>
      <c r="QZX19" s="460"/>
      <c r="QZY19" s="460"/>
      <c r="QZZ19" s="460"/>
      <c r="RAA19" s="460"/>
      <c r="RAB19" s="460"/>
      <c r="RAC19" s="460"/>
      <c r="RAD19" s="460"/>
      <c r="RAE19" s="460"/>
      <c r="RAF19" s="460"/>
      <c r="RAG19" s="460"/>
      <c r="RAH19" s="460"/>
      <c r="RAI19" s="460"/>
      <c r="RAJ19" s="460"/>
      <c r="RAK19" s="460"/>
      <c r="RAL19" s="460"/>
      <c r="RAM19" s="460"/>
      <c r="RAN19" s="460"/>
      <c r="RAO19" s="460"/>
      <c r="RAP19" s="460"/>
      <c r="RAQ19" s="460"/>
      <c r="RAR19" s="460"/>
      <c r="RAS19" s="460"/>
      <c r="RAT19" s="460"/>
      <c r="RAU19" s="460"/>
      <c r="RAV19" s="460"/>
      <c r="RAW19" s="460"/>
      <c r="RAX19" s="460"/>
      <c r="RAY19" s="460"/>
      <c r="RAZ19" s="460"/>
      <c r="RBA19" s="460"/>
      <c r="RBB19" s="460"/>
      <c r="RBC19" s="460"/>
      <c r="RBD19" s="460"/>
      <c r="RBE19" s="460"/>
      <c r="RBF19" s="460"/>
      <c r="RBG19" s="460"/>
      <c r="RBH19" s="460"/>
      <c r="RBI19" s="460"/>
      <c r="RBJ19" s="460"/>
      <c r="RBK19" s="460"/>
      <c r="RBL19" s="460"/>
      <c r="RBM19" s="460"/>
      <c r="RBN19" s="460"/>
      <c r="RBO19" s="460"/>
      <c r="RBP19" s="460"/>
      <c r="RBQ19" s="460"/>
      <c r="RBR19" s="460"/>
      <c r="RBS19" s="460"/>
      <c r="RBT19" s="460"/>
      <c r="RBU19" s="460"/>
      <c r="RBV19" s="460"/>
      <c r="RBW19" s="460"/>
      <c r="RBX19" s="460"/>
      <c r="RBY19" s="460"/>
      <c r="RBZ19" s="460"/>
      <c r="RCA19" s="460"/>
      <c r="RCB19" s="460"/>
      <c r="RCC19" s="460"/>
      <c r="RCD19" s="460"/>
      <c r="RCE19" s="460"/>
      <c r="RCF19" s="460"/>
      <c r="RCG19" s="460"/>
      <c r="RCH19" s="460"/>
      <c r="RCI19" s="460"/>
      <c r="RCJ19" s="460"/>
      <c r="RCK19" s="460"/>
      <c r="RCL19" s="460"/>
      <c r="RCM19" s="460"/>
      <c r="RCN19" s="460"/>
      <c r="RCO19" s="460"/>
      <c r="RCP19" s="460"/>
      <c r="RCQ19" s="460"/>
      <c r="RCR19" s="460"/>
      <c r="RCS19" s="460"/>
      <c r="RCT19" s="460"/>
      <c r="RCU19" s="460"/>
      <c r="RCV19" s="460"/>
      <c r="RCW19" s="460"/>
      <c r="RCX19" s="460"/>
      <c r="RCY19" s="460"/>
      <c r="RCZ19" s="460"/>
      <c r="RDA19" s="460"/>
      <c r="RDB19" s="460"/>
      <c r="RDC19" s="460"/>
      <c r="RDD19" s="460"/>
      <c r="RDE19" s="460"/>
      <c r="RDF19" s="460"/>
      <c r="RDG19" s="460"/>
      <c r="RDH19" s="460"/>
      <c r="RDI19" s="460"/>
      <c r="RDJ19" s="460"/>
      <c r="RDK19" s="460"/>
      <c r="RDL19" s="460"/>
      <c r="RDM19" s="460"/>
      <c r="RDN19" s="460"/>
      <c r="RDO19" s="460"/>
    </row>
    <row r="20" spans="1:12287" ht="45" customHeight="1" x14ac:dyDescent="0.25">
      <c r="A20" s="696">
        <v>10</v>
      </c>
      <c r="B20" s="696">
        <v>1</v>
      </c>
      <c r="C20" s="700">
        <v>4</v>
      </c>
      <c r="D20" s="696">
        <v>2</v>
      </c>
      <c r="E20" s="696" t="s">
        <v>1871</v>
      </c>
      <c r="F20" s="696" t="s">
        <v>1870</v>
      </c>
      <c r="G20" s="696" t="s">
        <v>1864</v>
      </c>
      <c r="H20" s="393" t="s">
        <v>1869</v>
      </c>
      <c r="I20" s="393">
        <v>1</v>
      </c>
      <c r="J20" s="698" t="s">
        <v>1868</v>
      </c>
      <c r="K20" s="698" t="s">
        <v>1863</v>
      </c>
      <c r="L20" s="698"/>
      <c r="M20" s="694">
        <v>20000</v>
      </c>
      <c r="N20" s="694"/>
      <c r="O20" s="694">
        <v>20000</v>
      </c>
      <c r="P20" s="694"/>
      <c r="Q20" s="698" t="s">
        <v>1858</v>
      </c>
      <c r="R20" s="698" t="s">
        <v>1867</v>
      </c>
    </row>
    <row r="21" spans="1:12287" ht="51.75" customHeight="1" x14ac:dyDescent="0.25">
      <c r="A21" s="707"/>
      <c r="B21" s="707"/>
      <c r="C21" s="706"/>
      <c r="D21" s="707"/>
      <c r="E21" s="707"/>
      <c r="F21" s="707"/>
      <c r="G21" s="697"/>
      <c r="H21" s="393" t="s">
        <v>440</v>
      </c>
      <c r="I21" s="393">
        <v>50</v>
      </c>
      <c r="J21" s="714"/>
      <c r="K21" s="714"/>
      <c r="L21" s="714"/>
      <c r="M21" s="715"/>
      <c r="N21" s="715"/>
      <c r="O21" s="715"/>
      <c r="P21" s="715"/>
      <c r="Q21" s="714"/>
      <c r="R21" s="714"/>
    </row>
    <row r="22" spans="1:12287" ht="51.75" customHeight="1" x14ac:dyDescent="0.25">
      <c r="A22" s="697"/>
      <c r="B22" s="697"/>
      <c r="C22" s="701"/>
      <c r="D22" s="697"/>
      <c r="E22" s="697"/>
      <c r="F22" s="697"/>
      <c r="G22" s="458" t="s">
        <v>1273</v>
      </c>
      <c r="H22" s="458" t="s">
        <v>62</v>
      </c>
      <c r="I22" s="458">
        <v>1</v>
      </c>
      <c r="J22" s="699"/>
      <c r="K22" s="699"/>
      <c r="L22" s="699"/>
      <c r="M22" s="695"/>
      <c r="N22" s="695"/>
      <c r="O22" s="695"/>
      <c r="P22" s="695"/>
      <c r="Q22" s="699"/>
      <c r="R22" s="699"/>
    </row>
    <row r="23" spans="1:12287" ht="81.75" customHeight="1" x14ac:dyDescent="0.25">
      <c r="A23" s="700">
        <v>11</v>
      </c>
      <c r="B23" s="700">
        <v>1</v>
      </c>
      <c r="C23" s="700">
        <v>4</v>
      </c>
      <c r="D23" s="700">
        <v>2</v>
      </c>
      <c r="E23" s="696" t="s">
        <v>1866</v>
      </c>
      <c r="F23" s="883" t="s">
        <v>1865</v>
      </c>
      <c r="G23" s="696" t="s">
        <v>1864</v>
      </c>
      <c r="H23" s="459" t="s">
        <v>555</v>
      </c>
      <c r="I23" s="459">
        <v>2</v>
      </c>
      <c r="J23" s="696" t="s">
        <v>1364</v>
      </c>
      <c r="K23" s="696" t="s">
        <v>1863</v>
      </c>
      <c r="L23" s="696"/>
      <c r="M23" s="886">
        <v>28900</v>
      </c>
      <c r="N23" s="696"/>
      <c r="O23" s="886">
        <v>28900</v>
      </c>
      <c r="P23" s="696"/>
      <c r="Q23" s="696" t="s">
        <v>1858</v>
      </c>
      <c r="R23" s="696" t="s">
        <v>1862</v>
      </c>
    </row>
    <row r="24" spans="1:12287" ht="92.25" customHeight="1" x14ac:dyDescent="0.25">
      <c r="A24" s="701"/>
      <c r="B24" s="701"/>
      <c r="C24" s="701"/>
      <c r="D24" s="701"/>
      <c r="E24" s="697"/>
      <c r="F24" s="885"/>
      <c r="G24" s="697"/>
      <c r="H24" s="459" t="s">
        <v>60</v>
      </c>
      <c r="I24" s="458">
        <v>100</v>
      </c>
      <c r="J24" s="697"/>
      <c r="K24" s="697"/>
      <c r="L24" s="697"/>
      <c r="M24" s="887"/>
      <c r="N24" s="697"/>
      <c r="O24" s="887"/>
      <c r="P24" s="697"/>
      <c r="Q24" s="697"/>
      <c r="R24" s="697"/>
    </row>
    <row r="25" spans="1:12287" ht="120" x14ac:dyDescent="0.25">
      <c r="A25" s="459">
        <v>12</v>
      </c>
      <c r="B25" s="459">
        <v>1</v>
      </c>
      <c r="C25" s="459">
        <v>4</v>
      </c>
      <c r="D25" s="459">
        <v>2</v>
      </c>
      <c r="E25" s="389" t="s">
        <v>1861</v>
      </c>
      <c r="F25" s="389" t="s">
        <v>1860</v>
      </c>
      <c r="G25" s="459" t="s">
        <v>919</v>
      </c>
      <c r="H25" s="459" t="s">
        <v>60</v>
      </c>
      <c r="I25" s="459">
        <v>13</v>
      </c>
      <c r="J25" s="459" t="s">
        <v>1859</v>
      </c>
      <c r="K25" s="459" t="s">
        <v>39</v>
      </c>
      <c r="L25" s="388"/>
      <c r="M25" s="395">
        <v>44160</v>
      </c>
      <c r="N25" s="388"/>
      <c r="O25" s="395">
        <v>44160</v>
      </c>
      <c r="P25" s="400"/>
      <c r="Q25" s="459" t="s">
        <v>1858</v>
      </c>
      <c r="R25" s="459" t="s">
        <v>1857</v>
      </c>
    </row>
    <row r="27" spans="1:12287" ht="15.75" x14ac:dyDescent="0.25">
      <c r="M27" s="743"/>
      <c r="N27" s="684" t="s">
        <v>35</v>
      </c>
      <c r="O27" s="684"/>
      <c r="P27" s="684"/>
    </row>
    <row r="28" spans="1:12287" x14ac:dyDescent="0.25">
      <c r="M28" s="743"/>
      <c r="N28" s="433" t="s">
        <v>36</v>
      </c>
      <c r="O28" s="743" t="s">
        <v>37</v>
      </c>
      <c r="P28" s="743"/>
    </row>
    <row r="29" spans="1:12287" x14ac:dyDescent="0.25">
      <c r="M29" s="743"/>
      <c r="N29" s="433"/>
      <c r="O29" s="433">
        <v>2020</v>
      </c>
      <c r="P29" s="433">
        <v>2021</v>
      </c>
    </row>
    <row r="30" spans="1:12287" x14ac:dyDescent="0.25">
      <c r="M30" s="433" t="s">
        <v>688</v>
      </c>
      <c r="N30" s="282">
        <v>12</v>
      </c>
      <c r="O30" s="281">
        <f>O7+O9+O10+O12+O13+O14+O15+O16+O17+O20+O23+O25</f>
        <v>352160</v>
      </c>
      <c r="P30" s="281">
        <f>P9+P13+P15</f>
        <v>70000</v>
      </c>
    </row>
  </sheetData>
  <mergeCells count="97">
    <mergeCell ref="G23:G24"/>
    <mergeCell ref="R17:R19"/>
    <mergeCell ref="A20:A22"/>
    <mergeCell ref="B20:B22"/>
    <mergeCell ref="C20:C22"/>
    <mergeCell ref="D20:D22"/>
    <mergeCell ref="E20:E22"/>
    <mergeCell ref="F17:F19"/>
    <mergeCell ref="G17:G18"/>
    <mergeCell ref="J17:J19"/>
    <mergeCell ref="K17:K19"/>
    <mergeCell ref="L17:L19"/>
    <mergeCell ref="M17:M19"/>
    <mergeCell ref="M20:M22"/>
    <mergeCell ref="N17:N19"/>
    <mergeCell ref="O17:O19"/>
    <mergeCell ref="P17:P19"/>
    <mergeCell ref="Q17:Q19"/>
    <mergeCell ref="F20:F22"/>
    <mergeCell ref="G20:G21"/>
    <mergeCell ref="J20:J22"/>
    <mergeCell ref="K20:K22"/>
    <mergeCell ref="L20:L22"/>
    <mergeCell ref="A10:A11"/>
    <mergeCell ref="M23:M24"/>
    <mergeCell ref="N23:N24"/>
    <mergeCell ref="P10:P11"/>
    <mergeCell ref="Q10:Q11"/>
    <mergeCell ref="J10:J11"/>
    <mergeCell ref="K10:K11"/>
    <mergeCell ref="L10:L11"/>
    <mergeCell ref="M10:M11"/>
    <mergeCell ref="N10:N11"/>
    <mergeCell ref="A23:A24"/>
    <mergeCell ref="B23:B24"/>
    <mergeCell ref="C23:C24"/>
    <mergeCell ref="D23:D24"/>
    <mergeCell ref="E23:E24"/>
    <mergeCell ref="F23:F24"/>
    <mergeCell ref="O7:O8"/>
    <mergeCell ref="P7:P8"/>
    <mergeCell ref="O10:O11"/>
    <mergeCell ref="Q7:Q8"/>
    <mergeCell ref="R7:R8"/>
    <mergeCell ref="R10:R11"/>
    <mergeCell ref="M4:N4"/>
    <mergeCell ref="O4:P4"/>
    <mergeCell ref="Q4:Q5"/>
    <mergeCell ref="R4:R5"/>
    <mergeCell ref="A7:A8"/>
    <mergeCell ref="B7:B8"/>
    <mergeCell ref="C7:C8"/>
    <mergeCell ref="D7:D8"/>
    <mergeCell ref="E7:E8"/>
    <mergeCell ref="F7:F8"/>
    <mergeCell ref="G7:G8"/>
    <mergeCell ref="J7:J8"/>
    <mergeCell ref="K7:K8"/>
    <mergeCell ref="L7:L8"/>
    <mergeCell ref="M7:M8"/>
    <mergeCell ref="N7:N8"/>
    <mergeCell ref="F4:F5"/>
    <mergeCell ref="G4:G5"/>
    <mergeCell ref="H4:I4"/>
    <mergeCell ref="J4:J5"/>
    <mergeCell ref="K4:L4"/>
    <mergeCell ref="A4:A5"/>
    <mergeCell ref="B4:B5"/>
    <mergeCell ref="C4:C5"/>
    <mergeCell ref="D4:D5"/>
    <mergeCell ref="E4:E5"/>
    <mergeCell ref="A17:A19"/>
    <mergeCell ref="B17:B19"/>
    <mergeCell ref="C17:C19"/>
    <mergeCell ref="D17:D19"/>
    <mergeCell ref="E17:E19"/>
    <mergeCell ref="Q23:Q24"/>
    <mergeCell ref="R23:R24"/>
    <mergeCell ref="B10:B11"/>
    <mergeCell ref="C10:C11"/>
    <mergeCell ref="D10:D11"/>
    <mergeCell ref="E10:E11"/>
    <mergeCell ref="F10:F11"/>
    <mergeCell ref="G10:G11"/>
    <mergeCell ref="J23:J24"/>
    <mergeCell ref="K23:K24"/>
    <mergeCell ref="L23:L24"/>
    <mergeCell ref="N20:N22"/>
    <mergeCell ref="O20:O22"/>
    <mergeCell ref="P20:P22"/>
    <mergeCell ref="Q20:Q22"/>
    <mergeCell ref="R20:R22"/>
    <mergeCell ref="M27:M29"/>
    <mergeCell ref="O28:P28"/>
    <mergeCell ref="N27:P27"/>
    <mergeCell ref="O23:O24"/>
    <mergeCell ref="P23:P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8"/>
  <sheetViews>
    <sheetView topLeftCell="A13" zoomScale="70" zoomScaleNormal="70" workbookViewId="0">
      <selection activeCell="F12" sqref="F12"/>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35"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20.570312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60" t="s">
        <v>1911</v>
      </c>
    </row>
    <row r="3" spans="1:19" x14ac:dyDescent="0.25">
      <c r="M3" s="2"/>
      <c r="N3" s="2"/>
      <c r="O3" s="2"/>
      <c r="P3" s="2"/>
    </row>
    <row r="4" spans="1:19" s="4" customFormat="1" ht="47.25" customHeight="1" x14ac:dyDescent="0.2">
      <c r="A4" s="508" t="s">
        <v>0</v>
      </c>
      <c r="B4" s="522" t="s">
        <v>1</v>
      </c>
      <c r="C4" s="522" t="s">
        <v>2</v>
      </c>
      <c r="D4" s="522" t="s">
        <v>3</v>
      </c>
      <c r="E4" s="508" t="s">
        <v>4</v>
      </c>
      <c r="F4" s="508" t="s">
        <v>5</v>
      </c>
      <c r="G4" s="508" t="s">
        <v>6</v>
      </c>
      <c r="H4" s="535" t="s">
        <v>7</v>
      </c>
      <c r="I4" s="535"/>
      <c r="J4" s="508" t="s">
        <v>8</v>
      </c>
      <c r="K4" s="536" t="s">
        <v>9</v>
      </c>
      <c r="L4" s="549"/>
      <c r="M4" s="550" t="s">
        <v>10</v>
      </c>
      <c r="N4" s="551"/>
      <c r="O4" s="550" t="s">
        <v>11</v>
      </c>
      <c r="P4" s="551"/>
      <c r="Q4" s="508" t="s">
        <v>12</v>
      </c>
      <c r="R4" s="522" t="s">
        <v>13</v>
      </c>
      <c r="S4" s="3"/>
    </row>
    <row r="5" spans="1:19" s="4" customFormat="1" x14ac:dyDescent="0.2">
      <c r="A5" s="509"/>
      <c r="B5" s="523"/>
      <c r="C5" s="523"/>
      <c r="D5" s="523"/>
      <c r="E5" s="509"/>
      <c r="F5" s="509"/>
      <c r="G5" s="509"/>
      <c r="H5" s="57" t="s">
        <v>14</v>
      </c>
      <c r="I5" s="57" t="s">
        <v>15</v>
      </c>
      <c r="J5" s="509"/>
      <c r="K5" s="58">
        <v>2020</v>
      </c>
      <c r="L5" s="58">
        <v>2021</v>
      </c>
      <c r="M5" s="5">
        <v>2020</v>
      </c>
      <c r="N5" s="5">
        <v>2021</v>
      </c>
      <c r="O5" s="5">
        <v>2020</v>
      </c>
      <c r="P5" s="5">
        <v>2021</v>
      </c>
      <c r="Q5" s="509"/>
      <c r="R5" s="523"/>
      <c r="S5" s="3"/>
    </row>
    <row r="6" spans="1:19" s="4" customFormat="1" ht="15.75" customHeight="1" x14ac:dyDescent="0.2">
      <c r="A6" s="56" t="s">
        <v>16</v>
      </c>
      <c r="B6" s="57" t="s">
        <v>17</v>
      </c>
      <c r="C6" s="57" t="s">
        <v>18</v>
      </c>
      <c r="D6" s="57" t="s">
        <v>19</v>
      </c>
      <c r="E6" s="56" t="s">
        <v>20</v>
      </c>
      <c r="F6" s="56" t="s">
        <v>21</v>
      </c>
      <c r="G6" s="56" t="s">
        <v>22</v>
      </c>
      <c r="H6" s="57" t="s">
        <v>23</v>
      </c>
      <c r="I6" s="57" t="s">
        <v>24</v>
      </c>
      <c r="J6" s="56" t="s">
        <v>25</v>
      </c>
      <c r="K6" s="58" t="s">
        <v>26</v>
      </c>
      <c r="L6" s="58" t="s">
        <v>27</v>
      </c>
      <c r="M6" s="59" t="s">
        <v>28</v>
      </c>
      <c r="N6" s="59" t="s">
        <v>29</v>
      </c>
      <c r="O6" s="59" t="s">
        <v>30</v>
      </c>
      <c r="P6" s="59" t="s">
        <v>31</v>
      </c>
      <c r="Q6" s="56" t="s">
        <v>32</v>
      </c>
      <c r="R6" s="57" t="s">
        <v>33</v>
      </c>
      <c r="S6" s="3"/>
    </row>
    <row r="7" spans="1:19" s="8" customFormat="1" ht="60" customHeight="1" x14ac:dyDescent="0.25">
      <c r="A7" s="411">
        <v>1</v>
      </c>
      <c r="B7" s="407">
        <v>2.2999999999999998</v>
      </c>
      <c r="C7" s="407">
        <v>1</v>
      </c>
      <c r="D7" s="407">
        <v>3</v>
      </c>
      <c r="E7" s="405" t="s">
        <v>137</v>
      </c>
      <c r="F7" s="405" t="s">
        <v>138</v>
      </c>
      <c r="G7" s="416" t="s">
        <v>139</v>
      </c>
      <c r="H7" s="405" t="s">
        <v>140</v>
      </c>
      <c r="I7" s="405">
        <v>3000</v>
      </c>
      <c r="J7" s="416" t="s">
        <v>141</v>
      </c>
      <c r="K7" s="407" t="s">
        <v>41</v>
      </c>
      <c r="L7" s="407"/>
      <c r="M7" s="408">
        <v>19152</v>
      </c>
      <c r="N7" s="408"/>
      <c r="O7" s="408">
        <v>19152</v>
      </c>
      <c r="P7" s="408"/>
      <c r="Q7" s="422" t="s">
        <v>135</v>
      </c>
      <c r="R7" s="407" t="s">
        <v>136</v>
      </c>
      <c r="S7" s="13"/>
    </row>
    <row r="8" spans="1:19" s="8" customFormat="1" ht="135" x14ac:dyDescent="0.25">
      <c r="A8" s="411">
        <v>2</v>
      </c>
      <c r="B8" s="407">
        <v>6</v>
      </c>
      <c r="C8" s="407">
        <v>1</v>
      </c>
      <c r="D8" s="407">
        <v>9</v>
      </c>
      <c r="E8" s="405" t="s">
        <v>142</v>
      </c>
      <c r="F8" s="407" t="s">
        <v>143</v>
      </c>
      <c r="G8" s="411" t="s">
        <v>57</v>
      </c>
      <c r="H8" s="407" t="s">
        <v>144</v>
      </c>
      <c r="I8" s="407">
        <v>1000</v>
      </c>
      <c r="J8" s="407" t="s">
        <v>145</v>
      </c>
      <c r="K8" s="407" t="s">
        <v>260</v>
      </c>
      <c r="L8" s="407"/>
      <c r="M8" s="408">
        <v>240000</v>
      </c>
      <c r="N8" s="408"/>
      <c r="O8" s="408">
        <v>240000</v>
      </c>
      <c r="P8" s="408"/>
      <c r="Q8" s="422" t="s">
        <v>135</v>
      </c>
      <c r="R8" s="407" t="s">
        <v>136</v>
      </c>
      <c r="S8" s="13"/>
    </row>
    <row r="9" spans="1:19" s="8" customFormat="1" ht="155.25" customHeight="1" x14ac:dyDescent="0.25">
      <c r="A9" s="407">
        <v>3</v>
      </c>
      <c r="B9" s="405">
        <v>3</v>
      </c>
      <c r="C9" s="405">
        <v>1</v>
      </c>
      <c r="D9" s="405">
        <v>9</v>
      </c>
      <c r="E9" s="405" t="s">
        <v>287</v>
      </c>
      <c r="F9" s="407" t="s">
        <v>146</v>
      </c>
      <c r="G9" s="416" t="s">
        <v>134</v>
      </c>
      <c r="H9" s="405" t="s">
        <v>147</v>
      </c>
      <c r="I9" s="405">
        <v>30</v>
      </c>
      <c r="J9" s="405" t="s">
        <v>148</v>
      </c>
      <c r="K9" s="407" t="s">
        <v>48</v>
      </c>
      <c r="L9" s="407"/>
      <c r="M9" s="408">
        <v>30000</v>
      </c>
      <c r="N9" s="408"/>
      <c r="O9" s="408">
        <v>30000</v>
      </c>
      <c r="P9" s="408"/>
      <c r="Q9" s="422" t="s">
        <v>135</v>
      </c>
      <c r="R9" s="407" t="s">
        <v>136</v>
      </c>
      <c r="S9" s="13"/>
    </row>
    <row r="10" spans="1:19" s="8" customFormat="1" ht="78" customHeight="1" x14ac:dyDescent="0.25">
      <c r="A10" s="411">
        <v>4</v>
      </c>
      <c r="B10" s="407">
        <v>6</v>
      </c>
      <c r="C10" s="407">
        <v>1</v>
      </c>
      <c r="D10" s="407">
        <v>13</v>
      </c>
      <c r="E10" s="407" t="s">
        <v>149</v>
      </c>
      <c r="F10" s="407" t="s">
        <v>150</v>
      </c>
      <c r="G10" s="407" t="s">
        <v>288</v>
      </c>
      <c r="H10" s="407" t="s">
        <v>289</v>
      </c>
      <c r="I10" s="407" t="s">
        <v>290</v>
      </c>
      <c r="J10" s="407" t="s">
        <v>151</v>
      </c>
      <c r="K10" s="407" t="s">
        <v>41</v>
      </c>
      <c r="L10" s="407"/>
      <c r="M10" s="408">
        <v>53000</v>
      </c>
      <c r="N10" s="408"/>
      <c r="O10" s="408">
        <v>53000</v>
      </c>
      <c r="P10" s="408"/>
      <c r="Q10" s="422" t="s">
        <v>135</v>
      </c>
      <c r="R10" s="407" t="s">
        <v>136</v>
      </c>
      <c r="S10" s="13"/>
    </row>
    <row r="11" spans="1:19" s="8" customFormat="1" ht="78.75" customHeight="1" x14ac:dyDescent="0.25">
      <c r="A11" s="411">
        <v>5</v>
      </c>
      <c r="B11" s="411">
        <v>1</v>
      </c>
      <c r="C11" s="411">
        <v>1</v>
      </c>
      <c r="D11" s="411">
        <v>6</v>
      </c>
      <c r="E11" s="407" t="s">
        <v>152</v>
      </c>
      <c r="F11" s="407" t="s">
        <v>153</v>
      </c>
      <c r="G11" s="411" t="s">
        <v>58</v>
      </c>
      <c r="H11" s="90" t="s">
        <v>154</v>
      </c>
      <c r="I11" s="411">
        <v>3000</v>
      </c>
      <c r="J11" s="405" t="s">
        <v>148</v>
      </c>
      <c r="K11" s="411" t="s">
        <v>41</v>
      </c>
      <c r="L11" s="90"/>
      <c r="M11" s="414">
        <v>20000</v>
      </c>
      <c r="N11" s="90"/>
      <c r="O11" s="414">
        <v>20000</v>
      </c>
      <c r="P11" s="90"/>
      <c r="Q11" s="422" t="s">
        <v>135</v>
      </c>
      <c r="R11" s="407" t="s">
        <v>136</v>
      </c>
      <c r="S11" s="13"/>
    </row>
    <row r="12" spans="1:19" ht="120" x14ac:dyDescent="0.25">
      <c r="A12" s="411">
        <v>6</v>
      </c>
      <c r="B12" s="411">
        <v>6</v>
      </c>
      <c r="C12" s="411">
        <v>1</v>
      </c>
      <c r="D12" s="411">
        <v>6</v>
      </c>
      <c r="E12" s="411" t="s">
        <v>266</v>
      </c>
      <c r="F12" s="407" t="s">
        <v>267</v>
      </c>
      <c r="G12" s="411" t="s">
        <v>268</v>
      </c>
      <c r="H12" s="411" t="s">
        <v>60</v>
      </c>
      <c r="I12" s="411">
        <v>30</v>
      </c>
      <c r="J12" s="407" t="s">
        <v>269</v>
      </c>
      <c r="K12" s="411" t="s">
        <v>260</v>
      </c>
      <c r="L12" s="411"/>
      <c r="M12" s="414">
        <v>40000</v>
      </c>
      <c r="N12" s="411"/>
      <c r="O12" s="414">
        <v>40000</v>
      </c>
      <c r="P12" s="411"/>
      <c r="Q12" s="407" t="s">
        <v>135</v>
      </c>
      <c r="R12" s="407" t="s">
        <v>136</v>
      </c>
    </row>
    <row r="13" spans="1:19" ht="51" customHeight="1" x14ac:dyDescent="0.25">
      <c r="A13" s="411">
        <v>7</v>
      </c>
      <c r="B13" s="411">
        <v>6</v>
      </c>
      <c r="C13" s="411">
        <v>1</v>
      </c>
      <c r="D13" s="411">
        <v>6</v>
      </c>
      <c r="E13" s="411" t="s">
        <v>270</v>
      </c>
      <c r="F13" s="407" t="s">
        <v>271</v>
      </c>
      <c r="G13" s="411" t="s">
        <v>268</v>
      </c>
      <c r="H13" s="411" t="s">
        <v>60</v>
      </c>
      <c r="I13" s="411">
        <v>150</v>
      </c>
      <c r="J13" s="411" t="s">
        <v>272</v>
      </c>
      <c r="K13" s="411" t="s">
        <v>260</v>
      </c>
      <c r="L13" s="411"/>
      <c r="M13" s="414">
        <v>47848</v>
      </c>
      <c r="N13" s="411"/>
      <c r="O13" s="414">
        <v>47848</v>
      </c>
      <c r="P13" s="411"/>
      <c r="Q13" s="407" t="s">
        <v>135</v>
      </c>
      <c r="R13" s="407" t="s">
        <v>136</v>
      </c>
    </row>
    <row r="14" spans="1:19" ht="65.25" customHeight="1" x14ac:dyDescent="0.25">
      <c r="A14" s="411">
        <v>8</v>
      </c>
      <c r="B14" s="411">
        <v>2.2999999999999998</v>
      </c>
      <c r="C14" s="411">
        <v>1</v>
      </c>
      <c r="D14" s="411">
        <v>3</v>
      </c>
      <c r="E14" s="424" t="s">
        <v>291</v>
      </c>
      <c r="F14" s="405" t="s">
        <v>667</v>
      </c>
      <c r="G14" s="411" t="s">
        <v>292</v>
      </c>
      <c r="H14" s="411" t="s">
        <v>140</v>
      </c>
      <c r="I14" s="411">
        <v>2000</v>
      </c>
      <c r="J14" s="405" t="s">
        <v>293</v>
      </c>
      <c r="K14" s="411" t="s">
        <v>56</v>
      </c>
      <c r="L14" s="412"/>
      <c r="M14" s="414">
        <v>90000</v>
      </c>
      <c r="N14" s="412"/>
      <c r="O14" s="414">
        <v>90000</v>
      </c>
      <c r="P14" s="412"/>
      <c r="Q14" s="407" t="s">
        <v>135</v>
      </c>
      <c r="R14" s="407" t="s">
        <v>136</v>
      </c>
    </row>
    <row r="16" spans="1:19" x14ac:dyDescent="0.25">
      <c r="M16" s="85"/>
      <c r="N16" s="547" t="s">
        <v>35</v>
      </c>
      <c r="O16" s="547"/>
    </row>
    <row r="17" spans="13:15" x14ac:dyDescent="0.25">
      <c r="M17" s="86"/>
      <c r="N17" s="42" t="s">
        <v>36</v>
      </c>
      <c r="O17" s="52" t="s">
        <v>37</v>
      </c>
    </row>
    <row r="18" spans="13:15" x14ac:dyDescent="0.25">
      <c r="M18" s="86" t="s">
        <v>688</v>
      </c>
      <c r="N18" s="87">
        <v>8</v>
      </c>
      <c r="O18" s="68">
        <f>O7+O8+O9+O10+O11+O12+O13+O14</f>
        <v>540000</v>
      </c>
    </row>
  </sheetData>
  <mergeCells count="15">
    <mergeCell ref="N16:O16"/>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20"/>
  <sheetViews>
    <sheetView zoomScale="70" zoomScaleNormal="70" workbookViewId="0">
      <selection activeCell="M21" sqref="M21"/>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8.570312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24" x14ac:dyDescent="0.25">
      <c r="A2" s="60" t="s">
        <v>1912</v>
      </c>
    </row>
    <row r="3" spans="1:24" x14ac:dyDescent="0.25">
      <c r="M3" s="2"/>
      <c r="N3" s="2"/>
      <c r="O3" s="2"/>
      <c r="P3" s="2"/>
    </row>
    <row r="4" spans="1:24" s="4" customFormat="1" ht="60"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24" s="4" customFormat="1" x14ac:dyDescent="0.2">
      <c r="A5" s="509"/>
      <c r="B5" s="523"/>
      <c r="C5" s="523"/>
      <c r="D5" s="523"/>
      <c r="E5" s="509"/>
      <c r="F5" s="509"/>
      <c r="G5" s="509"/>
      <c r="H5" s="57" t="s">
        <v>14</v>
      </c>
      <c r="I5" s="57" t="s">
        <v>15</v>
      </c>
      <c r="J5" s="509"/>
      <c r="K5" s="58">
        <v>2020</v>
      </c>
      <c r="L5" s="58">
        <v>2021</v>
      </c>
      <c r="M5" s="5">
        <v>2020</v>
      </c>
      <c r="N5" s="5">
        <v>2021</v>
      </c>
      <c r="O5" s="5">
        <v>2020</v>
      </c>
      <c r="P5" s="5">
        <v>2021</v>
      </c>
      <c r="Q5" s="509"/>
      <c r="R5" s="523"/>
      <c r="S5" s="3"/>
    </row>
    <row r="6" spans="1:24" s="4" customFormat="1" x14ac:dyDescent="0.2">
      <c r="A6" s="56" t="s">
        <v>16</v>
      </c>
      <c r="B6" s="57" t="s">
        <v>17</v>
      </c>
      <c r="C6" s="57" t="s">
        <v>18</v>
      </c>
      <c r="D6" s="57" t="s">
        <v>19</v>
      </c>
      <c r="E6" s="56" t="s">
        <v>20</v>
      </c>
      <c r="F6" s="56" t="s">
        <v>21</v>
      </c>
      <c r="G6" s="56" t="s">
        <v>22</v>
      </c>
      <c r="H6" s="57" t="s">
        <v>23</v>
      </c>
      <c r="I6" s="57" t="s">
        <v>24</v>
      </c>
      <c r="J6" s="56" t="s">
        <v>25</v>
      </c>
      <c r="K6" s="58" t="s">
        <v>26</v>
      </c>
      <c r="L6" s="58" t="s">
        <v>27</v>
      </c>
      <c r="M6" s="59" t="s">
        <v>28</v>
      </c>
      <c r="N6" s="59" t="s">
        <v>29</v>
      </c>
      <c r="O6" s="59" t="s">
        <v>30</v>
      </c>
      <c r="P6" s="59" t="s">
        <v>31</v>
      </c>
      <c r="Q6" s="56" t="s">
        <v>32</v>
      </c>
      <c r="R6" s="57" t="s">
        <v>33</v>
      </c>
      <c r="S6" s="3"/>
    </row>
    <row r="7" spans="1:24" s="8" customFormat="1" ht="93.75" customHeight="1" x14ac:dyDescent="0.25">
      <c r="A7" s="411">
        <v>1</v>
      </c>
      <c r="B7" s="407">
        <v>1</v>
      </c>
      <c r="C7" s="411">
        <v>1</v>
      </c>
      <c r="D7" s="407">
        <v>3</v>
      </c>
      <c r="E7" s="407" t="s">
        <v>155</v>
      </c>
      <c r="F7" s="407" t="s">
        <v>156</v>
      </c>
      <c r="G7" s="407" t="s">
        <v>58</v>
      </c>
      <c r="H7" s="407" t="s">
        <v>157</v>
      </c>
      <c r="I7" s="426" t="s">
        <v>42</v>
      </c>
      <c r="J7" s="407" t="s">
        <v>158</v>
      </c>
      <c r="K7" s="425" t="s">
        <v>1913</v>
      </c>
      <c r="L7" s="425"/>
      <c r="M7" s="414">
        <v>16688.7</v>
      </c>
      <c r="N7" s="411"/>
      <c r="O7" s="414">
        <v>16688.7</v>
      </c>
      <c r="P7" s="414"/>
      <c r="Q7" s="407" t="s">
        <v>160</v>
      </c>
      <c r="R7" s="407" t="s">
        <v>161</v>
      </c>
      <c r="S7" s="13"/>
    </row>
    <row r="8" spans="1:24" s="8" customFormat="1" ht="45" x14ac:dyDescent="0.25">
      <c r="A8" s="411">
        <v>2</v>
      </c>
      <c r="B8" s="407">
        <v>2</v>
      </c>
      <c r="C8" s="411">
        <v>1</v>
      </c>
      <c r="D8" s="407">
        <v>3</v>
      </c>
      <c r="E8" s="407" t="s">
        <v>162</v>
      </c>
      <c r="F8" s="407" t="s">
        <v>163</v>
      </c>
      <c r="G8" s="407" t="s">
        <v>58</v>
      </c>
      <c r="H8" s="407" t="s">
        <v>157</v>
      </c>
      <c r="I8" s="426" t="s">
        <v>42</v>
      </c>
      <c r="J8" s="407" t="s">
        <v>164</v>
      </c>
      <c r="K8" s="425" t="s">
        <v>159</v>
      </c>
      <c r="L8" s="425"/>
      <c r="M8" s="414">
        <v>3500</v>
      </c>
      <c r="N8" s="411"/>
      <c r="O8" s="414">
        <v>3500</v>
      </c>
      <c r="P8" s="414"/>
      <c r="Q8" s="407" t="s">
        <v>160</v>
      </c>
      <c r="R8" s="407" t="s">
        <v>161</v>
      </c>
      <c r="S8" s="13"/>
    </row>
    <row r="9" spans="1:24" ht="43.5" customHeight="1" x14ac:dyDescent="0.25">
      <c r="A9" s="411">
        <v>3</v>
      </c>
      <c r="B9" s="407">
        <v>1</v>
      </c>
      <c r="C9" s="407">
        <v>1</v>
      </c>
      <c r="D9" s="407">
        <v>9</v>
      </c>
      <c r="E9" s="407" t="s">
        <v>165</v>
      </c>
      <c r="F9" s="407" t="s">
        <v>166</v>
      </c>
      <c r="G9" s="407" t="s">
        <v>167</v>
      </c>
      <c r="H9" s="407" t="s">
        <v>168</v>
      </c>
      <c r="I9" s="411">
        <v>120</v>
      </c>
      <c r="J9" s="407" t="s">
        <v>169</v>
      </c>
      <c r="K9" s="288" t="s">
        <v>44</v>
      </c>
      <c r="L9" s="425"/>
      <c r="M9" s="408">
        <v>10600</v>
      </c>
      <c r="N9" s="434"/>
      <c r="O9" s="408">
        <v>10600</v>
      </c>
      <c r="P9" s="434"/>
      <c r="Q9" s="407" t="s">
        <v>160</v>
      </c>
      <c r="R9" s="407" t="s">
        <v>161</v>
      </c>
      <c r="S9" s="14"/>
    </row>
    <row r="10" spans="1:24" ht="60" customHeight="1" x14ac:dyDescent="0.25">
      <c r="A10" s="407">
        <v>5</v>
      </c>
      <c r="B10" s="407">
        <v>3</v>
      </c>
      <c r="C10" s="407">
        <v>2</v>
      </c>
      <c r="D10" s="407">
        <v>10</v>
      </c>
      <c r="E10" s="407" t="s">
        <v>171</v>
      </c>
      <c r="F10" s="407" t="s">
        <v>172</v>
      </c>
      <c r="G10" s="407" t="s">
        <v>173</v>
      </c>
      <c r="H10" s="407" t="s">
        <v>174</v>
      </c>
      <c r="I10" s="411">
        <v>5</v>
      </c>
      <c r="J10" s="407" t="s">
        <v>158</v>
      </c>
      <c r="K10" s="411" t="s">
        <v>34</v>
      </c>
      <c r="L10" s="425"/>
      <c r="M10" s="408">
        <v>15000</v>
      </c>
      <c r="N10" s="434"/>
      <c r="O10" s="408">
        <v>15000</v>
      </c>
      <c r="P10" s="434"/>
      <c r="Q10" s="407" t="s">
        <v>160</v>
      </c>
      <c r="R10" s="407" t="s">
        <v>161</v>
      </c>
    </row>
    <row r="11" spans="1:24" ht="76.5" customHeight="1" x14ac:dyDescent="0.25">
      <c r="A11" s="407">
        <v>5</v>
      </c>
      <c r="B11" s="407">
        <v>3</v>
      </c>
      <c r="C11" s="407">
        <v>2</v>
      </c>
      <c r="D11" s="407">
        <v>10</v>
      </c>
      <c r="E11" s="407" t="s">
        <v>175</v>
      </c>
      <c r="F11" s="407" t="s">
        <v>176</v>
      </c>
      <c r="G11" s="407" t="s">
        <v>177</v>
      </c>
      <c r="H11" s="407" t="s">
        <v>178</v>
      </c>
      <c r="I11" s="463" t="s">
        <v>668</v>
      </c>
      <c r="J11" s="407" t="s">
        <v>170</v>
      </c>
      <c r="K11" s="411" t="s">
        <v>34</v>
      </c>
      <c r="L11" s="425"/>
      <c r="M11" s="464">
        <v>54865.05</v>
      </c>
      <c r="N11" s="434"/>
      <c r="O11" s="464">
        <v>54865.05</v>
      </c>
      <c r="P11" s="434"/>
      <c r="Q11" s="407" t="s">
        <v>160</v>
      </c>
      <c r="R11" s="407" t="s">
        <v>161</v>
      </c>
    </row>
    <row r="12" spans="1:24" ht="90" customHeight="1" x14ac:dyDescent="0.25">
      <c r="A12" s="407">
        <v>6</v>
      </c>
      <c r="B12" s="407">
        <v>1</v>
      </c>
      <c r="C12" s="407">
        <v>3</v>
      </c>
      <c r="D12" s="407">
        <v>13</v>
      </c>
      <c r="E12" s="407" t="s">
        <v>179</v>
      </c>
      <c r="F12" s="407" t="s">
        <v>180</v>
      </c>
      <c r="G12" s="407" t="s">
        <v>58</v>
      </c>
      <c r="H12" s="407" t="s">
        <v>157</v>
      </c>
      <c r="I12" s="411">
        <v>1</v>
      </c>
      <c r="J12" s="407" t="s">
        <v>158</v>
      </c>
      <c r="K12" s="411" t="s">
        <v>294</v>
      </c>
      <c r="L12" s="425"/>
      <c r="M12" s="408">
        <v>15727.95</v>
      </c>
      <c r="N12" s="434"/>
      <c r="O12" s="408">
        <v>15727.95</v>
      </c>
      <c r="P12" s="434"/>
      <c r="Q12" s="407" t="s">
        <v>160</v>
      </c>
      <c r="R12" s="407" t="s">
        <v>161</v>
      </c>
      <c r="V12" s="4"/>
      <c r="W12" s="4"/>
      <c r="X12" s="4"/>
    </row>
    <row r="13" spans="1:24" x14ac:dyDescent="0.25">
      <c r="A13" s="560">
        <v>7</v>
      </c>
      <c r="B13" s="558">
        <v>3</v>
      </c>
      <c r="C13" s="558">
        <v>2</v>
      </c>
      <c r="D13" s="552">
        <v>10</v>
      </c>
      <c r="E13" s="552" t="s">
        <v>295</v>
      </c>
      <c r="F13" s="552" t="s">
        <v>296</v>
      </c>
      <c r="G13" s="552" t="s">
        <v>297</v>
      </c>
      <c r="H13" s="552" t="s">
        <v>298</v>
      </c>
      <c r="I13" s="554" t="s">
        <v>299</v>
      </c>
      <c r="J13" s="552" t="s">
        <v>158</v>
      </c>
      <c r="K13" s="556" t="s">
        <v>40</v>
      </c>
      <c r="L13" s="556" t="s">
        <v>300</v>
      </c>
      <c r="M13" s="556">
        <v>75461</v>
      </c>
      <c r="N13" s="558" t="s">
        <v>300</v>
      </c>
      <c r="O13" s="556">
        <v>75461</v>
      </c>
      <c r="P13" s="556" t="s">
        <v>300</v>
      </c>
      <c r="Q13" s="552" t="s">
        <v>301</v>
      </c>
      <c r="R13" s="552" t="s">
        <v>161</v>
      </c>
    </row>
    <row r="14" spans="1:24" ht="57.75" customHeight="1" x14ac:dyDescent="0.25">
      <c r="A14" s="560"/>
      <c r="B14" s="559"/>
      <c r="C14" s="559"/>
      <c r="D14" s="553"/>
      <c r="E14" s="553" t="s">
        <v>302</v>
      </c>
      <c r="F14" s="553" t="s">
        <v>303</v>
      </c>
      <c r="G14" s="553" t="s">
        <v>304</v>
      </c>
      <c r="H14" s="553" t="s">
        <v>274</v>
      </c>
      <c r="I14" s="555">
        <v>2000</v>
      </c>
      <c r="J14" s="553" t="s">
        <v>170</v>
      </c>
      <c r="K14" s="557"/>
      <c r="L14" s="557"/>
      <c r="M14" s="557"/>
      <c r="N14" s="559"/>
      <c r="O14" s="557"/>
      <c r="P14" s="557"/>
      <c r="Q14" s="553" t="s">
        <v>301</v>
      </c>
      <c r="R14" s="553" t="s">
        <v>161</v>
      </c>
    </row>
    <row r="15" spans="1:24" x14ac:dyDescent="0.25">
      <c r="A15" s="560">
        <v>8</v>
      </c>
      <c r="B15" s="558">
        <v>3</v>
      </c>
      <c r="C15" s="558">
        <v>2</v>
      </c>
      <c r="D15" s="552">
        <v>10</v>
      </c>
      <c r="E15" s="552" t="s">
        <v>305</v>
      </c>
      <c r="F15" s="552" t="s">
        <v>306</v>
      </c>
      <c r="G15" s="552" t="s">
        <v>45</v>
      </c>
      <c r="H15" s="552" t="s">
        <v>307</v>
      </c>
      <c r="I15" s="554" t="s">
        <v>42</v>
      </c>
      <c r="J15" s="552" t="s">
        <v>308</v>
      </c>
      <c r="K15" s="556" t="s">
        <v>44</v>
      </c>
      <c r="L15" s="556" t="s">
        <v>300</v>
      </c>
      <c r="M15" s="556">
        <v>15446</v>
      </c>
      <c r="N15" s="558" t="s">
        <v>300</v>
      </c>
      <c r="O15" s="556">
        <v>15446</v>
      </c>
      <c r="P15" s="556" t="s">
        <v>300</v>
      </c>
      <c r="Q15" s="552" t="s">
        <v>301</v>
      </c>
      <c r="R15" s="552" t="s">
        <v>161</v>
      </c>
    </row>
    <row r="16" spans="1:24" ht="55.5" customHeight="1" x14ac:dyDescent="0.25">
      <c r="A16" s="560"/>
      <c r="B16" s="559"/>
      <c r="C16" s="559"/>
      <c r="D16" s="553"/>
      <c r="E16" s="553" t="s">
        <v>302</v>
      </c>
      <c r="F16" s="553" t="s">
        <v>303</v>
      </c>
      <c r="G16" s="553" t="s">
        <v>304</v>
      </c>
      <c r="H16" s="553" t="s">
        <v>274</v>
      </c>
      <c r="I16" s="555">
        <v>2000</v>
      </c>
      <c r="J16" s="553" t="s">
        <v>170</v>
      </c>
      <c r="K16" s="557"/>
      <c r="L16" s="557"/>
      <c r="M16" s="557"/>
      <c r="N16" s="559"/>
      <c r="O16" s="557"/>
      <c r="P16" s="557"/>
      <c r="Q16" s="553" t="s">
        <v>301</v>
      </c>
      <c r="R16" s="553" t="s">
        <v>161</v>
      </c>
    </row>
    <row r="18" spans="12:15" x14ac:dyDescent="0.25">
      <c r="L18" s="17"/>
      <c r="M18" s="85"/>
      <c r="N18" s="547" t="s">
        <v>35</v>
      </c>
      <c r="O18" s="547"/>
    </row>
    <row r="19" spans="12:15" x14ac:dyDescent="0.25">
      <c r="M19" s="86"/>
      <c r="N19" s="42" t="s">
        <v>36</v>
      </c>
      <c r="O19" s="52" t="s">
        <v>37</v>
      </c>
    </row>
    <row r="20" spans="12:15" x14ac:dyDescent="0.25">
      <c r="M20" s="86" t="s">
        <v>688</v>
      </c>
      <c r="N20" s="87">
        <v>8</v>
      </c>
      <c r="O20" s="68">
        <f>O7+O8+O9+O10+O11+O12+O13+O15</f>
        <v>207288.7</v>
      </c>
    </row>
  </sheetData>
  <mergeCells count="51">
    <mergeCell ref="A13:A14"/>
    <mergeCell ref="A15:A16"/>
    <mergeCell ref="N18:O18"/>
    <mergeCell ref="O15:O16"/>
    <mergeCell ref="P15:P16"/>
    <mergeCell ref="M15:M16"/>
    <mergeCell ref="N15:N16"/>
    <mergeCell ref="M13:M14"/>
    <mergeCell ref="N13:N14"/>
    <mergeCell ref="O13:O14"/>
    <mergeCell ref="P13:P14"/>
    <mergeCell ref="C13:C14"/>
    <mergeCell ref="D13:D14"/>
    <mergeCell ref="E13:E14"/>
    <mergeCell ref="F13:F14"/>
    <mergeCell ref="G13:G14"/>
    <mergeCell ref="Q15:Q16"/>
    <mergeCell ref="R15:R16"/>
    <mergeCell ref="R13:R14"/>
    <mergeCell ref="B15:B16"/>
    <mergeCell ref="C15:C16"/>
    <mergeCell ref="D15:D16"/>
    <mergeCell ref="E15:E16"/>
    <mergeCell ref="F15:F16"/>
    <mergeCell ref="G15:G16"/>
    <mergeCell ref="H15:H16"/>
    <mergeCell ref="I15:I16"/>
    <mergeCell ref="J15:J16"/>
    <mergeCell ref="K15:K16"/>
    <mergeCell ref="L15:L16"/>
    <mergeCell ref="Q13:Q14"/>
    <mergeCell ref="B13:B14"/>
    <mergeCell ref="H13:H14"/>
    <mergeCell ref="I13:I14"/>
    <mergeCell ref="J13:J14"/>
    <mergeCell ref="K13:K14"/>
    <mergeCell ref="L13:L14"/>
    <mergeCell ref="F4:F5"/>
    <mergeCell ref="A4:A5"/>
    <mergeCell ref="B4:B5"/>
    <mergeCell ref="C4:C5"/>
    <mergeCell ref="D4:D5"/>
    <mergeCell ref="E4:E5"/>
    <mergeCell ref="O4:P4"/>
    <mergeCell ref="Q4:Q5"/>
    <mergeCell ref="R4:R5"/>
    <mergeCell ref="G4:G5"/>
    <mergeCell ref="H4:I4"/>
    <mergeCell ref="J4:J5"/>
    <mergeCell ref="K4:L4"/>
    <mergeCell ref="M4:N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4"/>
  <sheetViews>
    <sheetView zoomScale="80" zoomScaleNormal="80" workbookViewId="0">
      <selection activeCell="A3" sqref="A3"/>
    </sheetView>
  </sheetViews>
  <sheetFormatPr defaultRowHeight="15" x14ac:dyDescent="0.25"/>
  <cols>
    <col min="1" max="1" width="4.7109375" style="72" customWidth="1"/>
    <col min="2" max="2" width="10.28515625" style="72" customWidth="1"/>
    <col min="3" max="3" width="7.5703125" style="72" customWidth="1"/>
    <col min="4" max="4" width="9.42578125" style="72" customWidth="1"/>
    <col min="5" max="5" width="39.7109375" style="72" customWidth="1"/>
    <col min="6" max="6" width="58.7109375" style="72" customWidth="1"/>
    <col min="7" max="7" width="22.140625" style="72" customWidth="1"/>
    <col min="8" max="8" width="20.42578125" style="72" customWidth="1"/>
    <col min="9" max="9" width="12.140625" style="72" customWidth="1"/>
    <col min="10" max="10" width="32.140625" style="72" customWidth="1"/>
    <col min="11" max="16" width="12.140625" style="72" customWidth="1"/>
    <col min="17" max="18" width="18.42578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164" t="s">
        <v>1914</v>
      </c>
    </row>
    <row r="3" spans="1:19" x14ac:dyDescent="0.25">
      <c r="M3" s="2"/>
      <c r="N3" s="2"/>
      <c r="O3" s="2"/>
      <c r="P3" s="2"/>
    </row>
    <row r="4" spans="1:19" s="4" customFormat="1" ht="57"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160" t="s">
        <v>14</v>
      </c>
      <c r="I5" s="160" t="s">
        <v>15</v>
      </c>
      <c r="J5" s="509"/>
      <c r="K5" s="162">
        <v>2020</v>
      </c>
      <c r="L5" s="162">
        <v>2021</v>
      </c>
      <c r="M5" s="5">
        <v>2020</v>
      </c>
      <c r="N5" s="5">
        <v>2021</v>
      </c>
      <c r="O5" s="5">
        <v>2020</v>
      </c>
      <c r="P5" s="5">
        <v>2021</v>
      </c>
      <c r="Q5" s="509"/>
      <c r="R5" s="523"/>
      <c r="S5" s="3"/>
    </row>
    <row r="6" spans="1:19" s="4" customFormat="1" x14ac:dyDescent="0.2">
      <c r="A6" s="161" t="s">
        <v>16</v>
      </c>
      <c r="B6" s="160" t="s">
        <v>17</v>
      </c>
      <c r="C6" s="160" t="s">
        <v>18</v>
      </c>
      <c r="D6" s="160" t="s">
        <v>19</v>
      </c>
      <c r="E6" s="161" t="s">
        <v>20</v>
      </c>
      <c r="F6" s="161" t="s">
        <v>21</v>
      </c>
      <c r="G6" s="161" t="s">
        <v>22</v>
      </c>
      <c r="H6" s="160" t="s">
        <v>23</v>
      </c>
      <c r="I6" s="160" t="s">
        <v>24</v>
      </c>
      <c r="J6" s="161" t="s">
        <v>25</v>
      </c>
      <c r="K6" s="162" t="s">
        <v>26</v>
      </c>
      <c r="L6" s="162" t="s">
        <v>27</v>
      </c>
      <c r="M6" s="163" t="s">
        <v>28</v>
      </c>
      <c r="N6" s="163" t="s">
        <v>29</v>
      </c>
      <c r="O6" s="163" t="s">
        <v>30</v>
      </c>
      <c r="P6" s="163" t="s">
        <v>31</v>
      </c>
      <c r="Q6" s="161" t="s">
        <v>32</v>
      </c>
      <c r="R6" s="160" t="s">
        <v>33</v>
      </c>
      <c r="S6" s="3"/>
    </row>
    <row r="7" spans="1:19" s="8" customFormat="1" ht="105" x14ac:dyDescent="0.25">
      <c r="A7" s="168">
        <v>1</v>
      </c>
      <c r="B7" s="170">
        <v>1</v>
      </c>
      <c r="C7" s="31">
        <v>1</v>
      </c>
      <c r="D7" s="170">
        <v>3</v>
      </c>
      <c r="E7" s="170" t="s">
        <v>669</v>
      </c>
      <c r="F7" s="170" t="s">
        <v>670</v>
      </c>
      <c r="G7" s="170" t="s">
        <v>671</v>
      </c>
      <c r="H7" s="170" t="s">
        <v>672</v>
      </c>
      <c r="I7" s="71" t="s">
        <v>42</v>
      </c>
      <c r="J7" s="170" t="s">
        <v>673</v>
      </c>
      <c r="K7" s="67" t="s">
        <v>46</v>
      </c>
      <c r="L7" s="67"/>
      <c r="M7" s="68">
        <v>80000</v>
      </c>
      <c r="N7" s="168"/>
      <c r="O7" s="68">
        <v>80000</v>
      </c>
      <c r="P7" s="68"/>
      <c r="Q7" s="167" t="s">
        <v>674</v>
      </c>
      <c r="R7" s="167" t="s">
        <v>675</v>
      </c>
      <c r="S7" s="13"/>
    </row>
    <row r="8" spans="1:19" ht="105" x14ac:dyDescent="0.25">
      <c r="A8" s="169">
        <v>2</v>
      </c>
      <c r="B8" s="199">
        <v>1.5</v>
      </c>
      <c r="C8" s="169">
        <v>5</v>
      </c>
      <c r="D8" s="167">
        <v>4</v>
      </c>
      <c r="E8" s="167" t="s">
        <v>676</v>
      </c>
      <c r="F8" s="167" t="s">
        <v>677</v>
      </c>
      <c r="G8" s="167" t="s">
        <v>45</v>
      </c>
      <c r="H8" s="167" t="s">
        <v>678</v>
      </c>
      <c r="I8" s="11" t="s">
        <v>679</v>
      </c>
      <c r="J8" s="167" t="s">
        <v>680</v>
      </c>
      <c r="K8" s="69" t="s">
        <v>46</v>
      </c>
      <c r="L8" s="69"/>
      <c r="M8" s="16">
        <v>60000</v>
      </c>
      <c r="N8" s="169"/>
      <c r="O8" s="16">
        <v>60000</v>
      </c>
      <c r="P8" s="16"/>
      <c r="Q8" s="167" t="s">
        <v>674</v>
      </c>
      <c r="R8" s="167" t="s">
        <v>675</v>
      </c>
      <c r="S8" s="14"/>
    </row>
    <row r="9" spans="1:19" ht="90" x14ac:dyDescent="0.25">
      <c r="A9" s="167">
        <v>3</v>
      </c>
      <c r="B9" s="167">
        <v>3</v>
      </c>
      <c r="C9" s="167">
        <v>1</v>
      </c>
      <c r="D9" s="167">
        <v>13</v>
      </c>
      <c r="E9" s="167" t="s">
        <v>681</v>
      </c>
      <c r="F9" s="167" t="s">
        <v>682</v>
      </c>
      <c r="G9" s="167" t="s">
        <v>431</v>
      </c>
      <c r="H9" s="167" t="s">
        <v>432</v>
      </c>
      <c r="I9" s="169">
        <v>1</v>
      </c>
      <c r="J9" s="167" t="s">
        <v>683</v>
      </c>
      <c r="K9" s="169" t="s">
        <v>34</v>
      </c>
      <c r="L9" s="69"/>
      <c r="M9" s="171">
        <v>155000</v>
      </c>
      <c r="N9" s="200"/>
      <c r="O9" s="171">
        <v>155000</v>
      </c>
      <c r="P9" s="200"/>
      <c r="Q9" s="167" t="s">
        <v>674</v>
      </c>
      <c r="R9" s="167" t="s">
        <v>675</v>
      </c>
      <c r="S9" s="14"/>
    </row>
    <row r="10" spans="1:19" ht="165" x14ac:dyDescent="0.25">
      <c r="A10" s="169">
        <v>4</v>
      </c>
      <c r="B10" s="199" t="s">
        <v>41</v>
      </c>
      <c r="C10" s="199">
        <v>1</v>
      </c>
      <c r="D10" s="167">
        <v>13</v>
      </c>
      <c r="E10" s="167" t="s">
        <v>684</v>
      </c>
      <c r="F10" s="167" t="s">
        <v>685</v>
      </c>
      <c r="G10" s="167" t="s">
        <v>45</v>
      </c>
      <c r="H10" s="167" t="s">
        <v>678</v>
      </c>
      <c r="I10" s="11" t="s">
        <v>686</v>
      </c>
      <c r="J10" s="167" t="s">
        <v>687</v>
      </c>
      <c r="K10" s="69" t="s">
        <v>46</v>
      </c>
      <c r="L10" s="69"/>
      <c r="M10" s="16">
        <v>90000</v>
      </c>
      <c r="N10" s="169"/>
      <c r="O10" s="16">
        <v>90000</v>
      </c>
      <c r="P10" s="16"/>
      <c r="Q10" s="167" t="s">
        <v>674</v>
      </c>
      <c r="R10" s="167" t="s">
        <v>675</v>
      </c>
      <c r="S10" s="14"/>
    </row>
    <row r="12" spans="1:19" x14ac:dyDescent="0.25">
      <c r="M12" s="181"/>
      <c r="N12" s="561" t="s">
        <v>35</v>
      </c>
      <c r="O12" s="562"/>
    </row>
    <row r="13" spans="1:19" x14ac:dyDescent="0.25">
      <c r="M13" s="182"/>
      <c r="N13" s="173" t="s">
        <v>36</v>
      </c>
      <c r="O13" s="173" t="s">
        <v>37</v>
      </c>
    </row>
    <row r="14" spans="1:19" x14ac:dyDescent="0.25">
      <c r="M14" s="182" t="s">
        <v>688</v>
      </c>
      <c r="N14" s="169">
        <v>4</v>
      </c>
      <c r="O14" s="16">
        <f>O7+O8+O9+O10</f>
        <v>385000</v>
      </c>
    </row>
  </sheetData>
  <mergeCells count="15">
    <mergeCell ref="Q4:Q5"/>
    <mergeCell ref="R4:R5"/>
    <mergeCell ref="N12:O12"/>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75"/>
  <sheetViews>
    <sheetView topLeftCell="F1" workbookViewId="0">
      <selection activeCell="A3" sqref="A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57.7109375" style="72" customWidth="1"/>
    <col min="7" max="7" width="35.7109375" style="72" customWidth="1"/>
    <col min="8" max="8" width="19.28515625" style="72" customWidth="1"/>
    <col min="9" max="9" width="10.42578125" style="72" customWidth="1"/>
    <col min="10" max="10" width="29.7109375" style="72" customWidth="1"/>
    <col min="11" max="11" width="10.7109375" style="72" customWidth="1"/>
    <col min="12" max="12" width="12.7109375" style="72" customWidth="1"/>
    <col min="13" max="16" width="14.7109375" style="72" customWidth="1"/>
    <col min="17" max="17" width="16.7109375" style="72" customWidth="1"/>
    <col min="18" max="18" width="15.710937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x14ac:dyDescent="0.25">
      <c r="A2" s="164" t="s">
        <v>1915</v>
      </c>
    </row>
    <row r="4" spans="1:19" s="4" customFormat="1" ht="47.25" customHeight="1" x14ac:dyDescent="0.25">
      <c r="A4" s="563" t="s">
        <v>0</v>
      </c>
      <c r="B4" s="565" t="s">
        <v>1</v>
      </c>
      <c r="C4" s="565" t="s">
        <v>2</v>
      </c>
      <c r="D4" s="565" t="s">
        <v>3</v>
      </c>
      <c r="E4" s="563" t="s">
        <v>4</v>
      </c>
      <c r="F4" s="563" t="s">
        <v>5</v>
      </c>
      <c r="G4" s="563" t="s">
        <v>6</v>
      </c>
      <c r="H4" s="570" t="s">
        <v>7</v>
      </c>
      <c r="I4" s="570"/>
      <c r="J4" s="563" t="s">
        <v>8</v>
      </c>
      <c r="K4" s="571" t="s">
        <v>9</v>
      </c>
      <c r="L4" s="562"/>
      <c r="M4" s="572" t="s">
        <v>10</v>
      </c>
      <c r="N4" s="572"/>
      <c r="O4" s="572" t="s">
        <v>11</v>
      </c>
      <c r="P4" s="572"/>
      <c r="Q4" s="563" t="s">
        <v>12</v>
      </c>
      <c r="R4" s="565" t="s">
        <v>13</v>
      </c>
      <c r="S4" s="3"/>
    </row>
    <row r="5" spans="1:19" s="4" customFormat="1" ht="35.25" customHeight="1" x14ac:dyDescent="0.2">
      <c r="A5" s="564"/>
      <c r="B5" s="566"/>
      <c r="C5" s="566"/>
      <c r="D5" s="566"/>
      <c r="E5" s="564"/>
      <c r="F5" s="564"/>
      <c r="G5" s="564"/>
      <c r="H5" s="175" t="s">
        <v>14</v>
      </c>
      <c r="I5" s="175" t="s">
        <v>15</v>
      </c>
      <c r="J5" s="564"/>
      <c r="K5" s="176">
        <v>2020</v>
      </c>
      <c r="L5" s="176">
        <v>2021</v>
      </c>
      <c r="M5" s="176">
        <v>2020</v>
      </c>
      <c r="N5" s="176">
        <v>2021</v>
      </c>
      <c r="O5" s="176">
        <v>2020</v>
      </c>
      <c r="P5" s="176">
        <v>2021</v>
      </c>
      <c r="Q5" s="564"/>
      <c r="R5" s="566"/>
      <c r="S5" s="3"/>
    </row>
    <row r="6" spans="1:19" s="4" customFormat="1" ht="15.75" customHeight="1" x14ac:dyDescent="0.2">
      <c r="A6" s="174" t="s">
        <v>16</v>
      </c>
      <c r="B6" s="175" t="s">
        <v>17</v>
      </c>
      <c r="C6" s="175" t="s">
        <v>18</v>
      </c>
      <c r="D6" s="175" t="s">
        <v>19</v>
      </c>
      <c r="E6" s="174" t="s">
        <v>20</v>
      </c>
      <c r="F6" s="174" t="s">
        <v>21</v>
      </c>
      <c r="G6" s="174" t="s">
        <v>22</v>
      </c>
      <c r="H6" s="175" t="s">
        <v>23</v>
      </c>
      <c r="I6" s="175" t="s">
        <v>24</v>
      </c>
      <c r="J6" s="174" t="s">
        <v>25</v>
      </c>
      <c r="K6" s="176" t="s">
        <v>26</v>
      </c>
      <c r="L6" s="176" t="s">
        <v>27</v>
      </c>
      <c r="M6" s="177" t="s">
        <v>28</v>
      </c>
      <c r="N6" s="177" t="s">
        <v>29</v>
      </c>
      <c r="O6" s="177" t="s">
        <v>30</v>
      </c>
      <c r="P6" s="177" t="s">
        <v>31</v>
      </c>
      <c r="Q6" s="174" t="s">
        <v>32</v>
      </c>
      <c r="R6" s="175" t="s">
        <v>33</v>
      </c>
      <c r="S6" s="3"/>
    </row>
    <row r="7" spans="1:19" ht="59.25" customHeight="1" x14ac:dyDescent="0.25">
      <c r="A7" s="567">
        <v>1</v>
      </c>
      <c r="B7" s="568" t="s">
        <v>100</v>
      </c>
      <c r="C7" s="568">
        <v>5</v>
      </c>
      <c r="D7" s="568">
        <v>4</v>
      </c>
      <c r="E7" s="568" t="s">
        <v>689</v>
      </c>
      <c r="F7" s="568" t="s">
        <v>690</v>
      </c>
      <c r="G7" s="568" t="s">
        <v>500</v>
      </c>
      <c r="H7" s="167" t="s">
        <v>691</v>
      </c>
      <c r="I7" s="167">
        <v>300</v>
      </c>
      <c r="J7" s="568" t="s">
        <v>692</v>
      </c>
      <c r="K7" s="568" t="s">
        <v>34</v>
      </c>
      <c r="L7" s="568"/>
      <c r="M7" s="573">
        <v>40000</v>
      </c>
      <c r="N7" s="573"/>
      <c r="O7" s="573">
        <v>40000</v>
      </c>
      <c r="P7" s="575"/>
      <c r="Q7" s="568" t="s">
        <v>693</v>
      </c>
      <c r="R7" s="568" t="s">
        <v>694</v>
      </c>
      <c r="S7" s="201"/>
    </row>
    <row r="8" spans="1:19" ht="59.25" customHeight="1" x14ac:dyDescent="0.25">
      <c r="A8" s="567"/>
      <c r="B8" s="569"/>
      <c r="C8" s="569"/>
      <c r="D8" s="569"/>
      <c r="E8" s="569"/>
      <c r="F8" s="569"/>
      <c r="G8" s="569"/>
      <c r="H8" s="167" t="s">
        <v>326</v>
      </c>
      <c r="I8" s="167">
        <v>5</v>
      </c>
      <c r="J8" s="569"/>
      <c r="K8" s="569"/>
      <c r="L8" s="569"/>
      <c r="M8" s="574"/>
      <c r="N8" s="574"/>
      <c r="O8" s="574"/>
      <c r="P8" s="576"/>
      <c r="Q8" s="569"/>
      <c r="R8" s="569"/>
      <c r="S8" s="201"/>
    </row>
    <row r="9" spans="1:19" x14ac:dyDescent="0.25">
      <c r="M9" s="2"/>
      <c r="N9" s="2"/>
      <c r="O9" s="2"/>
      <c r="P9" s="2"/>
    </row>
    <row r="10" spans="1:19" x14ac:dyDescent="0.25">
      <c r="M10" s="181"/>
      <c r="N10" s="561" t="s">
        <v>35</v>
      </c>
      <c r="O10" s="562"/>
      <c r="P10" s="2"/>
    </row>
    <row r="11" spans="1:19" x14ac:dyDescent="0.25">
      <c r="M11" s="182"/>
      <c r="N11" s="159" t="s">
        <v>36</v>
      </c>
      <c r="O11" s="159" t="s">
        <v>37</v>
      </c>
      <c r="P11" s="2"/>
    </row>
    <row r="12" spans="1:19" x14ac:dyDescent="0.25">
      <c r="M12" s="182" t="s">
        <v>688</v>
      </c>
      <c r="N12" s="202">
        <v>1</v>
      </c>
      <c r="O12" s="16">
        <v>40000</v>
      </c>
      <c r="P12" s="2"/>
    </row>
    <row r="13" spans="1:19" x14ac:dyDescent="0.25">
      <c r="M13" s="2"/>
      <c r="N13" s="2"/>
      <c r="O13" s="2"/>
      <c r="P13" s="2"/>
    </row>
    <row r="14" spans="1:19" x14ac:dyDescent="0.25">
      <c r="M14" s="2"/>
      <c r="N14" s="2"/>
      <c r="O14" s="2"/>
      <c r="P14" s="2"/>
    </row>
    <row r="15" spans="1:19" x14ac:dyDescent="0.25">
      <c r="M15" s="2"/>
      <c r="N15" s="2"/>
      <c r="O15" s="2"/>
      <c r="P15" s="2"/>
    </row>
    <row r="16" spans="1:19" x14ac:dyDescent="0.25">
      <c r="M16" s="2"/>
      <c r="N16" s="2"/>
      <c r="O16" s="2"/>
      <c r="P16" s="2"/>
    </row>
    <row r="17" spans="13:16" x14ac:dyDescent="0.25">
      <c r="M17" s="2"/>
      <c r="N17" s="2"/>
      <c r="O17" s="2"/>
      <c r="P17" s="2"/>
    </row>
    <row r="18" spans="13:16" x14ac:dyDescent="0.25">
      <c r="M18" s="2"/>
      <c r="N18" s="2"/>
      <c r="O18" s="2"/>
      <c r="P18" s="2"/>
    </row>
    <row r="19" spans="13:16" x14ac:dyDescent="0.25">
      <c r="M19" s="2"/>
      <c r="N19" s="2"/>
      <c r="O19" s="2"/>
      <c r="P19" s="2"/>
    </row>
    <row r="20" spans="13:16" x14ac:dyDescent="0.25">
      <c r="M20" s="2"/>
      <c r="N20" s="2"/>
      <c r="O20" s="2"/>
      <c r="P20" s="2"/>
    </row>
    <row r="21" spans="13:16" x14ac:dyDescent="0.25">
      <c r="M21" s="2"/>
      <c r="N21" s="2"/>
      <c r="O21" s="2"/>
      <c r="P21" s="2"/>
    </row>
    <row r="22" spans="13:16" x14ac:dyDescent="0.25">
      <c r="M22" s="2"/>
      <c r="N22" s="2"/>
      <c r="O22" s="2"/>
      <c r="P22" s="2"/>
    </row>
    <row r="23" spans="13:16" x14ac:dyDescent="0.25">
      <c r="M23" s="2"/>
      <c r="N23" s="2"/>
      <c r="O23" s="2"/>
      <c r="P23" s="2"/>
    </row>
    <row r="24" spans="13:16" x14ac:dyDescent="0.25">
      <c r="M24" s="2"/>
      <c r="N24" s="2"/>
      <c r="O24" s="2"/>
      <c r="P24" s="2"/>
    </row>
    <row r="25" spans="13:16" x14ac:dyDescent="0.25">
      <c r="M25" s="2"/>
      <c r="N25" s="2"/>
      <c r="O25" s="2"/>
      <c r="P25" s="2"/>
    </row>
    <row r="26" spans="13:16" x14ac:dyDescent="0.25">
      <c r="M26" s="2"/>
      <c r="N26" s="2"/>
      <c r="O26" s="2"/>
      <c r="P26" s="2"/>
    </row>
    <row r="27" spans="13:16" x14ac:dyDescent="0.25">
      <c r="M27" s="2"/>
      <c r="N27" s="2"/>
      <c r="O27" s="2"/>
      <c r="P27" s="2"/>
    </row>
    <row r="28" spans="13:16" x14ac:dyDescent="0.25">
      <c r="M28" s="2"/>
      <c r="N28" s="2"/>
      <c r="O28" s="2"/>
      <c r="P28" s="2"/>
    </row>
    <row r="29" spans="13:16" x14ac:dyDescent="0.25">
      <c r="M29" s="2"/>
      <c r="N29" s="2"/>
      <c r="O29" s="2"/>
      <c r="P29" s="2"/>
    </row>
    <row r="30" spans="13:16" x14ac:dyDescent="0.25">
      <c r="M30" s="2"/>
      <c r="N30" s="2"/>
      <c r="O30" s="2"/>
      <c r="P30" s="2"/>
    </row>
    <row r="31" spans="13:16" x14ac:dyDescent="0.25">
      <c r="M31" s="2"/>
      <c r="N31" s="2"/>
      <c r="O31" s="2"/>
      <c r="P31" s="2"/>
    </row>
    <row r="32" spans="13:16" x14ac:dyDescent="0.25">
      <c r="M32" s="2"/>
      <c r="N32" s="2"/>
      <c r="O32" s="2"/>
      <c r="P32" s="2"/>
    </row>
    <row r="33" spans="13:16" x14ac:dyDescent="0.25">
      <c r="M33" s="2"/>
      <c r="N33" s="2"/>
      <c r="O33" s="2"/>
      <c r="P33" s="2"/>
    </row>
    <row r="34" spans="13:16" x14ac:dyDescent="0.25">
      <c r="M34" s="2"/>
      <c r="N34" s="2"/>
      <c r="O34" s="2"/>
      <c r="P34" s="2"/>
    </row>
    <row r="35" spans="13:16" x14ac:dyDescent="0.25">
      <c r="M35" s="2"/>
      <c r="N35" s="2"/>
      <c r="O35" s="2"/>
      <c r="P35" s="2"/>
    </row>
    <row r="36" spans="13:16" x14ac:dyDescent="0.25">
      <c r="M36" s="2"/>
      <c r="N36" s="2"/>
      <c r="O36" s="2"/>
      <c r="P36" s="2"/>
    </row>
    <row r="37" spans="13:16" x14ac:dyDescent="0.25">
      <c r="M37" s="2"/>
      <c r="N37" s="2"/>
      <c r="O37" s="2"/>
      <c r="P37" s="2"/>
    </row>
    <row r="38" spans="13:16" x14ac:dyDescent="0.25">
      <c r="M38" s="2"/>
      <c r="N38" s="2"/>
      <c r="O38" s="2"/>
      <c r="P38" s="2"/>
    </row>
    <row r="39" spans="13:16" x14ac:dyDescent="0.25">
      <c r="M39" s="2"/>
      <c r="N39" s="2"/>
      <c r="O39" s="2"/>
      <c r="P39" s="2"/>
    </row>
    <row r="40" spans="13:16" x14ac:dyDescent="0.25">
      <c r="M40" s="2"/>
      <c r="N40" s="2"/>
      <c r="O40" s="2"/>
      <c r="P40" s="2"/>
    </row>
    <row r="41" spans="13:16" x14ac:dyDescent="0.25">
      <c r="M41" s="2"/>
      <c r="N41" s="2"/>
      <c r="O41" s="2"/>
      <c r="P41" s="2"/>
    </row>
    <row r="42" spans="13:16" x14ac:dyDescent="0.25">
      <c r="M42" s="2"/>
      <c r="N42" s="2"/>
      <c r="O42" s="2"/>
      <c r="P42" s="2"/>
    </row>
    <row r="43" spans="13:16" x14ac:dyDescent="0.25">
      <c r="M43" s="2"/>
      <c r="N43" s="2"/>
      <c r="O43" s="2"/>
      <c r="P43" s="2"/>
    </row>
    <row r="44" spans="13:16" x14ac:dyDescent="0.25">
      <c r="M44" s="2"/>
      <c r="N44" s="2"/>
      <c r="O44" s="2"/>
      <c r="P44" s="2"/>
    </row>
    <row r="45" spans="13:16" x14ac:dyDescent="0.25">
      <c r="M45" s="2"/>
      <c r="N45" s="2"/>
      <c r="O45" s="2"/>
      <c r="P45" s="2"/>
    </row>
    <row r="46" spans="13:16" x14ac:dyDescent="0.25">
      <c r="M46" s="2"/>
      <c r="N46" s="2"/>
      <c r="O46" s="2"/>
      <c r="P46" s="2"/>
    </row>
    <row r="47" spans="13:16" x14ac:dyDescent="0.25">
      <c r="M47" s="2"/>
      <c r="N47" s="2"/>
      <c r="O47" s="2"/>
      <c r="P47" s="2"/>
    </row>
    <row r="48" spans="13:16" x14ac:dyDescent="0.25">
      <c r="M48" s="2"/>
      <c r="N48" s="2"/>
      <c r="O48" s="2"/>
      <c r="P48" s="2"/>
    </row>
    <row r="49" spans="13:16" x14ac:dyDescent="0.25">
      <c r="M49" s="2"/>
      <c r="N49" s="2"/>
      <c r="O49" s="2"/>
      <c r="P49" s="2"/>
    </row>
    <row r="50" spans="13:16" x14ac:dyDescent="0.25">
      <c r="M50" s="2"/>
      <c r="N50" s="2"/>
      <c r="O50" s="2"/>
      <c r="P50" s="2"/>
    </row>
    <row r="51" spans="13:16" x14ac:dyDescent="0.25">
      <c r="M51" s="2"/>
      <c r="N51" s="2"/>
      <c r="O51" s="2"/>
      <c r="P51" s="2"/>
    </row>
    <row r="52" spans="13:16" x14ac:dyDescent="0.25">
      <c r="M52" s="2"/>
      <c r="N52" s="2"/>
      <c r="O52" s="2"/>
      <c r="P52" s="2"/>
    </row>
    <row r="53" spans="13:16" x14ac:dyDescent="0.25">
      <c r="M53" s="2"/>
      <c r="N53" s="2"/>
      <c r="O53" s="2"/>
      <c r="P53" s="2"/>
    </row>
    <row r="54" spans="13:16" x14ac:dyDescent="0.25">
      <c r="M54" s="2"/>
      <c r="N54" s="2"/>
      <c r="O54" s="2"/>
      <c r="P54" s="2"/>
    </row>
    <row r="55" spans="13:16" x14ac:dyDescent="0.25">
      <c r="M55" s="2"/>
      <c r="N55" s="2"/>
      <c r="O55" s="2"/>
      <c r="P55" s="2"/>
    </row>
    <row r="56" spans="13:16" x14ac:dyDescent="0.25">
      <c r="M56" s="2"/>
      <c r="N56" s="2"/>
      <c r="O56" s="2"/>
      <c r="P56" s="2"/>
    </row>
    <row r="57" spans="13:16" x14ac:dyDescent="0.25">
      <c r="M57" s="2"/>
      <c r="N57" s="2"/>
      <c r="O57" s="2"/>
      <c r="P57" s="2"/>
    </row>
    <row r="58" spans="13:16" x14ac:dyDescent="0.25">
      <c r="M58" s="2"/>
      <c r="N58" s="2"/>
      <c r="O58" s="2"/>
      <c r="P58" s="2"/>
    </row>
    <row r="59" spans="13:16" x14ac:dyDescent="0.25">
      <c r="M59" s="2"/>
      <c r="N59" s="2"/>
      <c r="O59" s="2"/>
      <c r="P59" s="2"/>
    </row>
    <row r="60" spans="13:16" x14ac:dyDescent="0.25">
      <c r="M60" s="2"/>
      <c r="N60" s="2"/>
      <c r="O60" s="2"/>
      <c r="P60" s="2"/>
    </row>
    <row r="61" spans="13:16" x14ac:dyDescent="0.25">
      <c r="M61" s="2"/>
      <c r="N61" s="2"/>
      <c r="O61" s="2"/>
      <c r="P61" s="2"/>
    </row>
    <row r="62" spans="13:16" x14ac:dyDescent="0.25">
      <c r="M62" s="2"/>
      <c r="N62" s="2"/>
      <c r="O62" s="2"/>
      <c r="P62" s="2"/>
    </row>
    <row r="63" spans="13:16" x14ac:dyDescent="0.25">
      <c r="M63" s="2"/>
      <c r="N63" s="2"/>
      <c r="O63" s="2"/>
      <c r="P63" s="2"/>
    </row>
    <row r="64" spans="13:16" x14ac:dyDescent="0.25">
      <c r="M64" s="2"/>
      <c r="N64" s="2"/>
      <c r="O64" s="2"/>
      <c r="P64" s="2"/>
    </row>
    <row r="65" spans="13:16" x14ac:dyDescent="0.25">
      <c r="M65" s="2"/>
      <c r="N65" s="2"/>
      <c r="O65" s="2"/>
      <c r="P65" s="2"/>
    </row>
    <row r="66" spans="13:16" x14ac:dyDescent="0.25">
      <c r="M66" s="2"/>
      <c r="N66" s="2"/>
      <c r="O66" s="2"/>
      <c r="P66" s="2"/>
    </row>
    <row r="67" spans="13:16" x14ac:dyDescent="0.25">
      <c r="M67" s="2"/>
      <c r="N67" s="2"/>
      <c r="O67" s="2"/>
      <c r="P67" s="2"/>
    </row>
    <row r="68" spans="13:16" x14ac:dyDescent="0.25">
      <c r="M68" s="2"/>
      <c r="N68" s="2"/>
      <c r="O68" s="2"/>
      <c r="P68" s="2"/>
    </row>
    <row r="69" spans="13:16" x14ac:dyDescent="0.25">
      <c r="M69" s="2"/>
      <c r="N69" s="2"/>
      <c r="O69" s="2"/>
      <c r="P69" s="2"/>
    </row>
    <row r="70" spans="13:16" x14ac:dyDescent="0.25">
      <c r="M70" s="2"/>
      <c r="N70" s="2"/>
      <c r="O70" s="2"/>
      <c r="P70" s="2"/>
    </row>
    <row r="71" spans="13:16" x14ac:dyDescent="0.25">
      <c r="M71" s="2"/>
      <c r="N71" s="2"/>
    </row>
    <row r="72" spans="13:16" x14ac:dyDescent="0.25">
      <c r="M72" s="2"/>
      <c r="N72" s="2"/>
    </row>
    <row r="73" spans="13:16" x14ac:dyDescent="0.25">
      <c r="M73" s="2"/>
      <c r="N73" s="2"/>
    </row>
    <row r="74" spans="13:16" x14ac:dyDescent="0.25">
      <c r="M74" s="2"/>
      <c r="N74" s="2"/>
    </row>
    <row r="75" spans="13:16" x14ac:dyDescent="0.25">
      <c r="M75" s="2"/>
      <c r="N75" s="2"/>
    </row>
  </sheetData>
  <mergeCells count="31">
    <mergeCell ref="Q7:Q8"/>
    <mergeCell ref="R7:R8"/>
    <mergeCell ref="N10:O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4"/>
  <sheetViews>
    <sheetView topLeftCell="A28" zoomScale="70" zoomScaleNormal="70" workbookViewId="0">
      <selection activeCell="A3" sqref="A3"/>
    </sheetView>
  </sheetViews>
  <sheetFormatPr defaultRowHeight="15" x14ac:dyDescent="0.25"/>
  <cols>
    <col min="1" max="1" width="4.7109375" style="72" customWidth="1"/>
    <col min="2" max="2" width="8.85546875" style="72" customWidth="1"/>
    <col min="3" max="3" width="11.42578125" style="72" customWidth="1"/>
    <col min="4" max="4" width="9.7109375" style="72" customWidth="1"/>
    <col min="5" max="5" width="45.7109375" style="72" customWidth="1"/>
    <col min="6" max="6" width="61.42578125" style="72" customWidth="1"/>
    <col min="7" max="7" width="35.7109375" style="72" customWidth="1"/>
    <col min="8" max="8" width="20.42578125" style="72" customWidth="1"/>
    <col min="9" max="9" width="12.140625" style="72" customWidth="1"/>
    <col min="10" max="10" width="32.140625" style="72" customWidth="1"/>
    <col min="11" max="11" width="12.140625" style="72" customWidth="1"/>
    <col min="12" max="12" width="12.7109375" style="72" customWidth="1"/>
    <col min="13" max="13" width="17.85546875" style="72" customWidth="1"/>
    <col min="14" max="14" width="17.28515625" style="72" customWidth="1"/>
    <col min="15" max="16" width="18" style="72" customWidth="1"/>
    <col min="17" max="17" width="21.28515625" style="72" customWidth="1"/>
    <col min="18" max="18" width="23.57031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2" spans="1:19" ht="18.75" x14ac:dyDescent="0.3">
      <c r="A2" s="10" t="s">
        <v>1916</v>
      </c>
    </row>
    <row r="3" spans="1:19" x14ac:dyDescent="0.25">
      <c r="M3" s="2"/>
      <c r="N3" s="2"/>
      <c r="O3" s="2"/>
      <c r="P3" s="2"/>
    </row>
    <row r="4" spans="1:19" s="4" customFormat="1" ht="47.25" customHeight="1" x14ac:dyDescent="0.25">
      <c r="A4" s="508" t="s">
        <v>0</v>
      </c>
      <c r="B4" s="522" t="s">
        <v>1</v>
      </c>
      <c r="C4" s="522" t="s">
        <v>2</v>
      </c>
      <c r="D4" s="522" t="s">
        <v>3</v>
      </c>
      <c r="E4" s="508" t="s">
        <v>4</v>
      </c>
      <c r="F4" s="508" t="s">
        <v>5</v>
      </c>
      <c r="G4" s="508" t="s">
        <v>6</v>
      </c>
      <c r="H4" s="535" t="s">
        <v>7</v>
      </c>
      <c r="I4" s="535"/>
      <c r="J4" s="508" t="s">
        <v>8</v>
      </c>
      <c r="K4" s="536" t="s">
        <v>9</v>
      </c>
      <c r="L4" s="537"/>
      <c r="M4" s="538" t="s">
        <v>10</v>
      </c>
      <c r="N4" s="538"/>
      <c r="O4" s="538" t="s">
        <v>11</v>
      </c>
      <c r="P4" s="538"/>
      <c r="Q4" s="508" t="s">
        <v>12</v>
      </c>
      <c r="R4" s="522" t="s">
        <v>13</v>
      </c>
      <c r="S4" s="3"/>
    </row>
    <row r="5" spans="1:19" s="4" customFormat="1" x14ac:dyDescent="0.2">
      <c r="A5" s="509"/>
      <c r="B5" s="523"/>
      <c r="C5" s="523"/>
      <c r="D5" s="523"/>
      <c r="E5" s="509"/>
      <c r="F5" s="509"/>
      <c r="G5" s="509"/>
      <c r="H5" s="57" t="s">
        <v>14</v>
      </c>
      <c r="I5" s="57" t="s">
        <v>15</v>
      </c>
      <c r="J5" s="509"/>
      <c r="K5" s="58">
        <v>2020</v>
      </c>
      <c r="L5" s="58">
        <v>2021</v>
      </c>
      <c r="M5" s="5">
        <v>2020</v>
      </c>
      <c r="N5" s="5">
        <v>2021</v>
      </c>
      <c r="O5" s="5">
        <v>2020</v>
      </c>
      <c r="P5" s="5">
        <v>2021</v>
      </c>
      <c r="Q5" s="509"/>
      <c r="R5" s="523"/>
      <c r="S5" s="3"/>
    </row>
    <row r="6" spans="1:19" s="4" customFormat="1" x14ac:dyDescent="0.2">
      <c r="A6" s="56" t="s">
        <v>16</v>
      </c>
      <c r="B6" s="57" t="s">
        <v>17</v>
      </c>
      <c r="C6" s="57" t="s">
        <v>18</v>
      </c>
      <c r="D6" s="57" t="s">
        <v>19</v>
      </c>
      <c r="E6" s="56" t="s">
        <v>20</v>
      </c>
      <c r="F6" s="56" t="s">
        <v>21</v>
      </c>
      <c r="G6" s="56" t="s">
        <v>22</v>
      </c>
      <c r="H6" s="57" t="s">
        <v>23</v>
      </c>
      <c r="I6" s="57" t="s">
        <v>24</v>
      </c>
      <c r="J6" s="56" t="s">
        <v>25</v>
      </c>
      <c r="K6" s="58" t="s">
        <v>26</v>
      </c>
      <c r="L6" s="58" t="s">
        <v>27</v>
      </c>
      <c r="M6" s="59" t="s">
        <v>28</v>
      </c>
      <c r="N6" s="59" t="s">
        <v>29</v>
      </c>
      <c r="O6" s="59" t="s">
        <v>30</v>
      </c>
      <c r="P6" s="59" t="s">
        <v>31</v>
      </c>
      <c r="Q6" s="56" t="s">
        <v>32</v>
      </c>
      <c r="R6" s="57" t="s">
        <v>33</v>
      </c>
      <c r="S6" s="3"/>
    </row>
    <row r="7" spans="1:19" ht="45" x14ac:dyDescent="0.25">
      <c r="A7" s="577">
        <v>1</v>
      </c>
      <c r="B7" s="514" t="s">
        <v>100</v>
      </c>
      <c r="C7" s="514">
        <v>1</v>
      </c>
      <c r="D7" s="514">
        <v>3</v>
      </c>
      <c r="E7" s="514" t="s">
        <v>183</v>
      </c>
      <c r="F7" s="514" t="s">
        <v>184</v>
      </c>
      <c r="G7" s="514" t="s">
        <v>237</v>
      </c>
      <c r="H7" s="407" t="s">
        <v>185</v>
      </c>
      <c r="I7" s="426" t="s">
        <v>186</v>
      </c>
      <c r="J7" s="577" t="s">
        <v>187</v>
      </c>
      <c r="K7" s="577" t="s">
        <v>34</v>
      </c>
      <c r="L7" s="577"/>
      <c r="M7" s="578">
        <v>300000</v>
      </c>
      <c r="N7" s="577"/>
      <c r="O7" s="578">
        <v>300000</v>
      </c>
      <c r="P7" s="577"/>
      <c r="Q7" s="577" t="s">
        <v>181</v>
      </c>
      <c r="R7" s="577" t="s">
        <v>182</v>
      </c>
      <c r="S7" s="14"/>
    </row>
    <row r="8" spans="1:19" ht="60" x14ac:dyDescent="0.25">
      <c r="A8" s="577"/>
      <c r="B8" s="515"/>
      <c r="C8" s="515"/>
      <c r="D8" s="515"/>
      <c r="E8" s="515"/>
      <c r="F8" s="515"/>
      <c r="G8" s="515"/>
      <c r="H8" s="407" t="s">
        <v>188</v>
      </c>
      <c r="I8" s="426" t="s">
        <v>189</v>
      </c>
      <c r="J8" s="577"/>
      <c r="K8" s="577"/>
      <c r="L8" s="577"/>
      <c r="M8" s="578"/>
      <c r="N8" s="577"/>
      <c r="O8" s="578"/>
      <c r="P8" s="577"/>
      <c r="Q8" s="577"/>
      <c r="R8" s="577"/>
      <c r="S8" s="14"/>
    </row>
    <row r="9" spans="1:19" ht="45" x14ac:dyDescent="0.25">
      <c r="A9" s="577"/>
      <c r="B9" s="515"/>
      <c r="C9" s="515"/>
      <c r="D9" s="515"/>
      <c r="E9" s="515"/>
      <c r="F9" s="515"/>
      <c r="G9" s="515"/>
      <c r="H9" s="407" t="s">
        <v>190</v>
      </c>
      <c r="I9" s="426" t="s">
        <v>193</v>
      </c>
      <c r="J9" s="577"/>
      <c r="K9" s="577"/>
      <c r="L9" s="577"/>
      <c r="M9" s="578"/>
      <c r="N9" s="577"/>
      <c r="O9" s="578"/>
      <c r="P9" s="577"/>
      <c r="Q9" s="577"/>
      <c r="R9" s="577"/>
      <c r="S9" s="14"/>
    </row>
    <row r="10" spans="1:19" ht="90" x14ac:dyDescent="0.25">
      <c r="A10" s="577"/>
      <c r="B10" s="515"/>
      <c r="C10" s="515"/>
      <c r="D10" s="515"/>
      <c r="E10" s="515"/>
      <c r="F10" s="515"/>
      <c r="G10" s="515"/>
      <c r="H10" s="407" t="s">
        <v>191</v>
      </c>
      <c r="I10" s="426" t="s">
        <v>192</v>
      </c>
      <c r="J10" s="577"/>
      <c r="K10" s="577"/>
      <c r="L10" s="577"/>
      <c r="M10" s="578"/>
      <c r="N10" s="577"/>
      <c r="O10" s="578"/>
      <c r="P10" s="577"/>
      <c r="Q10" s="577"/>
      <c r="R10" s="577"/>
      <c r="S10" s="14"/>
    </row>
    <row r="11" spans="1:19" x14ac:dyDescent="0.25">
      <c r="A11" s="514">
        <v>2</v>
      </c>
      <c r="B11" s="544" t="s">
        <v>196</v>
      </c>
      <c r="C11" s="544">
        <v>1</v>
      </c>
      <c r="D11" s="514">
        <v>9</v>
      </c>
      <c r="E11" s="514" t="s">
        <v>197</v>
      </c>
      <c r="F11" s="514" t="s">
        <v>198</v>
      </c>
      <c r="G11" s="514" t="s">
        <v>199</v>
      </c>
      <c r="H11" s="407" t="s">
        <v>200</v>
      </c>
      <c r="I11" s="407">
        <v>1</v>
      </c>
      <c r="J11" s="514" t="s">
        <v>201</v>
      </c>
      <c r="K11" s="544" t="s">
        <v>34</v>
      </c>
      <c r="L11" s="544"/>
      <c r="M11" s="580">
        <v>40000</v>
      </c>
      <c r="N11" s="580"/>
      <c r="O11" s="580">
        <v>40000</v>
      </c>
      <c r="P11" s="580"/>
      <c r="Q11" s="580" t="s">
        <v>181</v>
      </c>
      <c r="R11" s="580" t="s">
        <v>182</v>
      </c>
      <c r="S11" s="14"/>
    </row>
    <row r="12" spans="1:19" ht="45" x14ac:dyDescent="0.25">
      <c r="A12" s="579"/>
      <c r="B12" s="546"/>
      <c r="C12" s="546"/>
      <c r="D12" s="516"/>
      <c r="E12" s="579"/>
      <c r="F12" s="579"/>
      <c r="G12" s="579"/>
      <c r="H12" s="407" t="s">
        <v>202</v>
      </c>
      <c r="I12" s="426" t="s">
        <v>203</v>
      </c>
      <c r="J12" s="579"/>
      <c r="K12" s="579"/>
      <c r="L12" s="579"/>
      <c r="M12" s="579"/>
      <c r="N12" s="579"/>
      <c r="O12" s="579"/>
      <c r="P12" s="579"/>
      <c r="Q12" s="516"/>
      <c r="R12" s="516"/>
    </row>
    <row r="13" spans="1:19" ht="45" customHeight="1" x14ac:dyDescent="0.25">
      <c r="A13" s="514">
        <v>3</v>
      </c>
      <c r="B13" s="544" t="s">
        <v>196</v>
      </c>
      <c r="C13" s="544">
        <v>5</v>
      </c>
      <c r="D13" s="514">
        <v>11</v>
      </c>
      <c r="E13" s="514" t="s">
        <v>204</v>
      </c>
      <c r="F13" s="514" t="s">
        <v>205</v>
      </c>
      <c r="G13" s="514" t="s">
        <v>199</v>
      </c>
      <c r="H13" s="407" t="s">
        <v>206</v>
      </c>
      <c r="I13" s="407">
        <v>1</v>
      </c>
      <c r="J13" s="514" t="s">
        <v>207</v>
      </c>
      <c r="K13" s="544" t="s">
        <v>34</v>
      </c>
      <c r="L13" s="544"/>
      <c r="M13" s="580">
        <v>33000</v>
      </c>
      <c r="N13" s="580"/>
      <c r="O13" s="580">
        <v>33000</v>
      </c>
      <c r="P13" s="580"/>
      <c r="Q13" s="580" t="s">
        <v>181</v>
      </c>
      <c r="R13" s="580" t="s">
        <v>182</v>
      </c>
    </row>
    <row r="14" spans="1:19" ht="60" x14ac:dyDescent="0.25">
      <c r="A14" s="579"/>
      <c r="B14" s="546"/>
      <c r="C14" s="546"/>
      <c r="D14" s="516"/>
      <c r="E14" s="579"/>
      <c r="F14" s="579"/>
      <c r="G14" s="516"/>
      <c r="H14" s="407" t="s">
        <v>208</v>
      </c>
      <c r="I14" s="426" t="s">
        <v>209</v>
      </c>
      <c r="J14" s="516"/>
      <c r="K14" s="579"/>
      <c r="L14" s="579"/>
      <c r="M14" s="579"/>
      <c r="N14" s="579"/>
      <c r="O14" s="579"/>
      <c r="P14" s="579"/>
      <c r="Q14" s="516"/>
      <c r="R14" s="516"/>
    </row>
    <row r="15" spans="1:19" x14ac:dyDescent="0.25">
      <c r="A15" s="577">
        <v>4</v>
      </c>
      <c r="B15" s="582" t="s">
        <v>196</v>
      </c>
      <c r="C15" s="582">
        <v>5</v>
      </c>
      <c r="D15" s="577">
        <v>11</v>
      </c>
      <c r="E15" s="577" t="s">
        <v>210</v>
      </c>
      <c r="F15" s="577" t="s">
        <v>211</v>
      </c>
      <c r="G15" s="577" t="s">
        <v>309</v>
      </c>
      <c r="H15" s="407" t="s">
        <v>200</v>
      </c>
      <c r="I15" s="426" t="s">
        <v>42</v>
      </c>
      <c r="J15" s="577" t="s">
        <v>212</v>
      </c>
      <c r="K15" s="582" t="s">
        <v>34</v>
      </c>
      <c r="L15" s="582"/>
      <c r="M15" s="578">
        <v>40000</v>
      </c>
      <c r="N15" s="578"/>
      <c r="O15" s="578">
        <v>40000</v>
      </c>
      <c r="P15" s="578"/>
      <c r="Q15" s="578" t="s">
        <v>181</v>
      </c>
      <c r="R15" s="578" t="s">
        <v>182</v>
      </c>
    </row>
    <row r="16" spans="1:19" ht="60" x14ac:dyDescent="0.25">
      <c r="A16" s="581"/>
      <c r="B16" s="582"/>
      <c r="C16" s="582"/>
      <c r="D16" s="577"/>
      <c r="E16" s="581"/>
      <c r="F16" s="581"/>
      <c r="G16" s="581"/>
      <c r="H16" s="407" t="s">
        <v>202</v>
      </c>
      <c r="I16" s="426" t="s">
        <v>213</v>
      </c>
      <c r="J16" s="581"/>
      <c r="K16" s="581"/>
      <c r="L16" s="581"/>
      <c r="M16" s="581"/>
      <c r="N16" s="578"/>
      <c r="O16" s="581"/>
      <c r="P16" s="581"/>
      <c r="Q16" s="577"/>
      <c r="R16" s="577"/>
    </row>
    <row r="17" spans="1:19" ht="45" x14ac:dyDescent="0.25">
      <c r="A17" s="581"/>
      <c r="B17" s="582"/>
      <c r="C17" s="582"/>
      <c r="D17" s="577"/>
      <c r="E17" s="581"/>
      <c r="F17" s="581"/>
      <c r="G17" s="581"/>
      <c r="H17" s="407" t="s">
        <v>194</v>
      </c>
      <c r="I17" s="407">
        <v>0</v>
      </c>
      <c r="J17" s="581"/>
      <c r="K17" s="581"/>
      <c r="L17" s="581"/>
      <c r="M17" s="581"/>
      <c r="N17" s="581"/>
      <c r="O17" s="581"/>
      <c r="P17" s="581"/>
      <c r="Q17" s="577"/>
      <c r="R17" s="577"/>
    </row>
    <row r="18" spans="1:19" ht="60" x14ac:dyDescent="0.25">
      <c r="A18" s="581"/>
      <c r="B18" s="582"/>
      <c r="C18" s="582"/>
      <c r="D18" s="577"/>
      <c r="E18" s="581"/>
      <c r="F18" s="581"/>
      <c r="G18" s="581"/>
      <c r="H18" s="407" t="s">
        <v>195</v>
      </c>
      <c r="I18" s="426" t="s">
        <v>310</v>
      </c>
      <c r="J18" s="581"/>
      <c r="K18" s="581"/>
      <c r="L18" s="581"/>
      <c r="M18" s="581"/>
      <c r="N18" s="581"/>
      <c r="O18" s="581"/>
      <c r="P18" s="581"/>
      <c r="Q18" s="577"/>
      <c r="R18" s="577"/>
    </row>
    <row r="19" spans="1:19" s="37" customFormat="1" x14ac:dyDescent="0.25">
      <c r="A19" s="514">
        <v>5</v>
      </c>
      <c r="B19" s="582" t="s">
        <v>100</v>
      </c>
      <c r="C19" s="582">
        <v>5</v>
      </c>
      <c r="D19" s="577">
        <v>11</v>
      </c>
      <c r="E19" s="514" t="s">
        <v>216</v>
      </c>
      <c r="F19" s="514" t="s">
        <v>214</v>
      </c>
      <c r="G19" s="514" t="s">
        <v>199</v>
      </c>
      <c r="H19" s="407" t="s">
        <v>200</v>
      </c>
      <c r="I19" s="426" t="s">
        <v>42</v>
      </c>
      <c r="J19" s="514" t="s">
        <v>215</v>
      </c>
      <c r="K19" s="544" t="s">
        <v>34</v>
      </c>
      <c r="L19" s="544"/>
      <c r="M19" s="580">
        <v>50000</v>
      </c>
      <c r="N19" s="580"/>
      <c r="O19" s="580">
        <v>50000</v>
      </c>
      <c r="P19" s="580"/>
      <c r="Q19" s="580" t="s">
        <v>181</v>
      </c>
      <c r="R19" s="580" t="s">
        <v>182</v>
      </c>
      <c r="S19" s="36"/>
    </row>
    <row r="20" spans="1:19" s="37" customFormat="1" ht="60" x14ac:dyDescent="0.25">
      <c r="A20" s="579"/>
      <c r="B20" s="582"/>
      <c r="C20" s="582"/>
      <c r="D20" s="577"/>
      <c r="E20" s="579"/>
      <c r="F20" s="579"/>
      <c r="G20" s="579"/>
      <c r="H20" s="407" t="s">
        <v>202</v>
      </c>
      <c r="I20" s="426" t="s">
        <v>238</v>
      </c>
      <c r="J20" s="579"/>
      <c r="K20" s="579"/>
      <c r="L20" s="579"/>
      <c r="M20" s="579"/>
      <c r="N20" s="579"/>
      <c r="O20" s="579"/>
      <c r="P20" s="579"/>
      <c r="Q20" s="516"/>
      <c r="R20" s="516"/>
    </row>
    <row r="21" spans="1:19" ht="105" x14ac:dyDescent="0.25">
      <c r="A21" s="407">
        <v>6</v>
      </c>
      <c r="B21" s="407" t="s">
        <v>44</v>
      </c>
      <c r="C21" s="407">
        <v>2</v>
      </c>
      <c r="D21" s="407">
        <v>12</v>
      </c>
      <c r="E21" s="407" t="s">
        <v>217</v>
      </c>
      <c r="F21" s="407" t="s">
        <v>218</v>
      </c>
      <c r="G21" s="407" t="s">
        <v>55</v>
      </c>
      <c r="H21" s="407" t="s">
        <v>219</v>
      </c>
      <c r="I21" s="426" t="s">
        <v>220</v>
      </c>
      <c r="J21" s="407" t="s">
        <v>221</v>
      </c>
      <c r="K21" s="411" t="s">
        <v>46</v>
      </c>
      <c r="L21" s="411"/>
      <c r="M21" s="408">
        <v>30000</v>
      </c>
      <c r="N21" s="408"/>
      <c r="O21" s="408">
        <v>30000</v>
      </c>
      <c r="P21" s="408"/>
      <c r="Q21" s="408" t="s">
        <v>181</v>
      </c>
      <c r="R21" s="408" t="s">
        <v>182</v>
      </c>
    </row>
    <row r="22" spans="1:19" ht="105" x14ac:dyDescent="0.25">
      <c r="A22" s="407">
        <v>7</v>
      </c>
      <c r="B22" s="407" t="s">
        <v>100</v>
      </c>
      <c r="C22" s="407">
        <v>2</v>
      </c>
      <c r="D22" s="407">
        <v>12</v>
      </c>
      <c r="E22" s="407" t="s">
        <v>222</v>
      </c>
      <c r="F22" s="407" t="s">
        <v>223</v>
      </c>
      <c r="G22" s="407" t="s">
        <v>224</v>
      </c>
      <c r="H22" s="407" t="s">
        <v>225</v>
      </c>
      <c r="I22" s="426" t="s">
        <v>42</v>
      </c>
      <c r="J22" s="407" t="s">
        <v>226</v>
      </c>
      <c r="K22" s="411" t="s">
        <v>46</v>
      </c>
      <c r="L22" s="411"/>
      <c r="M22" s="408">
        <v>30000</v>
      </c>
      <c r="N22" s="408"/>
      <c r="O22" s="408">
        <v>30000</v>
      </c>
      <c r="P22" s="408"/>
      <c r="Q22" s="408" t="s">
        <v>181</v>
      </c>
      <c r="R22" s="408" t="s">
        <v>182</v>
      </c>
    </row>
    <row r="23" spans="1:19" ht="105" x14ac:dyDescent="0.25">
      <c r="A23" s="403">
        <v>8</v>
      </c>
      <c r="B23" s="403" t="s">
        <v>44</v>
      </c>
      <c r="C23" s="403">
        <v>1</v>
      </c>
      <c r="D23" s="403">
        <v>13</v>
      </c>
      <c r="E23" s="403" t="s">
        <v>227</v>
      </c>
      <c r="F23" s="403" t="s">
        <v>228</v>
      </c>
      <c r="G23" s="403" t="s">
        <v>55</v>
      </c>
      <c r="H23" s="407" t="s">
        <v>229</v>
      </c>
      <c r="I23" s="426" t="s">
        <v>230</v>
      </c>
      <c r="J23" s="403" t="s">
        <v>231</v>
      </c>
      <c r="K23" s="403" t="s">
        <v>46</v>
      </c>
      <c r="L23" s="403"/>
      <c r="M23" s="410">
        <v>23000</v>
      </c>
      <c r="N23" s="403"/>
      <c r="O23" s="410">
        <v>23000</v>
      </c>
      <c r="P23" s="403"/>
      <c r="Q23" s="410" t="s">
        <v>181</v>
      </c>
      <c r="R23" s="410" t="s">
        <v>182</v>
      </c>
      <c r="S23" s="14"/>
    </row>
    <row r="24" spans="1:19" ht="45" x14ac:dyDescent="0.25">
      <c r="A24" s="577">
        <v>9</v>
      </c>
      <c r="B24" s="582" t="s">
        <v>196</v>
      </c>
      <c r="C24" s="582">
        <v>1</v>
      </c>
      <c r="D24" s="577">
        <v>9</v>
      </c>
      <c r="E24" s="577" t="s">
        <v>232</v>
      </c>
      <c r="F24" s="577" t="s">
        <v>233</v>
      </c>
      <c r="G24" s="577" t="s">
        <v>311</v>
      </c>
      <c r="H24" s="431" t="s">
        <v>190</v>
      </c>
      <c r="I24" s="431" t="s">
        <v>312</v>
      </c>
      <c r="J24" s="577" t="s">
        <v>234</v>
      </c>
      <c r="K24" s="582" t="s">
        <v>46</v>
      </c>
      <c r="L24" s="582"/>
      <c r="M24" s="578">
        <v>254000</v>
      </c>
      <c r="N24" s="578"/>
      <c r="O24" s="578">
        <v>254000</v>
      </c>
      <c r="P24" s="578"/>
      <c r="Q24" s="578" t="s">
        <v>181</v>
      </c>
      <c r="R24" s="578" t="s">
        <v>182</v>
      </c>
      <c r="S24" s="14"/>
    </row>
    <row r="25" spans="1:19" ht="90" x14ac:dyDescent="0.25">
      <c r="A25" s="577"/>
      <c r="B25" s="582"/>
      <c r="C25" s="582"/>
      <c r="D25" s="577"/>
      <c r="E25" s="577"/>
      <c r="F25" s="577"/>
      <c r="G25" s="577"/>
      <c r="H25" s="407" t="s">
        <v>191</v>
      </c>
      <c r="I25" s="426" t="s">
        <v>192</v>
      </c>
      <c r="J25" s="577"/>
      <c r="K25" s="582"/>
      <c r="L25" s="582"/>
      <c r="M25" s="578"/>
      <c r="N25" s="578"/>
      <c r="O25" s="578"/>
      <c r="P25" s="578"/>
      <c r="Q25" s="578"/>
      <c r="R25" s="578"/>
      <c r="S25" s="14"/>
    </row>
    <row r="26" spans="1:19" ht="45" x14ac:dyDescent="0.25">
      <c r="A26" s="577"/>
      <c r="B26" s="582"/>
      <c r="C26" s="582"/>
      <c r="D26" s="577"/>
      <c r="E26" s="577"/>
      <c r="F26" s="577"/>
      <c r="G26" s="577"/>
      <c r="H26" s="407" t="s">
        <v>185</v>
      </c>
      <c r="I26" s="426" t="s">
        <v>313</v>
      </c>
      <c r="J26" s="577"/>
      <c r="K26" s="582"/>
      <c r="L26" s="582"/>
      <c r="M26" s="578"/>
      <c r="N26" s="578"/>
      <c r="O26" s="578"/>
      <c r="P26" s="578"/>
      <c r="Q26" s="578"/>
      <c r="R26" s="578"/>
      <c r="S26" s="14"/>
    </row>
    <row r="27" spans="1:19" ht="60" x14ac:dyDescent="0.25">
      <c r="A27" s="577"/>
      <c r="B27" s="582"/>
      <c r="C27" s="582"/>
      <c r="D27" s="577"/>
      <c r="E27" s="577"/>
      <c r="F27" s="577"/>
      <c r="G27" s="577"/>
      <c r="H27" s="407" t="s">
        <v>188</v>
      </c>
      <c r="I27" s="426" t="s">
        <v>314</v>
      </c>
      <c r="J27" s="577"/>
      <c r="K27" s="582"/>
      <c r="L27" s="582"/>
      <c r="M27" s="578"/>
      <c r="N27" s="578"/>
      <c r="O27" s="578"/>
      <c r="P27" s="578"/>
      <c r="Q27" s="578"/>
      <c r="R27" s="578"/>
      <c r="S27" s="14"/>
    </row>
    <row r="28" spans="1:19" ht="45" x14ac:dyDescent="0.25">
      <c r="A28" s="581"/>
      <c r="B28" s="582"/>
      <c r="C28" s="582"/>
      <c r="D28" s="577"/>
      <c r="E28" s="581"/>
      <c r="F28" s="581"/>
      <c r="G28" s="581"/>
      <c r="H28" s="407" t="s">
        <v>229</v>
      </c>
      <c r="I28" s="407">
        <v>0</v>
      </c>
      <c r="J28" s="581"/>
      <c r="K28" s="581"/>
      <c r="L28" s="581"/>
      <c r="M28" s="581"/>
      <c r="N28" s="581"/>
      <c r="O28" s="581"/>
      <c r="P28" s="581"/>
      <c r="Q28" s="577"/>
      <c r="R28" s="577"/>
    </row>
    <row r="29" spans="1:19" ht="45" x14ac:dyDescent="0.25">
      <c r="A29" s="581"/>
      <c r="B29" s="582"/>
      <c r="C29" s="582"/>
      <c r="D29" s="577"/>
      <c r="E29" s="581"/>
      <c r="F29" s="581"/>
      <c r="G29" s="581"/>
      <c r="H29" s="407" t="s">
        <v>235</v>
      </c>
      <c r="I29" s="407">
        <v>0</v>
      </c>
      <c r="J29" s="581"/>
      <c r="K29" s="581"/>
      <c r="L29" s="581"/>
      <c r="M29" s="581"/>
      <c r="N29" s="581"/>
      <c r="O29" s="581"/>
      <c r="P29" s="581"/>
      <c r="Q29" s="577"/>
      <c r="R29" s="577"/>
    </row>
    <row r="30" spans="1:19" ht="75" x14ac:dyDescent="0.25">
      <c r="A30" s="581"/>
      <c r="B30" s="582"/>
      <c r="C30" s="582"/>
      <c r="D30" s="577"/>
      <c r="E30" s="581"/>
      <c r="F30" s="581"/>
      <c r="G30" s="581"/>
      <c r="H30" s="407" t="s">
        <v>236</v>
      </c>
      <c r="I30" s="407">
        <v>0</v>
      </c>
      <c r="J30" s="581"/>
      <c r="K30" s="581"/>
      <c r="L30" s="581"/>
      <c r="M30" s="581"/>
      <c r="N30" s="581"/>
      <c r="O30" s="581"/>
      <c r="P30" s="581"/>
      <c r="Q30" s="577"/>
      <c r="R30" s="577"/>
    </row>
    <row r="32" spans="1:19" x14ac:dyDescent="0.25">
      <c r="M32" s="85"/>
      <c r="N32" s="561" t="s">
        <v>35</v>
      </c>
      <c r="O32" s="562"/>
    </row>
    <row r="33" spans="13:15" x14ac:dyDescent="0.25">
      <c r="M33" s="86"/>
      <c r="N33" s="53" t="s">
        <v>36</v>
      </c>
      <c r="O33" s="53" t="s">
        <v>37</v>
      </c>
    </row>
    <row r="34" spans="13:15" x14ac:dyDescent="0.25">
      <c r="M34" s="86" t="s">
        <v>688</v>
      </c>
      <c r="N34" s="54">
        <v>9</v>
      </c>
      <c r="O34" s="16">
        <f>O7+O11+O13+O15+O19+O21+O22+O23+O24</f>
        <v>800000</v>
      </c>
    </row>
  </sheetData>
  <mergeCells count="111">
    <mergeCell ref="L24:L30"/>
    <mergeCell ref="M24:M30"/>
    <mergeCell ref="N24:N30"/>
    <mergeCell ref="O24:O30"/>
    <mergeCell ref="P24:P30"/>
    <mergeCell ref="Q24:Q30"/>
    <mergeCell ref="R24:R30"/>
    <mergeCell ref="N32:O32"/>
    <mergeCell ref="A24:A30"/>
    <mergeCell ref="B24:B30"/>
    <mergeCell ref="C24:C30"/>
    <mergeCell ref="D24:D30"/>
    <mergeCell ref="E24:E30"/>
    <mergeCell ref="F24:F30"/>
    <mergeCell ref="G24:G30"/>
    <mergeCell ref="J24:J30"/>
    <mergeCell ref="K24:K30"/>
    <mergeCell ref="R19:R20"/>
    <mergeCell ref="A19:A20"/>
    <mergeCell ref="B19:B20"/>
    <mergeCell ref="C19:C20"/>
    <mergeCell ref="D19:D20"/>
    <mergeCell ref="A15:A18"/>
    <mergeCell ref="B15:B18"/>
    <mergeCell ref="C15:C18"/>
    <mergeCell ref="E19:E20"/>
    <mergeCell ref="F19:F20"/>
    <mergeCell ref="G19:G20"/>
    <mergeCell ref="J19:J20"/>
    <mergeCell ref="K19:K20"/>
    <mergeCell ref="L19:L20"/>
    <mergeCell ref="M19:M20"/>
    <mergeCell ref="N19:N20"/>
    <mergeCell ref="O19:O20"/>
    <mergeCell ref="F15:F18"/>
    <mergeCell ref="G15:G18"/>
    <mergeCell ref="J15:J18"/>
    <mergeCell ref="P19:P20"/>
    <mergeCell ref="Q19:Q20"/>
    <mergeCell ref="R15:R18"/>
    <mergeCell ref="M15:M18"/>
    <mergeCell ref="N15:N18"/>
    <mergeCell ref="O15:O18"/>
    <mergeCell ref="P15:P18"/>
    <mergeCell ref="D15:D18"/>
    <mergeCell ref="E15:E18"/>
    <mergeCell ref="K15:K18"/>
    <mergeCell ref="L15:L18"/>
    <mergeCell ref="Q15:Q18"/>
    <mergeCell ref="F13:F14"/>
    <mergeCell ref="G13:G14"/>
    <mergeCell ref="J13:J14"/>
    <mergeCell ref="K13:K14"/>
    <mergeCell ref="L13:L14"/>
    <mergeCell ref="M13:M14"/>
    <mergeCell ref="N13:N14"/>
    <mergeCell ref="O13:O14"/>
    <mergeCell ref="P13:P14"/>
    <mergeCell ref="Q13:Q14"/>
    <mergeCell ref="A13:A14"/>
    <mergeCell ref="B13:B14"/>
    <mergeCell ref="C13:C14"/>
    <mergeCell ref="D13:D14"/>
    <mergeCell ref="E13:E14"/>
    <mergeCell ref="O11:O12"/>
    <mergeCell ref="P11:P12"/>
    <mergeCell ref="Q11:Q12"/>
    <mergeCell ref="R11:R12"/>
    <mergeCell ref="M11:M12"/>
    <mergeCell ref="N11:N12"/>
    <mergeCell ref="G11:G12"/>
    <mergeCell ref="J11:J12"/>
    <mergeCell ref="K11:K12"/>
    <mergeCell ref="L11:L12"/>
    <mergeCell ref="A11:A12"/>
    <mergeCell ref="B11:B12"/>
    <mergeCell ref="C11:C12"/>
    <mergeCell ref="D11:D12"/>
    <mergeCell ref="E11:E12"/>
    <mergeCell ref="F11:F12"/>
    <mergeCell ref="R13:R14"/>
    <mergeCell ref="R7:R10"/>
    <mergeCell ref="F7:F10"/>
    <mergeCell ref="G7:G10"/>
    <mergeCell ref="J7:J10"/>
    <mergeCell ref="K7:K10"/>
    <mergeCell ref="L7:L10"/>
    <mergeCell ref="M7:M10"/>
    <mergeCell ref="Q4:Q5"/>
    <mergeCell ref="R4:R5"/>
    <mergeCell ref="A7:A10"/>
    <mergeCell ref="B7:B10"/>
    <mergeCell ref="A4:A5"/>
    <mergeCell ref="B4:B5"/>
    <mergeCell ref="C4:C5"/>
    <mergeCell ref="D4:D5"/>
    <mergeCell ref="E4:E5"/>
    <mergeCell ref="F4:F5"/>
    <mergeCell ref="Q7:Q10"/>
    <mergeCell ref="N7:N10"/>
    <mergeCell ref="O7:O10"/>
    <mergeCell ref="P7:P10"/>
    <mergeCell ref="C7:C10"/>
    <mergeCell ref="D7:D10"/>
    <mergeCell ref="E7:E10"/>
    <mergeCell ref="G4:G5"/>
    <mergeCell ref="H4:I4"/>
    <mergeCell ref="J4:J5"/>
    <mergeCell ref="K4:L4"/>
    <mergeCell ref="M4:N4"/>
    <mergeCell ref="O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9"/>
  <sheetViews>
    <sheetView topLeftCell="A7" zoomScale="70" zoomScaleNormal="70" workbookViewId="0">
      <selection activeCell="M20" sqref="M20"/>
    </sheetView>
  </sheetViews>
  <sheetFormatPr defaultRowHeight="15" x14ac:dyDescent="0.25"/>
  <cols>
    <col min="1" max="1" width="4.7109375" style="72" customWidth="1"/>
    <col min="2" max="2" width="8.85546875" style="72" customWidth="1"/>
    <col min="3" max="3" width="6.5703125" style="72" customWidth="1"/>
    <col min="4" max="4" width="9.7109375" style="72" customWidth="1"/>
    <col min="5" max="5" width="24.28515625" style="8" customWidth="1"/>
    <col min="6" max="6" width="108.28515625" style="72" customWidth="1"/>
    <col min="7" max="7" width="17" style="72" customWidth="1"/>
    <col min="8" max="8" width="16" style="72" customWidth="1"/>
    <col min="9" max="9" width="10.42578125" style="72" customWidth="1"/>
    <col min="10" max="10" width="31.7109375" style="9" customWidth="1"/>
    <col min="11" max="11" width="11.85546875" style="72" customWidth="1"/>
    <col min="12" max="12" width="11.28515625" style="72" customWidth="1"/>
    <col min="13" max="13" width="18.85546875" style="2" customWidth="1"/>
    <col min="14" max="14" width="11.7109375" style="2" customWidth="1"/>
    <col min="15" max="15" width="15" style="2" customWidth="1"/>
    <col min="16" max="16" width="12.5703125" style="2" customWidth="1"/>
    <col min="17" max="17" width="15.85546875" style="72" customWidth="1"/>
    <col min="18" max="18" width="14.140625" style="72" customWidth="1"/>
    <col min="19" max="19" width="19.5703125" style="72" customWidth="1"/>
    <col min="20" max="258" width="9.140625" style="72"/>
    <col min="259" max="259" width="4.7109375" style="72" bestFit="1" customWidth="1"/>
    <col min="260" max="260" width="9.7109375" style="72" bestFit="1" customWidth="1"/>
    <col min="261" max="261" width="10" style="72" bestFit="1" customWidth="1"/>
    <col min="262" max="262" width="8.85546875" style="72" bestFit="1" customWidth="1"/>
    <col min="263" max="263" width="22.85546875" style="72" customWidth="1"/>
    <col min="264" max="264" width="59.7109375" style="72" bestFit="1" customWidth="1"/>
    <col min="265" max="265" width="57.85546875" style="72" bestFit="1" customWidth="1"/>
    <col min="266" max="266" width="35.28515625" style="72" bestFit="1" customWidth="1"/>
    <col min="267" max="267" width="28.140625" style="72" bestFit="1" customWidth="1"/>
    <col min="268" max="268" width="33.140625" style="72" bestFit="1" customWidth="1"/>
    <col min="269" max="269" width="26" style="72" bestFit="1" customWidth="1"/>
    <col min="270" max="270" width="19.140625" style="72" bestFit="1" customWidth="1"/>
    <col min="271" max="271" width="10.42578125" style="72" customWidth="1"/>
    <col min="272" max="272" width="11.85546875" style="72" customWidth="1"/>
    <col min="273" max="273" width="14.7109375" style="72" customWidth="1"/>
    <col min="274" max="274" width="9" style="72" bestFit="1" customWidth="1"/>
    <col min="275" max="514" width="9.140625" style="72"/>
    <col min="515" max="515" width="4.7109375" style="72" bestFit="1" customWidth="1"/>
    <col min="516" max="516" width="9.7109375" style="72" bestFit="1" customWidth="1"/>
    <col min="517" max="517" width="10" style="72" bestFit="1" customWidth="1"/>
    <col min="518" max="518" width="8.85546875" style="72" bestFit="1" customWidth="1"/>
    <col min="519" max="519" width="22.85546875" style="72" customWidth="1"/>
    <col min="520" max="520" width="59.7109375" style="72" bestFit="1" customWidth="1"/>
    <col min="521" max="521" width="57.85546875" style="72" bestFit="1" customWidth="1"/>
    <col min="522" max="522" width="35.28515625" style="72" bestFit="1" customWidth="1"/>
    <col min="523" max="523" width="28.140625" style="72" bestFit="1" customWidth="1"/>
    <col min="524" max="524" width="33.140625" style="72" bestFit="1" customWidth="1"/>
    <col min="525" max="525" width="26" style="72" bestFit="1" customWidth="1"/>
    <col min="526" max="526" width="19.140625" style="72" bestFit="1" customWidth="1"/>
    <col min="527" max="527" width="10.42578125" style="72" customWidth="1"/>
    <col min="528" max="528" width="11.85546875" style="72" customWidth="1"/>
    <col min="529" max="529" width="14.7109375" style="72" customWidth="1"/>
    <col min="530" max="530" width="9" style="72" bestFit="1" customWidth="1"/>
    <col min="531" max="770" width="9.140625" style="72"/>
    <col min="771" max="771" width="4.7109375" style="72" bestFit="1" customWidth="1"/>
    <col min="772" max="772" width="9.7109375" style="72" bestFit="1" customWidth="1"/>
    <col min="773" max="773" width="10" style="72" bestFit="1" customWidth="1"/>
    <col min="774" max="774" width="8.85546875" style="72" bestFit="1" customWidth="1"/>
    <col min="775" max="775" width="22.85546875" style="72" customWidth="1"/>
    <col min="776" max="776" width="59.7109375" style="72" bestFit="1" customWidth="1"/>
    <col min="777" max="777" width="57.85546875" style="72" bestFit="1" customWidth="1"/>
    <col min="778" max="778" width="35.28515625" style="72" bestFit="1" customWidth="1"/>
    <col min="779" max="779" width="28.140625" style="72" bestFit="1" customWidth="1"/>
    <col min="780" max="780" width="33.140625" style="72" bestFit="1" customWidth="1"/>
    <col min="781" max="781" width="26" style="72" bestFit="1" customWidth="1"/>
    <col min="782" max="782" width="19.140625" style="72" bestFit="1" customWidth="1"/>
    <col min="783" max="783" width="10.42578125" style="72" customWidth="1"/>
    <col min="784" max="784" width="11.85546875" style="72" customWidth="1"/>
    <col min="785" max="785" width="14.7109375" style="72" customWidth="1"/>
    <col min="786" max="786" width="9" style="72" bestFit="1" customWidth="1"/>
    <col min="787" max="1026" width="9.140625" style="72"/>
    <col min="1027" max="1027" width="4.7109375" style="72" bestFit="1" customWidth="1"/>
    <col min="1028" max="1028" width="9.7109375" style="72" bestFit="1" customWidth="1"/>
    <col min="1029" max="1029" width="10" style="72" bestFit="1" customWidth="1"/>
    <col min="1030" max="1030" width="8.85546875" style="72" bestFit="1" customWidth="1"/>
    <col min="1031" max="1031" width="22.85546875" style="72" customWidth="1"/>
    <col min="1032" max="1032" width="59.7109375" style="72" bestFit="1" customWidth="1"/>
    <col min="1033" max="1033" width="57.85546875" style="72" bestFit="1" customWidth="1"/>
    <col min="1034" max="1034" width="35.28515625" style="72" bestFit="1" customWidth="1"/>
    <col min="1035" max="1035" width="28.140625" style="72" bestFit="1" customWidth="1"/>
    <col min="1036" max="1036" width="33.140625" style="72" bestFit="1" customWidth="1"/>
    <col min="1037" max="1037" width="26" style="72" bestFit="1" customWidth="1"/>
    <col min="1038" max="1038" width="19.140625" style="72" bestFit="1" customWidth="1"/>
    <col min="1039" max="1039" width="10.42578125" style="72" customWidth="1"/>
    <col min="1040" max="1040" width="11.85546875" style="72" customWidth="1"/>
    <col min="1041" max="1041" width="14.7109375" style="72" customWidth="1"/>
    <col min="1042" max="1042" width="9" style="72" bestFit="1" customWidth="1"/>
    <col min="1043" max="1282" width="9.140625" style="72"/>
    <col min="1283" max="1283" width="4.7109375" style="72" bestFit="1" customWidth="1"/>
    <col min="1284" max="1284" width="9.7109375" style="72" bestFit="1" customWidth="1"/>
    <col min="1285" max="1285" width="10" style="72" bestFit="1" customWidth="1"/>
    <col min="1286" max="1286" width="8.85546875" style="72" bestFit="1" customWidth="1"/>
    <col min="1287" max="1287" width="22.85546875" style="72" customWidth="1"/>
    <col min="1288" max="1288" width="59.7109375" style="72" bestFit="1" customWidth="1"/>
    <col min="1289" max="1289" width="57.85546875" style="72" bestFit="1" customWidth="1"/>
    <col min="1290" max="1290" width="35.28515625" style="72" bestFit="1" customWidth="1"/>
    <col min="1291" max="1291" width="28.140625" style="72" bestFit="1" customWidth="1"/>
    <col min="1292" max="1292" width="33.140625" style="72" bestFit="1" customWidth="1"/>
    <col min="1293" max="1293" width="26" style="72" bestFit="1" customWidth="1"/>
    <col min="1294" max="1294" width="19.140625" style="72" bestFit="1" customWidth="1"/>
    <col min="1295" max="1295" width="10.42578125" style="72" customWidth="1"/>
    <col min="1296" max="1296" width="11.85546875" style="72" customWidth="1"/>
    <col min="1297" max="1297" width="14.7109375" style="72" customWidth="1"/>
    <col min="1298" max="1298" width="9" style="72" bestFit="1" customWidth="1"/>
    <col min="1299" max="1538" width="9.140625" style="72"/>
    <col min="1539" max="1539" width="4.7109375" style="72" bestFit="1" customWidth="1"/>
    <col min="1540" max="1540" width="9.7109375" style="72" bestFit="1" customWidth="1"/>
    <col min="1541" max="1541" width="10" style="72" bestFit="1" customWidth="1"/>
    <col min="1542" max="1542" width="8.85546875" style="72" bestFit="1" customWidth="1"/>
    <col min="1543" max="1543" width="22.85546875" style="72" customWidth="1"/>
    <col min="1544" max="1544" width="59.7109375" style="72" bestFit="1" customWidth="1"/>
    <col min="1545" max="1545" width="57.85546875" style="72" bestFit="1" customWidth="1"/>
    <col min="1546" max="1546" width="35.28515625" style="72" bestFit="1" customWidth="1"/>
    <col min="1547" max="1547" width="28.140625" style="72" bestFit="1" customWidth="1"/>
    <col min="1548" max="1548" width="33.140625" style="72" bestFit="1" customWidth="1"/>
    <col min="1549" max="1549" width="26" style="72" bestFit="1" customWidth="1"/>
    <col min="1550" max="1550" width="19.140625" style="72" bestFit="1" customWidth="1"/>
    <col min="1551" max="1551" width="10.42578125" style="72" customWidth="1"/>
    <col min="1552" max="1552" width="11.85546875" style="72" customWidth="1"/>
    <col min="1553" max="1553" width="14.7109375" style="72" customWidth="1"/>
    <col min="1554" max="1554" width="9" style="72" bestFit="1" customWidth="1"/>
    <col min="1555" max="1794" width="9.140625" style="72"/>
    <col min="1795" max="1795" width="4.7109375" style="72" bestFit="1" customWidth="1"/>
    <col min="1796" max="1796" width="9.7109375" style="72" bestFit="1" customWidth="1"/>
    <col min="1797" max="1797" width="10" style="72" bestFit="1" customWidth="1"/>
    <col min="1798" max="1798" width="8.85546875" style="72" bestFit="1" customWidth="1"/>
    <col min="1799" max="1799" width="22.85546875" style="72" customWidth="1"/>
    <col min="1800" max="1800" width="59.7109375" style="72" bestFit="1" customWidth="1"/>
    <col min="1801" max="1801" width="57.85546875" style="72" bestFit="1" customWidth="1"/>
    <col min="1802" max="1802" width="35.28515625" style="72" bestFit="1" customWidth="1"/>
    <col min="1803" max="1803" width="28.140625" style="72" bestFit="1" customWidth="1"/>
    <col min="1804" max="1804" width="33.140625" style="72" bestFit="1" customWidth="1"/>
    <col min="1805" max="1805" width="26" style="72" bestFit="1" customWidth="1"/>
    <col min="1806" max="1806" width="19.140625" style="72" bestFit="1" customWidth="1"/>
    <col min="1807" max="1807" width="10.42578125" style="72" customWidth="1"/>
    <col min="1808" max="1808" width="11.85546875" style="72" customWidth="1"/>
    <col min="1809" max="1809" width="14.7109375" style="72" customWidth="1"/>
    <col min="1810" max="1810" width="9" style="72" bestFit="1" customWidth="1"/>
    <col min="1811" max="2050" width="9.140625" style="72"/>
    <col min="2051" max="2051" width="4.7109375" style="72" bestFit="1" customWidth="1"/>
    <col min="2052" max="2052" width="9.7109375" style="72" bestFit="1" customWidth="1"/>
    <col min="2053" max="2053" width="10" style="72" bestFit="1" customWidth="1"/>
    <col min="2054" max="2054" width="8.85546875" style="72" bestFit="1" customWidth="1"/>
    <col min="2055" max="2055" width="22.85546875" style="72" customWidth="1"/>
    <col min="2056" max="2056" width="59.7109375" style="72" bestFit="1" customWidth="1"/>
    <col min="2057" max="2057" width="57.85546875" style="72" bestFit="1" customWidth="1"/>
    <col min="2058" max="2058" width="35.28515625" style="72" bestFit="1" customWidth="1"/>
    <col min="2059" max="2059" width="28.140625" style="72" bestFit="1" customWidth="1"/>
    <col min="2060" max="2060" width="33.140625" style="72" bestFit="1" customWidth="1"/>
    <col min="2061" max="2061" width="26" style="72" bestFit="1" customWidth="1"/>
    <col min="2062" max="2062" width="19.140625" style="72" bestFit="1" customWidth="1"/>
    <col min="2063" max="2063" width="10.42578125" style="72" customWidth="1"/>
    <col min="2064" max="2064" width="11.85546875" style="72" customWidth="1"/>
    <col min="2065" max="2065" width="14.7109375" style="72" customWidth="1"/>
    <col min="2066" max="2066" width="9" style="72" bestFit="1" customWidth="1"/>
    <col min="2067" max="2306" width="9.140625" style="72"/>
    <col min="2307" max="2307" width="4.7109375" style="72" bestFit="1" customWidth="1"/>
    <col min="2308" max="2308" width="9.7109375" style="72" bestFit="1" customWidth="1"/>
    <col min="2309" max="2309" width="10" style="72" bestFit="1" customWidth="1"/>
    <col min="2310" max="2310" width="8.85546875" style="72" bestFit="1" customWidth="1"/>
    <col min="2311" max="2311" width="22.85546875" style="72" customWidth="1"/>
    <col min="2312" max="2312" width="59.7109375" style="72" bestFit="1" customWidth="1"/>
    <col min="2313" max="2313" width="57.85546875" style="72" bestFit="1" customWidth="1"/>
    <col min="2314" max="2314" width="35.28515625" style="72" bestFit="1" customWidth="1"/>
    <col min="2315" max="2315" width="28.140625" style="72" bestFit="1" customWidth="1"/>
    <col min="2316" max="2316" width="33.140625" style="72" bestFit="1" customWidth="1"/>
    <col min="2317" max="2317" width="26" style="72" bestFit="1" customWidth="1"/>
    <col min="2318" max="2318" width="19.140625" style="72" bestFit="1" customWidth="1"/>
    <col min="2319" max="2319" width="10.42578125" style="72" customWidth="1"/>
    <col min="2320" max="2320" width="11.85546875" style="72" customWidth="1"/>
    <col min="2321" max="2321" width="14.7109375" style="72" customWidth="1"/>
    <col min="2322" max="2322" width="9" style="72" bestFit="1" customWidth="1"/>
    <col min="2323" max="2562" width="9.140625" style="72"/>
    <col min="2563" max="2563" width="4.7109375" style="72" bestFit="1" customWidth="1"/>
    <col min="2564" max="2564" width="9.7109375" style="72" bestFit="1" customWidth="1"/>
    <col min="2565" max="2565" width="10" style="72" bestFit="1" customWidth="1"/>
    <col min="2566" max="2566" width="8.85546875" style="72" bestFit="1" customWidth="1"/>
    <col min="2567" max="2567" width="22.85546875" style="72" customWidth="1"/>
    <col min="2568" max="2568" width="59.7109375" style="72" bestFit="1" customWidth="1"/>
    <col min="2569" max="2569" width="57.85546875" style="72" bestFit="1" customWidth="1"/>
    <col min="2570" max="2570" width="35.28515625" style="72" bestFit="1" customWidth="1"/>
    <col min="2571" max="2571" width="28.140625" style="72" bestFit="1" customWidth="1"/>
    <col min="2572" max="2572" width="33.140625" style="72" bestFit="1" customWidth="1"/>
    <col min="2573" max="2573" width="26" style="72" bestFit="1" customWidth="1"/>
    <col min="2574" max="2574" width="19.140625" style="72" bestFit="1" customWidth="1"/>
    <col min="2575" max="2575" width="10.42578125" style="72" customWidth="1"/>
    <col min="2576" max="2576" width="11.85546875" style="72" customWidth="1"/>
    <col min="2577" max="2577" width="14.7109375" style="72" customWidth="1"/>
    <col min="2578" max="2578" width="9" style="72" bestFit="1" customWidth="1"/>
    <col min="2579" max="2818" width="9.140625" style="72"/>
    <col min="2819" max="2819" width="4.7109375" style="72" bestFit="1" customWidth="1"/>
    <col min="2820" max="2820" width="9.7109375" style="72" bestFit="1" customWidth="1"/>
    <col min="2821" max="2821" width="10" style="72" bestFit="1" customWidth="1"/>
    <col min="2822" max="2822" width="8.85546875" style="72" bestFit="1" customWidth="1"/>
    <col min="2823" max="2823" width="22.85546875" style="72" customWidth="1"/>
    <col min="2824" max="2824" width="59.7109375" style="72" bestFit="1" customWidth="1"/>
    <col min="2825" max="2825" width="57.85546875" style="72" bestFit="1" customWidth="1"/>
    <col min="2826" max="2826" width="35.28515625" style="72" bestFit="1" customWidth="1"/>
    <col min="2827" max="2827" width="28.140625" style="72" bestFit="1" customWidth="1"/>
    <col min="2828" max="2828" width="33.140625" style="72" bestFit="1" customWidth="1"/>
    <col min="2829" max="2829" width="26" style="72" bestFit="1" customWidth="1"/>
    <col min="2830" max="2830" width="19.140625" style="72" bestFit="1" customWidth="1"/>
    <col min="2831" max="2831" width="10.42578125" style="72" customWidth="1"/>
    <col min="2832" max="2832" width="11.85546875" style="72" customWidth="1"/>
    <col min="2833" max="2833" width="14.7109375" style="72" customWidth="1"/>
    <col min="2834" max="2834" width="9" style="72" bestFit="1" customWidth="1"/>
    <col min="2835" max="3074" width="9.140625" style="72"/>
    <col min="3075" max="3075" width="4.7109375" style="72" bestFit="1" customWidth="1"/>
    <col min="3076" max="3076" width="9.7109375" style="72" bestFit="1" customWidth="1"/>
    <col min="3077" max="3077" width="10" style="72" bestFit="1" customWidth="1"/>
    <col min="3078" max="3078" width="8.85546875" style="72" bestFit="1" customWidth="1"/>
    <col min="3079" max="3079" width="22.85546875" style="72" customWidth="1"/>
    <col min="3080" max="3080" width="59.7109375" style="72" bestFit="1" customWidth="1"/>
    <col min="3081" max="3081" width="57.85546875" style="72" bestFit="1" customWidth="1"/>
    <col min="3082" max="3082" width="35.28515625" style="72" bestFit="1" customWidth="1"/>
    <col min="3083" max="3083" width="28.140625" style="72" bestFit="1" customWidth="1"/>
    <col min="3084" max="3084" width="33.140625" style="72" bestFit="1" customWidth="1"/>
    <col min="3085" max="3085" width="26" style="72" bestFit="1" customWidth="1"/>
    <col min="3086" max="3086" width="19.140625" style="72" bestFit="1" customWidth="1"/>
    <col min="3087" max="3087" width="10.42578125" style="72" customWidth="1"/>
    <col min="3088" max="3088" width="11.85546875" style="72" customWidth="1"/>
    <col min="3089" max="3089" width="14.7109375" style="72" customWidth="1"/>
    <col min="3090" max="3090" width="9" style="72" bestFit="1" customWidth="1"/>
    <col min="3091" max="3330" width="9.140625" style="72"/>
    <col min="3331" max="3331" width="4.7109375" style="72" bestFit="1" customWidth="1"/>
    <col min="3332" max="3332" width="9.7109375" style="72" bestFit="1" customWidth="1"/>
    <col min="3333" max="3333" width="10" style="72" bestFit="1" customWidth="1"/>
    <col min="3334" max="3334" width="8.85546875" style="72" bestFit="1" customWidth="1"/>
    <col min="3335" max="3335" width="22.85546875" style="72" customWidth="1"/>
    <col min="3336" max="3336" width="59.7109375" style="72" bestFit="1" customWidth="1"/>
    <col min="3337" max="3337" width="57.85546875" style="72" bestFit="1" customWidth="1"/>
    <col min="3338" max="3338" width="35.28515625" style="72" bestFit="1" customWidth="1"/>
    <col min="3339" max="3339" width="28.140625" style="72" bestFit="1" customWidth="1"/>
    <col min="3340" max="3340" width="33.140625" style="72" bestFit="1" customWidth="1"/>
    <col min="3341" max="3341" width="26" style="72" bestFit="1" customWidth="1"/>
    <col min="3342" max="3342" width="19.140625" style="72" bestFit="1" customWidth="1"/>
    <col min="3343" max="3343" width="10.42578125" style="72" customWidth="1"/>
    <col min="3344" max="3344" width="11.85546875" style="72" customWidth="1"/>
    <col min="3345" max="3345" width="14.7109375" style="72" customWidth="1"/>
    <col min="3346" max="3346" width="9" style="72" bestFit="1" customWidth="1"/>
    <col min="3347" max="3586" width="9.140625" style="72"/>
    <col min="3587" max="3587" width="4.7109375" style="72" bestFit="1" customWidth="1"/>
    <col min="3588" max="3588" width="9.7109375" style="72" bestFit="1" customWidth="1"/>
    <col min="3589" max="3589" width="10" style="72" bestFit="1" customWidth="1"/>
    <col min="3590" max="3590" width="8.85546875" style="72" bestFit="1" customWidth="1"/>
    <col min="3591" max="3591" width="22.85546875" style="72" customWidth="1"/>
    <col min="3592" max="3592" width="59.7109375" style="72" bestFit="1" customWidth="1"/>
    <col min="3593" max="3593" width="57.85546875" style="72" bestFit="1" customWidth="1"/>
    <col min="3594" max="3594" width="35.28515625" style="72" bestFit="1" customWidth="1"/>
    <col min="3595" max="3595" width="28.140625" style="72" bestFit="1" customWidth="1"/>
    <col min="3596" max="3596" width="33.140625" style="72" bestFit="1" customWidth="1"/>
    <col min="3597" max="3597" width="26" style="72" bestFit="1" customWidth="1"/>
    <col min="3598" max="3598" width="19.140625" style="72" bestFit="1" customWidth="1"/>
    <col min="3599" max="3599" width="10.42578125" style="72" customWidth="1"/>
    <col min="3600" max="3600" width="11.85546875" style="72" customWidth="1"/>
    <col min="3601" max="3601" width="14.7109375" style="72" customWidth="1"/>
    <col min="3602" max="3602" width="9" style="72" bestFit="1" customWidth="1"/>
    <col min="3603" max="3842" width="9.140625" style="72"/>
    <col min="3843" max="3843" width="4.7109375" style="72" bestFit="1" customWidth="1"/>
    <col min="3844" max="3844" width="9.7109375" style="72" bestFit="1" customWidth="1"/>
    <col min="3845" max="3845" width="10" style="72" bestFit="1" customWidth="1"/>
    <col min="3846" max="3846" width="8.85546875" style="72" bestFit="1" customWidth="1"/>
    <col min="3847" max="3847" width="22.85546875" style="72" customWidth="1"/>
    <col min="3848" max="3848" width="59.7109375" style="72" bestFit="1" customWidth="1"/>
    <col min="3849" max="3849" width="57.85546875" style="72" bestFit="1" customWidth="1"/>
    <col min="3850" max="3850" width="35.28515625" style="72" bestFit="1" customWidth="1"/>
    <col min="3851" max="3851" width="28.140625" style="72" bestFit="1" customWidth="1"/>
    <col min="3852" max="3852" width="33.140625" style="72" bestFit="1" customWidth="1"/>
    <col min="3853" max="3853" width="26" style="72" bestFit="1" customWidth="1"/>
    <col min="3854" max="3854" width="19.140625" style="72" bestFit="1" customWidth="1"/>
    <col min="3855" max="3855" width="10.42578125" style="72" customWidth="1"/>
    <col min="3856" max="3856" width="11.85546875" style="72" customWidth="1"/>
    <col min="3857" max="3857" width="14.7109375" style="72" customWidth="1"/>
    <col min="3858" max="3858" width="9" style="72" bestFit="1" customWidth="1"/>
    <col min="3859" max="4098" width="9.140625" style="72"/>
    <col min="4099" max="4099" width="4.7109375" style="72" bestFit="1" customWidth="1"/>
    <col min="4100" max="4100" width="9.7109375" style="72" bestFit="1" customWidth="1"/>
    <col min="4101" max="4101" width="10" style="72" bestFit="1" customWidth="1"/>
    <col min="4102" max="4102" width="8.85546875" style="72" bestFit="1" customWidth="1"/>
    <col min="4103" max="4103" width="22.85546875" style="72" customWidth="1"/>
    <col min="4104" max="4104" width="59.7109375" style="72" bestFit="1" customWidth="1"/>
    <col min="4105" max="4105" width="57.85546875" style="72" bestFit="1" customWidth="1"/>
    <col min="4106" max="4106" width="35.28515625" style="72" bestFit="1" customWidth="1"/>
    <col min="4107" max="4107" width="28.140625" style="72" bestFit="1" customWidth="1"/>
    <col min="4108" max="4108" width="33.140625" style="72" bestFit="1" customWidth="1"/>
    <col min="4109" max="4109" width="26" style="72" bestFit="1" customWidth="1"/>
    <col min="4110" max="4110" width="19.140625" style="72" bestFit="1" customWidth="1"/>
    <col min="4111" max="4111" width="10.42578125" style="72" customWidth="1"/>
    <col min="4112" max="4112" width="11.85546875" style="72" customWidth="1"/>
    <col min="4113" max="4113" width="14.7109375" style="72" customWidth="1"/>
    <col min="4114" max="4114" width="9" style="72" bestFit="1" customWidth="1"/>
    <col min="4115" max="4354" width="9.140625" style="72"/>
    <col min="4355" max="4355" width="4.7109375" style="72" bestFit="1" customWidth="1"/>
    <col min="4356" max="4356" width="9.7109375" style="72" bestFit="1" customWidth="1"/>
    <col min="4357" max="4357" width="10" style="72" bestFit="1" customWidth="1"/>
    <col min="4358" max="4358" width="8.85546875" style="72" bestFit="1" customWidth="1"/>
    <col min="4359" max="4359" width="22.85546875" style="72" customWidth="1"/>
    <col min="4360" max="4360" width="59.7109375" style="72" bestFit="1" customWidth="1"/>
    <col min="4361" max="4361" width="57.85546875" style="72" bestFit="1" customWidth="1"/>
    <col min="4362" max="4362" width="35.28515625" style="72" bestFit="1" customWidth="1"/>
    <col min="4363" max="4363" width="28.140625" style="72" bestFit="1" customWidth="1"/>
    <col min="4364" max="4364" width="33.140625" style="72" bestFit="1" customWidth="1"/>
    <col min="4365" max="4365" width="26" style="72" bestFit="1" customWidth="1"/>
    <col min="4366" max="4366" width="19.140625" style="72" bestFit="1" customWidth="1"/>
    <col min="4367" max="4367" width="10.42578125" style="72" customWidth="1"/>
    <col min="4368" max="4368" width="11.85546875" style="72" customWidth="1"/>
    <col min="4369" max="4369" width="14.7109375" style="72" customWidth="1"/>
    <col min="4370" max="4370" width="9" style="72" bestFit="1" customWidth="1"/>
    <col min="4371" max="4610" width="9.140625" style="72"/>
    <col min="4611" max="4611" width="4.7109375" style="72" bestFit="1" customWidth="1"/>
    <col min="4612" max="4612" width="9.7109375" style="72" bestFit="1" customWidth="1"/>
    <col min="4613" max="4613" width="10" style="72" bestFit="1" customWidth="1"/>
    <col min="4614" max="4614" width="8.85546875" style="72" bestFit="1" customWidth="1"/>
    <col min="4615" max="4615" width="22.85546875" style="72" customWidth="1"/>
    <col min="4616" max="4616" width="59.7109375" style="72" bestFit="1" customWidth="1"/>
    <col min="4617" max="4617" width="57.85546875" style="72" bestFit="1" customWidth="1"/>
    <col min="4618" max="4618" width="35.28515625" style="72" bestFit="1" customWidth="1"/>
    <col min="4619" max="4619" width="28.140625" style="72" bestFit="1" customWidth="1"/>
    <col min="4620" max="4620" width="33.140625" style="72" bestFit="1" customWidth="1"/>
    <col min="4621" max="4621" width="26" style="72" bestFit="1" customWidth="1"/>
    <col min="4622" max="4622" width="19.140625" style="72" bestFit="1" customWidth="1"/>
    <col min="4623" max="4623" width="10.42578125" style="72" customWidth="1"/>
    <col min="4624" max="4624" width="11.85546875" style="72" customWidth="1"/>
    <col min="4625" max="4625" width="14.7109375" style="72" customWidth="1"/>
    <col min="4626" max="4626" width="9" style="72" bestFit="1" customWidth="1"/>
    <col min="4627" max="4866" width="9.140625" style="72"/>
    <col min="4867" max="4867" width="4.7109375" style="72" bestFit="1" customWidth="1"/>
    <col min="4868" max="4868" width="9.7109375" style="72" bestFit="1" customWidth="1"/>
    <col min="4869" max="4869" width="10" style="72" bestFit="1" customWidth="1"/>
    <col min="4870" max="4870" width="8.85546875" style="72" bestFit="1" customWidth="1"/>
    <col min="4871" max="4871" width="22.85546875" style="72" customWidth="1"/>
    <col min="4872" max="4872" width="59.7109375" style="72" bestFit="1" customWidth="1"/>
    <col min="4873" max="4873" width="57.85546875" style="72" bestFit="1" customWidth="1"/>
    <col min="4874" max="4874" width="35.28515625" style="72" bestFit="1" customWidth="1"/>
    <col min="4875" max="4875" width="28.140625" style="72" bestFit="1" customWidth="1"/>
    <col min="4876" max="4876" width="33.140625" style="72" bestFit="1" customWidth="1"/>
    <col min="4877" max="4877" width="26" style="72" bestFit="1" customWidth="1"/>
    <col min="4878" max="4878" width="19.140625" style="72" bestFit="1" customWidth="1"/>
    <col min="4879" max="4879" width="10.42578125" style="72" customWidth="1"/>
    <col min="4880" max="4880" width="11.85546875" style="72" customWidth="1"/>
    <col min="4881" max="4881" width="14.7109375" style="72" customWidth="1"/>
    <col min="4882" max="4882" width="9" style="72" bestFit="1" customWidth="1"/>
    <col min="4883" max="5122" width="9.140625" style="72"/>
    <col min="5123" max="5123" width="4.7109375" style="72" bestFit="1" customWidth="1"/>
    <col min="5124" max="5124" width="9.7109375" style="72" bestFit="1" customWidth="1"/>
    <col min="5125" max="5125" width="10" style="72" bestFit="1" customWidth="1"/>
    <col min="5126" max="5126" width="8.85546875" style="72" bestFit="1" customWidth="1"/>
    <col min="5127" max="5127" width="22.85546875" style="72" customWidth="1"/>
    <col min="5128" max="5128" width="59.7109375" style="72" bestFit="1" customWidth="1"/>
    <col min="5129" max="5129" width="57.85546875" style="72" bestFit="1" customWidth="1"/>
    <col min="5130" max="5130" width="35.28515625" style="72" bestFit="1" customWidth="1"/>
    <col min="5131" max="5131" width="28.140625" style="72" bestFit="1" customWidth="1"/>
    <col min="5132" max="5132" width="33.140625" style="72" bestFit="1" customWidth="1"/>
    <col min="5133" max="5133" width="26" style="72" bestFit="1" customWidth="1"/>
    <col min="5134" max="5134" width="19.140625" style="72" bestFit="1" customWidth="1"/>
    <col min="5135" max="5135" width="10.42578125" style="72" customWidth="1"/>
    <col min="5136" max="5136" width="11.85546875" style="72" customWidth="1"/>
    <col min="5137" max="5137" width="14.7109375" style="72" customWidth="1"/>
    <col min="5138" max="5138" width="9" style="72" bestFit="1" customWidth="1"/>
    <col min="5139" max="5378" width="9.140625" style="72"/>
    <col min="5379" max="5379" width="4.7109375" style="72" bestFit="1" customWidth="1"/>
    <col min="5380" max="5380" width="9.7109375" style="72" bestFit="1" customWidth="1"/>
    <col min="5381" max="5381" width="10" style="72" bestFit="1" customWidth="1"/>
    <col min="5382" max="5382" width="8.85546875" style="72" bestFit="1" customWidth="1"/>
    <col min="5383" max="5383" width="22.85546875" style="72" customWidth="1"/>
    <col min="5384" max="5384" width="59.7109375" style="72" bestFit="1" customWidth="1"/>
    <col min="5385" max="5385" width="57.85546875" style="72" bestFit="1" customWidth="1"/>
    <col min="5386" max="5386" width="35.28515625" style="72" bestFit="1" customWidth="1"/>
    <col min="5387" max="5387" width="28.140625" style="72" bestFit="1" customWidth="1"/>
    <col min="5388" max="5388" width="33.140625" style="72" bestFit="1" customWidth="1"/>
    <col min="5389" max="5389" width="26" style="72" bestFit="1" customWidth="1"/>
    <col min="5390" max="5390" width="19.140625" style="72" bestFit="1" customWidth="1"/>
    <col min="5391" max="5391" width="10.42578125" style="72" customWidth="1"/>
    <col min="5392" max="5392" width="11.85546875" style="72" customWidth="1"/>
    <col min="5393" max="5393" width="14.7109375" style="72" customWidth="1"/>
    <col min="5394" max="5394" width="9" style="72" bestFit="1" customWidth="1"/>
    <col min="5395" max="5634" width="9.140625" style="72"/>
    <col min="5635" max="5635" width="4.7109375" style="72" bestFit="1" customWidth="1"/>
    <col min="5636" max="5636" width="9.7109375" style="72" bestFit="1" customWidth="1"/>
    <col min="5637" max="5637" width="10" style="72" bestFit="1" customWidth="1"/>
    <col min="5638" max="5638" width="8.85546875" style="72" bestFit="1" customWidth="1"/>
    <col min="5639" max="5639" width="22.85546875" style="72" customWidth="1"/>
    <col min="5640" max="5640" width="59.7109375" style="72" bestFit="1" customWidth="1"/>
    <col min="5641" max="5641" width="57.85546875" style="72" bestFit="1" customWidth="1"/>
    <col min="5642" max="5642" width="35.28515625" style="72" bestFit="1" customWidth="1"/>
    <col min="5643" max="5643" width="28.140625" style="72" bestFit="1" customWidth="1"/>
    <col min="5644" max="5644" width="33.140625" style="72" bestFit="1" customWidth="1"/>
    <col min="5645" max="5645" width="26" style="72" bestFit="1" customWidth="1"/>
    <col min="5646" max="5646" width="19.140625" style="72" bestFit="1" customWidth="1"/>
    <col min="5647" max="5647" width="10.42578125" style="72" customWidth="1"/>
    <col min="5648" max="5648" width="11.85546875" style="72" customWidth="1"/>
    <col min="5649" max="5649" width="14.7109375" style="72" customWidth="1"/>
    <col min="5650" max="5650" width="9" style="72" bestFit="1" customWidth="1"/>
    <col min="5651" max="5890" width="9.140625" style="72"/>
    <col min="5891" max="5891" width="4.7109375" style="72" bestFit="1" customWidth="1"/>
    <col min="5892" max="5892" width="9.7109375" style="72" bestFit="1" customWidth="1"/>
    <col min="5893" max="5893" width="10" style="72" bestFit="1" customWidth="1"/>
    <col min="5894" max="5894" width="8.85546875" style="72" bestFit="1" customWidth="1"/>
    <col min="5895" max="5895" width="22.85546875" style="72" customWidth="1"/>
    <col min="5896" max="5896" width="59.7109375" style="72" bestFit="1" customWidth="1"/>
    <col min="5897" max="5897" width="57.85546875" style="72" bestFit="1" customWidth="1"/>
    <col min="5898" max="5898" width="35.28515625" style="72" bestFit="1" customWidth="1"/>
    <col min="5899" max="5899" width="28.140625" style="72" bestFit="1" customWidth="1"/>
    <col min="5900" max="5900" width="33.140625" style="72" bestFit="1" customWidth="1"/>
    <col min="5901" max="5901" width="26" style="72" bestFit="1" customWidth="1"/>
    <col min="5902" max="5902" width="19.140625" style="72" bestFit="1" customWidth="1"/>
    <col min="5903" max="5903" width="10.42578125" style="72" customWidth="1"/>
    <col min="5904" max="5904" width="11.85546875" style="72" customWidth="1"/>
    <col min="5905" max="5905" width="14.7109375" style="72" customWidth="1"/>
    <col min="5906" max="5906" width="9" style="72" bestFit="1" customWidth="1"/>
    <col min="5907" max="6146" width="9.140625" style="72"/>
    <col min="6147" max="6147" width="4.7109375" style="72" bestFit="1" customWidth="1"/>
    <col min="6148" max="6148" width="9.7109375" style="72" bestFit="1" customWidth="1"/>
    <col min="6149" max="6149" width="10" style="72" bestFit="1" customWidth="1"/>
    <col min="6150" max="6150" width="8.85546875" style="72" bestFit="1" customWidth="1"/>
    <col min="6151" max="6151" width="22.85546875" style="72" customWidth="1"/>
    <col min="6152" max="6152" width="59.7109375" style="72" bestFit="1" customWidth="1"/>
    <col min="6153" max="6153" width="57.85546875" style="72" bestFit="1" customWidth="1"/>
    <col min="6154" max="6154" width="35.28515625" style="72" bestFit="1" customWidth="1"/>
    <col min="6155" max="6155" width="28.140625" style="72" bestFit="1" customWidth="1"/>
    <col min="6156" max="6156" width="33.140625" style="72" bestFit="1" customWidth="1"/>
    <col min="6157" max="6157" width="26" style="72" bestFit="1" customWidth="1"/>
    <col min="6158" max="6158" width="19.140625" style="72" bestFit="1" customWidth="1"/>
    <col min="6159" max="6159" width="10.42578125" style="72" customWidth="1"/>
    <col min="6160" max="6160" width="11.85546875" style="72" customWidth="1"/>
    <col min="6161" max="6161" width="14.7109375" style="72" customWidth="1"/>
    <col min="6162" max="6162" width="9" style="72" bestFit="1" customWidth="1"/>
    <col min="6163" max="6402" width="9.140625" style="72"/>
    <col min="6403" max="6403" width="4.7109375" style="72" bestFit="1" customWidth="1"/>
    <col min="6404" max="6404" width="9.7109375" style="72" bestFit="1" customWidth="1"/>
    <col min="6405" max="6405" width="10" style="72" bestFit="1" customWidth="1"/>
    <col min="6406" max="6406" width="8.85546875" style="72" bestFit="1" customWidth="1"/>
    <col min="6407" max="6407" width="22.85546875" style="72" customWidth="1"/>
    <col min="6408" max="6408" width="59.7109375" style="72" bestFit="1" customWidth="1"/>
    <col min="6409" max="6409" width="57.85546875" style="72" bestFit="1" customWidth="1"/>
    <col min="6410" max="6410" width="35.28515625" style="72" bestFit="1" customWidth="1"/>
    <col min="6411" max="6411" width="28.140625" style="72" bestFit="1" customWidth="1"/>
    <col min="6412" max="6412" width="33.140625" style="72" bestFit="1" customWidth="1"/>
    <col min="6413" max="6413" width="26" style="72" bestFit="1" customWidth="1"/>
    <col min="6414" max="6414" width="19.140625" style="72" bestFit="1" customWidth="1"/>
    <col min="6415" max="6415" width="10.42578125" style="72" customWidth="1"/>
    <col min="6416" max="6416" width="11.85546875" style="72" customWidth="1"/>
    <col min="6417" max="6417" width="14.7109375" style="72" customWidth="1"/>
    <col min="6418" max="6418" width="9" style="72" bestFit="1" customWidth="1"/>
    <col min="6419" max="6658" width="9.140625" style="72"/>
    <col min="6659" max="6659" width="4.7109375" style="72" bestFit="1" customWidth="1"/>
    <col min="6660" max="6660" width="9.7109375" style="72" bestFit="1" customWidth="1"/>
    <col min="6661" max="6661" width="10" style="72" bestFit="1" customWidth="1"/>
    <col min="6662" max="6662" width="8.85546875" style="72" bestFit="1" customWidth="1"/>
    <col min="6663" max="6663" width="22.85546875" style="72" customWidth="1"/>
    <col min="6664" max="6664" width="59.7109375" style="72" bestFit="1" customWidth="1"/>
    <col min="6665" max="6665" width="57.85546875" style="72" bestFit="1" customWidth="1"/>
    <col min="6666" max="6666" width="35.28515625" style="72" bestFit="1" customWidth="1"/>
    <col min="6667" max="6667" width="28.140625" style="72" bestFit="1" customWidth="1"/>
    <col min="6668" max="6668" width="33.140625" style="72" bestFit="1" customWidth="1"/>
    <col min="6669" max="6669" width="26" style="72" bestFit="1" customWidth="1"/>
    <col min="6670" max="6670" width="19.140625" style="72" bestFit="1" customWidth="1"/>
    <col min="6671" max="6671" width="10.42578125" style="72" customWidth="1"/>
    <col min="6672" max="6672" width="11.85546875" style="72" customWidth="1"/>
    <col min="6673" max="6673" width="14.7109375" style="72" customWidth="1"/>
    <col min="6674" max="6674" width="9" style="72" bestFit="1" customWidth="1"/>
    <col min="6675" max="6914" width="9.140625" style="72"/>
    <col min="6915" max="6915" width="4.7109375" style="72" bestFit="1" customWidth="1"/>
    <col min="6916" max="6916" width="9.7109375" style="72" bestFit="1" customWidth="1"/>
    <col min="6917" max="6917" width="10" style="72" bestFit="1" customWidth="1"/>
    <col min="6918" max="6918" width="8.85546875" style="72" bestFit="1" customWidth="1"/>
    <col min="6919" max="6919" width="22.85546875" style="72" customWidth="1"/>
    <col min="6920" max="6920" width="59.7109375" style="72" bestFit="1" customWidth="1"/>
    <col min="6921" max="6921" width="57.85546875" style="72" bestFit="1" customWidth="1"/>
    <col min="6922" max="6922" width="35.28515625" style="72" bestFit="1" customWidth="1"/>
    <col min="6923" max="6923" width="28.140625" style="72" bestFit="1" customWidth="1"/>
    <col min="6924" max="6924" width="33.140625" style="72" bestFit="1" customWidth="1"/>
    <col min="6925" max="6925" width="26" style="72" bestFit="1" customWidth="1"/>
    <col min="6926" max="6926" width="19.140625" style="72" bestFit="1" customWidth="1"/>
    <col min="6927" max="6927" width="10.42578125" style="72" customWidth="1"/>
    <col min="6928" max="6928" width="11.85546875" style="72" customWidth="1"/>
    <col min="6929" max="6929" width="14.7109375" style="72" customWidth="1"/>
    <col min="6930" max="6930" width="9" style="72" bestFit="1" customWidth="1"/>
    <col min="6931" max="7170" width="9.140625" style="72"/>
    <col min="7171" max="7171" width="4.7109375" style="72" bestFit="1" customWidth="1"/>
    <col min="7172" max="7172" width="9.7109375" style="72" bestFit="1" customWidth="1"/>
    <col min="7173" max="7173" width="10" style="72" bestFit="1" customWidth="1"/>
    <col min="7174" max="7174" width="8.85546875" style="72" bestFit="1" customWidth="1"/>
    <col min="7175" max="7175" width="22.85546875" style="72" customWidth="1"/>
    <col min="7176" max="7176" width="59.7109375" style="72" bestFit="1" customWidth="1"/>
    <col min="7177" max="7177" width="57.85546875" style="72" bestFit="1" customWidth="1"/>
    <col min="7178" max="7178" width="35.28515625" style="72" bestFit="1" customWidth="1"/>
    <col min="7179" max="7179" width="28.140625" style="72" bestFit="1" customWidth="1"/>
    <col min="7180" max="7180" width="33.140625" style="72" bestFit="1" customWidth="1"/>
    <col min="7181" max="7181" width="26" style="72" bestFit="1" customWidth="1"/>
    <col min="7182" max="7182" width="19.140625" style="72" bestFit="1" customWidth="1"/>
    <col min="7183" max="7183" width="10.42578125" style="72" customWidth="1"/>
    <col min="7184" max="7184" width="11.85546875" style="72" customWidth="1"/>
    <col min="7185" max="7185" width="14.7109375" style="72" customWidth="1"/>
    <col min="7186" max="7186" width="9" style="72" bestFit="1" customWidth="1"/>
    <col min="7187" max="7426" width="9.140625" style="72"/>
    <col min="7427" max="7427" width="4.7109375" style="72" bestFit="1" customWidth="1"/>
    <col min="7428" max="7428" width="9.7109375" style="72" bestFit="1" customWidth="1"/>
    <col min="7429" max="7429" width="10" style="72" bestFit="1" customWidth="1"/>
    <col min="7430" max="7430" width="8.85546875" style="72" bestFit="1" customWidth="1"/>
    <col min="7431" max="7431" width="22.85546875" style="72" customWidth="1"/>
    <col min="7432" max="7432" width="59.7109375" style="72" bestFit="1" customWidth="1"/>
    <col min="7433" max="7433" width="57.85546875" style="72" bestFit="1" customWidth="1"/>
    <col min="7434" max="7434" width="35.28515625" style="72" bestFit="1" customWidth="1"/>
    <col min="7435" max="7435" width="28.140625" style="72" bestFit="1" customWidth="1"/>
    <col min="7436" max="7436" width="33.140625" style="72" bestFit="1" customWidth="1"/>
    <col min="7437" max="7437" width="26" style="72" bestFit="1" customWidth="1"/>
    <col min="7438" max="7438" width="19.140625" style="72" bestFit="1" customWidth="1"/>
    <col min="7439" max="7439" width="10.42578125" style="72" customWidth="1"/>
    <col min="7440" max="7440" width="11.85546875" style="72" customWidth="1"/>
    <col min="7441" max="7441" width="14.7109375" style="72" customWidth="1"/>
    <col min="7442" max="7442" width="9" style="72" bestFit="1" customWidth="1"/>
    <col min="7443" max="7682" width="9.140625" style="72"/>
    <col min="7683" max="7683" width="4.7109375" style="72" bestFit="1" customWidth="1"/>
    <col min="7684" max="7684" width="9.7109375" style="72" bestFit="1" customWidth="1"/>
    <col min="7685" max="7685" width="10" style="72" bestFit="1" customWidth="1"/>
    <col min="7686" max="7686" width="8.85546875" style="72" bestFit="1" customWidth="1"/>
    <col min="7687" max="7687" width="22.85546875" style="72" customWidth="1"/>
    <col min="7688" max="7688" width="59.7109375" style="72" bestFit="1" customWidth="1"/>
    <col min="7689" max="7689" width="57.85546875" style="72" bestFit="1" customWidth="1"/>
    <col min="7690" max="7690" width="35.28515625" style="72" bestFit="1" customWidth="1"/>
    <col min="7691" max="7691" width="28.140625" style="72" bestFit="1" customWidth="1"/>
    <col min="7692" max="7692" width="33.140625" style="72" bestFit="1" customWidth="1"/>
    <col min="7693" max="7693" width="26" style="72" bestFit="1" customWidth="1"/>
    <col min="7694" max="7694" width="19.140625" style="72" bestFit="1" customWidth="1"/>
    <col min="7695" max="7695" width="10.42578125" style="72" customWidth="1"/>
    <col min="7696" max="7696" width="11.85546875" style="72" customWidth="1"/>
    <col min="7697" max="7697" width="14.7109375" style="72" customWidth="1"/>
    <col min="7698" max="7698" width="9" style="72" bestFit="1" customWidth="1"/>
    <col min="7699" max="7938" width="9.140625" style="72"/>
    <col min="7939" max="7939" width="4.7109375" style="72" bestFit="1" customWidth="1"/>
    <col min="7940" max="7940" width="9.7109375" style="72" bestFit="1" customWidth="1"/>
    <col min="7941" max="7941" width="10" style="72" bestFit="1" customWidth="1"/>
    <col min="7942" max="7942" width="8.85546875" style="72" bestFit="1" customWidth="1"/>
    <col min="7943" max="7943" width="22.85546875" style="72" customWidth="1"/>
    <col min="7944" max="7944" width="59.7109375" style="72" bestFit="1" customWidth="1"/>
    <col min="7945" max="7945" width="57.85546875" style="72" bestFit="1" customWidth="1"/>
    <col min="7946" max="7946" width="35.28515625" style="72" bestFit="1" customWidth="1"/>
    <col min="7947" max="7947" width="28.140625" style="72" bestFit="1" customWidth="1"/>
    <col min="7948" max="7948" width="33.140625" style="72" bestFit="1" customWidth="1"/>
    <col min="7949" max="7949" width="26" style="72" bestFit="1" customWidth="1"/>
    <col min="7950" max="7950" width="19.140625" style="72" bestFit="1" customWidth="1"/>
    <col min="7951" max="7951" width="10.42578125" style="72" customWidth="1"/>
    <col min="7952" max="7952" width="11.85546875" style="72" customWidth="1"/>
    <col min="7953" max="7953" width="14.7109375" style="72" customWidth="1"/>
    <col min="7954" max="7954" width="9" style="72" bestFit="1" customWidth="1"/>
    <col min="7955" max="8194" width="9.140625" style="72"/>
    <col min="8195" max="8195" width="4.7109375" style="72" bestFit="1" customWidth="1"/>
    <col min="8196" max="8196" width="9.7109375" style="72" bestFit="1" customWidth="1"/>
    <col min="8197" max="8197" width="10" style="72" bestFit="1" customWidth="1"/>
    <col min="8198" max="8198" width="8.85546875" style="72" bestFit="1" customWidth="1"/>
    <col min="8199" max="8199" width="22.85546875" style="72" customWidth="1"/>
    <col min="8200" max="8200" width="59.7109375" style="72" bestFit="1" customWidth="1"/>
    <col min="8201" max="8201" width="57.85546875" style="72" bestFit="1" customWidth="1"/>
    <col min="8202" max="8202" width="35.28515625" style="72" bestFit="1" customWidth="1"/>
    <col min="8203" max="8203" width="28.140625" style="72" bestFit="1" customWidth="1"/>
    <col min="8204" max="8204" width="33.140625" style="72" bestFit="1" customWidth="1"/>
    <col min="8205" max="8205" width="26" style="72" bestFit="1" customWidth="1"/>
    <col min="8206" max="8206" width="19.140625" style="72" bestFit="1" customWidth="1"/>
    <col min="8207" max="8207" width="10.42578125" style="72" customWidth="1"/>
    <col min="8208" max="8208" width="11.85546875" style="72" customWidth="1"/>
    <col min="8209" max="8209" width="14.7109375" style="72" customWidth="1"/>
    <col min="8210" max="8210" width="9" style="72" bestFit="1" customWidth="1"/>
    <col min="8211" max="8450" width="9.140625" style="72"/>
    <col min="8451" max="8451" width="4.7109375" style="72" bestFit="1" customWidth="1"/>
    <col min="8452" max="8452" width="9.7109375" style="72" bestFit="1" customWidth="1"/>
    <col min="8453" max="8453" width="10" style="72" bestFit="1" customWidth="1"/>
    <col min="8454" max="8454" width="8.85546875" style="72" bestFit="1" customWidth="1"/>
    <col min="8455" max="8455" width="22.85546875" style="72" customWidth="1"/>
    <col min="8456" max="8456" width="59.7109375" style="72" bestFit="1" customWidth="1"/>
    <col min="8457" max="8457" width="57.85546875" style="72" bestFit="1" customWidth="1"/>
    <col min="8458" max="8458" width="35.28515625" style="72" bestFit="1" customWidth="1"/>
    <col min="8459" max="8459" width="28.140625" style="72" bestFit="1" customWidth="1"/>
    <col min="8460" max="8460" width="33.140625" style="72" bestFit="1" customWidth="1"/>
    <col min="8461" max="8461" width="26" style="72" bestFit="1" customWidth="1"/>
    <col min="8462" max="8462" width="19.140625" style="72" bestFit="1" customWidth="1"/>
    <col min="8463" max="8463" width="10.42578125" style="72" customWidth="1"/>
    <col min="8464" max="8464" width="11.85546875" style="72" customWidth="1"/>
    <col min="8465" max="8465" width="14.7109375" style="72" customWidth="1"/>
    <col min="8466" max="8466" width="9" style="72" bestFit="1" customWidth="1"/>
    <col min="8467" max="8706" width="9.140625" style="72"/>
    <col min="8707" max="8707" width="4.7109375" style="72" bestFit="1" customWidth="1"/>
    <col min="8708" max="8708" width="9.7109375" style="72" bestFit="1" customWidth="1"/>
    <col min="8709" max="8709" width="10" style="72" bestFit="1" customWidth="1"/>
    <col min="8710" max="8710" width="8.85546875" style="72" bestFit="1" customWidth="1"/>
    <col min="8711" max="8711" width="22.85546875" style="72" customWidth="1"/>
    <col min="8712" max="8712" width="59.7109375" style="72" bestFit="1" customWidth="1"/>
    <col min="8713" max="8713" width="57.85546875" style="72" bestFit="1" customWidth="1"/>
    <col min="8714" max="8714" width="35.28515625" style="72" bestFit="1" customWidth="1"/>
    <col min="8715" max="8715" width="28.140625" style="72" bestFit="1" customWidth="1"/>
    <col min="8716" max="8716" width="33.140625" style="72" bestFit="1" customWidth="1"/>
    <col min="8717" max="8717" width="26" style="72" bestFit="1" customWidth="1"/>
    <col min="8718" max="8718" width="19.140625" style="72" bestFit="1" customWidth="1"/>
    <col min="8719" max="8719" width="10.42578125" style="72" customWidth="1"/>
    <col min="8720" max="8720" width="11.85546875" style="72" customWidth="1"/>
    <col min="8721" max="8721" width="14.7109375" style="72" customWidth="1"/>
    <col min="8722" max="8722" width="9" style="72" bestFit="1" customWidth="1"/>
    <col min="8723" max="8962" width="9.140625" style="72"/>
    <col min="8963" max="8963" width="4.7109375" style="72" bestFit="1" customWidth="1"/>
    <col min="8964" max="8964" width="9.7109375" style="72" bestFit="1" customWidth="1"/>
    <col min="8965" max="8965" width="10" style="72" bestFit="1" customWidth="1"/>
    <col min="8966" max="8966" width="8.85546875" style="72" bestFit="1" customWidth="1"/>
    <col min="8967" max="8967" width="22.85546875" style="72" customWidth="1"/>
    <col min="8968" max="8968" width="59.7109375" style="72" bestFit="1" customWidth="1"/>
    <col min="8969" max="8969" width="57.85546875" style="72" bestFit="1" customWidth="1"/>
    <col min="8970" max="8970" width="35.28515625" style="72" bestFit="1" customWidth="1"/>
    <col min="8971" max="8971" width="28.140625" style="72" bestFit="1" customWidth="1"/>
    <col min="8972" max="8972" width="33.140625" style="72" bestFit="1" customWidth="1"/>
    <col min="8973" max="8973" width="26" style="72" bestFit="1" customWidth="1"/>
    <col min="8974" max="8974" width="19.140625" style="72" bestFit="1" customWidth="1"/>
    <col min="8975" max="8975" width="10.42578125" style="72" customWidth="1"/>
    <col min="8976" max="8976" width="11.85546875" style="72" customWidth="1"/>
    <col min="8977" max="8977" width="14.7109375" style="72" customWidth="1"/>
    <col min="8978" max="8978" width="9" style="72" bestFit="1" customWidth="1"/>
    <col min="8979" max="9218" width="9.140625" style="72"/>
    <col min="9219" max="9219" width="4.7109375" style="72" bestFit="1" customWidth="1"/>
    <col min="9220" max="9220" width="9.7109375" style="72" bestFit="1" customWidth="1"/>
    <col min="9221" max="9221" width="10" style="72" bestFit="1" customWidth="1"/>
    <col min="9222" max="9222" width="8.85546875" style="72" bestFit="1" customWidth="1"/>
    <col min="9223" max="9223" width="22.85546875" style="72" customWidth="1"/>
    <col min="9224" max="9224" width="59.7109375" style="72" bestFit="1" customWidth="1"/>
    <col min="9225" max="9225" width="57.85546875" style="72" bestFit="1" customWidth="1"/>
    <col min="9226" max="9226" width="35.28515625" style="72" bestFit="1" customWidth="1"/>
    <col min="9227" max="9227" width="28.140625" style="72" bestFit="1" customWidth="1"/>
    <col min="9228" max="9228" width="33.140625" style="72" bestFit="1" customWidth="1"/>
    <col min="9229" max="9229" width="26" style="72" bestFit="1" customWidth="1"/>
    <col min="9230" max="9230" width="19.140625" style="72" bestFit="1" customWidth="1"/>
    <col min="9231" max="9231" width="10.42578125" style="72" customWidth="1"/>
    <col min="9232" max="9232" width="11.85546875" style="72" customWidth="1"/>
    <col min="9233" max="9233" width="14.7109375" style="72" customWidth="1"/>
    <col min="9234" max="9234" width="9" style="72" bestFit="1" customWidth="1"/>
    <col min="9235" max="9474" width="9.140625" style="72"/>
    <col min="9475" max="9475" width="4.7109375" style="72" bestFit="1" customWidth="1"/>
    <col min="9476" max="9476" width="9.7109375" style="72" bestFit="1" customWidth="1"/>
    <col min="9477" max="9477" width="10" style="72" bestFit="1" customWidth="1"/>
    <col min="9478" max="9478" width="8.85546875" style="72" bestFit="1" customWidth="1"/>
    <col min="9479" max="9479" width="22.85546875" style="72" customWidth="1"/>
    <col min="9480" max="9480" width="59.7109375" style="72" bestFit="1" customWidth="1"/>
    <col min="9481" max="9481" width="57.85546875" style="72" bestFit="1" customWidth="1"/>
    <col min="9482" max="9482" width="35.28515625" style="72" bestFit="1" customWidth="1"/>
    <col min="9483" max="9483" width="28.140625" style="72" bestFit="1" customWidth="1"/>
    <col min="9484" max="9484" width="33.140625" style="72" bestFit="1" customWidth="1"/>
    <col min="9485" max="9485" width="26" style="72" bestFit="1" customWidth="1"/>
    <col min="9486" max="9486" width="19.140625" style="72" bestFit="1" customWidth="1"/>
    <col min="9487" max="9487" width="10.42578125" style="72" customWidth="1"/>
    <col min="9488" max="9488" width="11.85546875" style="72" customWidth="1"/>
    <col min="9489" max="9489" width="14.7109375" style="72" customWidth="1"/>
    <col min="9490" max="9490" width="9" style="72" bestFit="1" customWidth="1"/>
    <col min="9491" max="9730" width="9.140625" style="72"/>
    <col min="9731" max="9731" width="4.7109375" style="72" bestFit="1" customWidth="1"/>
    <col min="9732" max="9732" width="9.7109375" style="72" bestFit="1" customWidth="1"/>
    <col min="9733" max="9733" width="10" style="72" bestFit="1" customWidth="1"/>
    <col min="9734" max="9734" width="8.85546875" style="72" bestFit="1" customWidth="1"/>
    <col min="9735" max="9735" width="22.85546875" style="72" customWidth="1"/>
    <col min="9736" max="9736" width="59.7109375" style="72" bestFit="1" customWidth="1"/>
    <col min="9737" max="9737" width="57.85546875" style="72" bestFit="1" customWidth="1"/>
    <col min="9738" max="9738" width="35.28515625" style="72" bestFit="1" customWidth="1"/>
    <col min="9739" max="9739" width="28.140625" style="72" bestFit="1" customWidth="1"/>
    <col min="9740" max="9740" width="33.140625" style="72" bestFit="1" customWidth="1"/>
    <col min="9741" max="9741" width="26" style="72" bestFit="1" customWidth="1"/>
    <col min="9742" max="9742" width="19.140625" style="72" bestFit="1" customWidth="1"/>
    <col min="9743" max="9743" width="10.42578125" style="72" customWidth="1"/>
    <col min="9744" max="9744" width="11.85546875" style="72" customWidth="1"/>
    <col min="9745" max="9745" width="14.7109375" style="72" customWidth="1"/>
    <col min="9746" max="9746" width="9" style="72" bestFit="1" customWidth="1"/>
    <col min="9747" max="9986" width="9.140625" style="72"/>
    <col min="9987" max="9987" width="4.7109375" style="72" bestFit="1" customWidth="1"/>
    <col min="9988" max="9988" width="9.7109375" style="72" bestFit="1" customWidth="1"/>
    <col min="9989" max="9989" width="10" style="72" bestFit="1" customWidth="1"/>
    <col min="9990" max="9990" width="8.85546875" style="72" bestFit="1" customWidth="1"/>
    <col min="9991" max="9991" width="22.85546875" style="72" customWidth="1"/>
    <col min="9992" max="9992" width="59.7109375" style="72" bestFit="1" customWidth="1"/>
    <col min="9993" max="9993" width="57.85546875" style="72" bestFit="1" customWidth="1"/>
    <col min="9994" max="9994" width="35.28515625" style="72" bestFit="1" customWidth="1"/>
    <col min="9995" max="9995" width="28.140625" style="72" bestFit="1" customWidth="1"/>
    <col min="9996" max="9996" width="33.140625" style="72" bestFit="1" customWidth="1"/>
    <col min="9997" max="9997" width="26" style="72" bestFit="1" customWidth="1"/>
    <col min="9998" max="9998" width="19.140625" style="72" bestFit="1" customWidth="1"/>
    <col min="9999" max="9999" width="10.42578125" style="72" customWidth="1"/>
    <col min="10000" max="10000" width="11.85546875" style="72" customWidth="1"/>
    <col min="10001" max="10001" width="14.7109375" style="72" customWidth="1"/>
    <col min="10002" max="10002" width="9" style="72" bestFit="1" customWidth="1"/>
    <col min="10003" max="10242" width="9.140625" style="72"/>
    <col min="10243" max="10243" width="4.7109375" style="72" bestFit="1" customWidth="1"/>
    <col min="10244" max="10244" width="9.7109375" style="72" bestFit="1" customWidth="1"/>
    <col min="10245" max="10245" width="10" style="72" bestFit="1" customWidth="1"/>
    <col min="10246" max="10246" width="8.85546875" style="72" bestFit="1" customWidth="1"/>
    <col min="10247" max="10247" width="22.85546875" style="72" customWidth="1"/>
    <col min="10248" max="10248" width="59.7109375" style="72" bestFit="1" customWidth="1"/>
    <col min="10249" max="10249" width="57.85546875" style="72" bestFit="1" customWidth="1"/>
    <col min="10250" max="10250" width="35.28515625" style="72" bestFit="1" customWidth="1"/>
    <col min="10251" max="10251" width="28.140625" style="72" bestFit="1" customWidth="1"/>
    <col min="10252" max="10252" width="33.140625" style="72" bestFit="1" customWidth="1"/>
    <col min="10253" max="10253" width="26" style="72" bestFit="1" customWidth="1"/>
    <col min="10254" max="10254" width="19.140625" style="72" bestFit="1" customWidth="1"/>
    <col min="10255" max="10255" width="10.42578125" style="72" customWidth="1"/>
    <col min="10256" max="10256" width="11.85546875" style="72" customWidth="1"/>
    <col min="10257" max="10257" width="14.7109375" style="72" customWidth="1"/>
    <col min="10258" max="10258" width="9" style="72" bestFit="1" customWidth="1"/>
    <col min="10259" max="10498" width="9.140625" style="72"/>
    <col min="10499" max="10499" width="4.7109375" style="72" bestFit="1" customWidth="1"/>
    <col min="10500" max="10500" width="9.7109375" style="72" bestFit="1" customWidth="1"/>
    <col min="10501" max="10501" width="10" style="72" bestFit="1" customWidth="1"/>
    <col min="10502" max="10502" width="8.85546875" style="72" bestFit="1" customWidth="1"/>
    <col min="10503" max="10503" width="22.85546875" style="72" customWidth="1"/>
    <col min="10504" max="10504" width="59.7109375" style="72" bestFit="1" customWidth="1"/>
    <col min="10505" max="10505" width="57.85546875" style="72" bestFit="1" customWidth="1"/>
    <col min="10506" max="10506" width="35.28515625" style="72" bestFit="1" customWidth="1"/>
    <col min="10507" max="10507" width="28.140625" style="72" bestFit="1" customWidth="1"/>
    <col min="10508" max="10508" width="33.140625" style="72" bestFit="1" customWidth="1"/>
    <col min="10509" max="10509" width="26" style="72" bestFit="1" customWidth="1"/>
    <col min="10510" max="10510" width="19.140625" style="72" bestFit="1" customWidth="1"/>
    <col min="10511" max="10511" width="10.42578125" style="72" customWidth="1"/>
    <col min="10512" max="10512" width="11.85546875" style="72" customWidth="1"/>
    <col min="10513" max="10513" width="14.7109375" style="72" customWidth="1"/>
    <col min="10514" max="10514" width="9" style="72" bestFit="1" customWidth="1"/>
    <col min="10515" max="10754" width="9.140625" style="72"/>
    <col min="10755" max="10755" width="4.7109375" style="72" bestFit="1" customWidth="1"/>
    <col min="10756" max="10756" width="9.7109375" style="72" bestFit="1" customWidth="1"/>
    <col min="10757" max="10757" width="10" style="72" bestFit="1" customWidth="1"/>
    <col min="10758" max="10758" width="8.85546875" style="72" bestFit="1" customWidth="1"/>
    <col min="10759" max="10759" width="22.85546875" style="72" customWidth="1"/>
    <col min="10760" max="10760" width="59.7109375" style="72" bestFit="1" customWidth="1"/>
    <col min="10761" max="10761" width="57.85546875" style="72" bestFit="1" customWidth="1"/>
    <col min="10762" max="10762" width="35.28515625" style="72" bestFit="1" customWidth="1"/>
    <col min="10763" max="10763" width="28.140625" style="72" bestFit="1" customWidth="1"/>
    <col min="10764" max="10764" width="33.140625" style="72" bestFit="1" customWidth="1"/>
    <col min="10765" max="10765" width="26" style="72" bestFit="1" customWidth="1"/>
    <col min="10766" max="10766" width="19.140625" style="72" bestFit="1" customWidth="1"/>
    <col min="10767" max="10767" width="10.42578125" style="72" customWidth="1"/>
    <col min="10768" max="10768" width="11.85546875" style="72" customWidth="1"/>
    <col min="10769" max="10769" width="14.7109375" style="72" customWidth="1"/>
    <col min="10770" max="10770" width="9" style="72" bestFit="1" customWidth="1"/>
    <col min="10771" max="11010" width="9.140625" style="72"/>
    <col min="11011" max="11011" width="4.7109375" style="72" bestFit="1" customWidth="1"/>
    <col min="11012" max="11012" width="9.7109375" style="72" bestFit="1" customWidth="1"/>
    <col min="11013" max="11013" width="10" style="72" bestFit="1" customWidth="1"/>
    <col min="11014" max="11014" width="8.85546875" style="72" bestFit="1" customWidth="1"/>
    <col min="11015" max="11015" width="22.85546875" style="72" customWidth="1"/>
    <col min="11016" max="11016" width="59.7109375" style="72" bestFit="1" customWidth="1"/>
    <col min="11017" max="11017" width="57.85546875" style="72" bestFit="1" customWidth="1"/>
    <col min="11018" max="11018" width="35.28515625" style="72" bestFit="1" customWidth="1"/>
    <col min="11019" max="11019" width="28.140625" style="72" bestFit="1" customWidth="1"/>
    <col min="11020" max="11020" width="33.140625" style="72" bestFit="1" customWidth="1"/>
    <col min="11021" max="11021" width="26" style="72" bestFit="1" customWidth="1"/>
    <col min="11022" max="11022" width="19.140625" style="72" bestFit="1" customWidth="1"/>
    <col min="11023" max="11023" width="10.42578125" style="72" customWidth="1"/>
    <col min="11024" max="11024" width="11.85546875" style="72" customWidth="1"/>
    <col min="11025" max="11025" width="14.7109375" style="72" customWidth="1"/>
    <col min="11026" max="11026" width="9" style="72" bestFit="1" customWidth="1"/>
    <col min="11027" max="11266" width="9.140625" style="72"/>
    <col min="11267" max="11267" width="4.7109375" style="72" bestFit="1" customWidth="1"/>
    <col min="11268" max="11268" width="9.7109375" style="72" bestFit="1" customWidth="1"/>
    <col min="11269" max="11269" width="10" style="72" bestFit="1" customWidth="1"/>
    <col min="11270" max="11270" width="8.85546875" style="72" bestFit="1" customWidth="1"/>
    <col min="11271" max="11271" width="22.85546875" style="72" customWidth="1"/>
    <col min="11272" max="11272" width="59.7109375" style="72" bestFit="1" customWidth="1"/>
    <col min="11273" max="11273" width="57.85546875" style="72" bestFit="1" customWidth="1"/>
    <col min="11274" max="11274" width="35.28515625" style="72" bestFit="1" customWidth="1"/>
    <col min="11275" max="11275" width="28.140625" style="72" bestFit="1" customWidth="1"/>
    <col min="11276" max="11276" width="33.140625" style="72" bestFit="1" customWidth="1"/>
    <col min="11277" max="11277" width="26" style="72" bestFit="1" customWidth="1"/>
    <col min="11278" max="11278" width="19.140625" style="72" bestFit="1" customWidth="1"/>
    <col min="11279" max="11279" width="10.42578125" style="72" customWidth="1"/>
    <col min="11280" max="11280" width="11.85546875" style="72" customWidth="1"/>
    <col min="11281" max="11281" width="14.7109375" style="72" customWidth="1"/>
    <col min="11282" max="11282" width="9" style="72" bestFit="1" customWidth="1"/>
    <col min="11283" max="11522" width="9.140625" style="72"/>
    <col min="11523" max="11523" width="4.7109375" style="72" bestFit="1" customWidth="1"/>
    <col min="11524" max="11524" width="9.7109375" style="72" bestFit="1" customWidth="1"/>
    <col min="11525" max="11525" width="10" style="72" bestFit="1" customWidth="1"/>
    <col min="11526" max="11526" width="8.85546875" style="72" bestFit="1" customWidth="1"/>
    <col min="11527" max="11527" width="22.85546875" style="72" customWidth="1"/>
    <col min="11528" max="11528" width="59.7109375" style="72" bestFit="1" customWidth="1"/>
    <col min="11529" max="11529" width="57.85546875" style="72" bestFit="1" customWidth="1"/>
    <col min="11530" max="11530" width="35.28515625" style="72" bestFit="1" customWidth="1"/>
    <col min="11531" max="11531" width="28.140625" style="72" bestFit="1" customWidth="1"/>
    <col min="11532" max="11532" width="33.140625" style="72" bestFit="1" customWidth="1"/>
    <col min="11533" max="11533" width="26" style="72" bestFit="1" customWidth="1"/>
    <col min="11534" max="11534" width="19.140625" style="72" bestFit="1" customWidth="1"/>
    <col min="11535" max="11535" width="10.42578125" style="72" customWidth="1"/>
    <col min="11536" max="11536" width="11.85546875" style="72" customWidth="1"/>
    <col min="11537" max="11537" width="14.7109375" style="72" customWidth="1"/>
    <col min="11538" max="11538" width="9" style="72" bestFit="1" customWidth="1"/>
    <col min="11539" max="11778" width="9.140625" style="72"/>
    <col min="11779" max="11779" width="4.7109375" style="72" bestFit="1" customWidth="1"/>
    <col min="11780" max="11780" width="9.7109375" style="72" bestFit="1" customWidth="1"/>
    <col min="11781" max="11781" width="10" style="72" bestFit="1" customWidth="1"/>
    <col min="11782" max="11782" width="8.85546875" style="72" bestFit="1" customWidth="1"/>
    <col min="11783" max="11783" width="22.85546875" style="72" customWidth="1"/>
    <col min="11784" max="11784" width="59.7109375" style="72" bestFit="1" customWidth="1"/>
    <col min="11785" max="11785" width="57.85546875" style="72" bestFit="1" customWidth="1"/>
    <col min="11786" max="11786" width="35.28515625" style="72" bestFit="1" customWidth="1"/>
    <col min="11787" max="11787" width="28.140625" style="72" bestFit="1" customWidth="1"/>
    <col min="11788" max="11788" width="33.140625" style="72" bestFit="1" customWidth="1"/>
    <col min="11789" max="11789" width="26" style="72" bestFit="1" customWidth="1"/>
    <col min="11790" max="11790" width="19.140625" style="72" bestFit="1" customWidth="1"/>
    <col min="11791" max="11791" width="10.42578125" style="72" customWidth="1"/>
    <col min="11792" max="11792" width="11.85546875" style="72" customWidth="1"/>
    <col min="11793" max="11793" width="14.7109375" style="72" customWidth="1"/>
    <col min="11794" max="11794" width="9" style="72" bestFit="1" customWidth="1"/>
    <col min="11795" max="12034" width="9.140625" style="72"/>
    <col min="12035" max="12035" width="4.7109375" style="72" bestFit="1" customWidth="1"/>
    <col min="12036" max="12036" width="9.7109375" style="72" bestFit="1" customWidth="1"/>
    <col min="12037" max="12037" width="10" style="72" bestFit="1" customWidth="1"/>
    <col min="12038" max="12038" width="8.85546875" style="72" bestFit="1" customWidth="1"/>
    <col min="12039" max="12039" width="22.85546875" style="72" customWidth="1"/>
    <col min="12040" max="12040" width="59.7109375" style="72" bestFit="1" customWidth="1"/>
    <col min="12041" max="12041" width="57.85546875" style="72" bestFit="1" customWidth="1"/>
    <col min="12042" max="12042" width="35.28515625" style="72" bestFit="1" customWidth="1"/>
    <col min="12043" max="12043" width="28.140625" style="72" bestFit="1" customWidth="1"/>
    <col min="12044" max="12044" width="33.140625" style="72" bestFit="1" customWidth="1"/>
    <col min="12045" max="12045" width="26" style="72" bestFit="1" customWidth="1"/>
    <col min="12046" max="12046" width="19.140625" style="72" bestFit="1" customWidth="1"/>
    <col min="12047" max="12047" width="10.42578125" style="72" customWidth="1"/>
    <col min="12048" max="12048" width="11.85546875" style="72" customWidth="1"/>
    <col min="12049" max="12049" width="14.7109375" style="72" customWidth="1"/>
    <col min="12050" max="12050" width="9" style="72" bestFit="1" customWidth="1"/>
    <col min="12051" max="12290" width="9.140625" style="72"/>
    <col min="12291" max="12291" width="4.7109375" style="72" bestFit="1" customWidth="1"/>
    <col min="12292" max="12292" width="9.7109375" style="72" bestFit="1" customWidth="1"/>
    <col min="12293" max="12293" width="10" style="72" bestFit="1" customWidth="1"/>
    <col min="12294" max="12294" width="8.85546875" style="72" bestFit="1" customWidth="1"/>
    <col min="12295" max="12295" width="22.85546875" style="72" customWidth="1"/>
    <col min="12296" max="12296" width="59.7109375" style="72" bestFit="1" customWidth="1"/>
    <col min="12297" max="12297" width="57.85546875" style="72" bestFit="1" customWidth="1"/>
    <col min="12298" max="12298" width="35.28515625" style="72" bestFit="1" customWidth="1"/>
    <col min="12299" max="12299" width="28.140625" style="72" bestFit="1" customWidth="1"/>
    <col min="12300" max="12300" width="33.140625" style="72" bestFit="1" customWidth="1"/>
    <col min="12301" max="12301" width="26" style="72" bestFit="1" customWidth="1"/>
    <col min="12302" max="12302" width="19.140625" style="72" bestFit="1" customWidth="1"/>
    <col min="12303" max="12303" width="10.42578125" style="72" customWidth="1"/>
    <col min="12304" max="12304" width="11.85546875" style="72" customWidth="1"/>
    <col min="12305" max="12305" width="14.7109375" style="72" customWidth="1"/>
    <col min="12306" max="12306" width="9" style="72" bestFit="1" customWidth="1"/>
    <col min="12307" max="12546" width="9.140625" style="72"/>
    <col min="12547" max="12547" width="4.7109375" style="72" bestFit="1" customWidth="1"/>
    <col min="12548" max="12548" width="9.7109375" style="72" bestFit="1" customWidth="1"/>
    <col min="12549" max="12549" width="10" style="72" bestFit="1" customWidth="1"/>
    <col min="12550" max="12550" width="8.85546875" style="72" bestFit="1" customWidth="1"/>
    <col min="12551" max="12551" width="22.85546875" style="72" customWidth="1"/>
    <col min="12552" max="12552" width="59.7109375" style="72" bestFit="1" customWidth="1"/>
    <col min="12553" max="12553" width="57.85546875" style="72" bestFit="1" customWidth="1"/>
    <col min="12554" max="12554" width="35.28515625" style="72" bestFit="1" customWidth="1"/>
    <col min="12555" max="12555" width="28.140625" style="72" bestFit="1" customWidth="1"/>
    <col min="12556" max="12556" width="33.140625" style="72" bestFit="1" customWidth="1"/>
    <col min="12557" max="12557" width="26" style="72" bestFit="1" customWidth="1"/>
    <col min="12558" max="12558" width="19.140625" style="72" bestFit="1" customWidth="1"/>
    <col min="12559" max="12559" width="10.42578125" style="72" customWidth="1"/>
    <col min="12560" max="12560" width="11.85546875" style="72" customWidth="1"/>
    <col min="12561" max="12561" width="14.7109375" style="72" customWidth="1"/>
    <col min="12562" max="12562" width="9" style="72" bestFit="1" customWidth="1"/>
    <col min="12563" max="12802" width="9.140625" style="72"/>
    <col min="12803" max="12803" width="4.7109375" style="72" bestFit="1" customWidth="1"/>
    <col min="12804" max="12804" width="9.7109375" style="72" bestFit="1" customWidth="1"/>
    <col min="12805" max="12805" width="10" style="72" bestFit="1" customWidth="1"/>
    <col min="12806" max="12806" width="8.85546875" style="72" bestFit="1" customWidth="1"/>
    <col min="12807" max="12807" width="22.85546875" style="72" customWidth="1"/>
    <col min="12808" max="12808" width="59.7109375" style="72" bestFit="1" customWidth="1"/>
    <col min="12809" max="12809" width="57.85546875" style="72" bestFit="1" customWidth="1"/>
    <col min="12810" max="12810" width="35.28515625" style="72" bestFit="1" customWidth="1"/>
    <col min="12811" max="12811" width="28.140625" style="72" bestFit="1" customWidth="1"/>
    <col min="12812" max="12812" width="33.140625" style="72" bestFit="1" customWidth="1"/>
    <col min="12813" max="12813" width="26" style="72" bestFit="1" customWidth="1"/>
    <col min="12814" max="12814" width="19.140625" style="72" bestFit="1" customWidth="1"/>
    <col min="12815" max="12815" width="10.42578125" style="72" customWidth="1"/>
    <col min="12816" max="12816" width="11.85546875" style="72" customWidth="1"/>
    <col min="12817" max="12817" width="14.7109375" style="72" customWidth="1"/>
    <col min="12818" max="12818" width="9" style="72" bestFit="1" customWidth="1"/>
    <col min="12819" max="13058" width="9.140625" style="72"/>
    <col min="13059" max="13059" width="4.7109375" style="72" bestFit="1" customWidth="1"/>
    <col min="13060" max="13060" width="9.7109375" style="72" bestFit="1" customWidth="1"/>
    <col min="13061" max="13061" width="10" style="72" bestFit="1" customWidth="1"/>
    <col min="13062" max="13062" width="8.85546875" style="72" bestFit="1" customWidth="1"/>
    <col min="13063" max="13063" width="22.85546875" style="72" customWidth="1"/>
    <col min="13064" max="13064" width="59.7109375" style="72" bestFit="1" customWidth="1"/>
    <col min="13065" max="13065" width="57.85546875" style="72" bestFit="1" customWidth="1"/>
    <col min="13066" max="13066" width="35.28515625" style="72" bestFit="1" customWidth="1"/>
    <col min="13067" max="13067" width="28.140625" style="72" bestFit="1" customWidth="1"/>
    <col min="13068" max="13068" width="33.140625" style="72" bestFit="1" customWidth="1"/>
    <col min="13069" max="13069" width="26" style="72" bestFit="1" customWidth="1"/>
    <col min="13070" max="13070" width="19.140625" style="72" bestFit="1" customWidth="1"/>
    <col min="13071" max="13071" width="10.42578125" style="72" customWidth="1"/>
    <col min="13072" max="13072" width="11.85546875" style="72" customWidth="1"/>
    <col min="13073" max="13073" width="14.7109375" style="72" customWidth="1"/>
    <col min="13074" max="13074" width="9" style="72" bestFit="1" customWidth="1"/>
    <col min="13075" max="13314" width="9.140625" style="72"/>
    <col min="13315" max="13315" width="4.7109375" style="72" bestFit="1" customWidth="1"/>
    <col min="13316" max="13316" width="9.7109375" style="72" bestFit="1" customWidth="1"/>
    <col min="13317" max="13317" width="10" style="72" bestFit="1" customWidth="1"/>
    <col min="13318" max="13318" width="8.85546875" style="72" bestFit="1" customWidth="1"/>
    <col min="13319" max="13319" width="22.85546875" style="72" customWidth="1"/>
    <col min="13320" max="13320" width="59.7109375" style="72" bestFit="1" customWidth="1"/>
    <col min="13321" max="13321" width="57.85546875" style="72" bestFit="1" customWidth="1"/>
    <col min="13322" max="13322" width="35.28515625" style="72" bestFit="1" customWidth="1"/>
    <col min="13323" max="13323" width="28.140625" style="72" bestFit="1" customWidth="1"/>
    <col min="13324" max="13324" width="33.140625" style="72" bestFit="1" customWidth="1"/>
    <col min="13325" max="13325" width="26" style="72" bestFit="1" customWidth="1"/>
    <col min="13326" max="13326" width="19.140625" style="72" bestFit="1" customWidth="1"/>
    <col min="13327" max="13327" width="10.42578125" style="72" customWidth="1"/>
    <col min="13328" max="13328" width="11.85546875" style="72" customWidth="1"/>
    <col min="13329" max="13329" width="14.7109375" style="72" customWidth="1"/>
    <col min="13330" max="13330" width="9" style="72" bestFit="1" customWidth="1"/>
    <col min="13331" max="13570" width="9.140625" style="72"/>
    <col min="13571" max="13571" width="4.7109375" style="72" bestFit="1" customWidth="1"/>
    <col min="13572" max="13572" width="9.7109375" style="72" bestFit="1" customWidth="1"/>
    <col min="13573" max="13573" width="10" style="72" bestFit="1" customWidth="1"/>
    <col min="13574" max="13574" width="8.85546875" style="72" bestFit="1" customWidth="1"/>
    <col min="13575" max="13575" width="22.85546875" style="72" customWidth="1"/>
    <col min="13576" max="13576" width="59.7109375" style="72" bestFit="1" customWidth="1"/>
    <col min="13577" max="13577" width="57.85546875" style="72" bestFit="1" customWidth="1"/>
    <col min="13578" max="13578" width="35.28515625" style="72" bestFit="1" customWidth="1"/>
    <col min="13579" max="13579" width="28.140625" style="72" bestFit="1" customWidth="1"/>
    <col min="13580" max="13580" width="33.140625" style="72" bestFit="1" customWidth="1"/>
    <col min="13581" max="13581" width="26" style="72" bestFit="1" customWidth="1"/>
    <col min="13582" max="13582" width="19.140625" style="72" bestFit="1" customWidth="1"/>
    <col min="13583" max="13583" width="10.42578125" style="72" customWidth="1"/>
    <col min="13584" max="13584" width="11.85546875" style="72" customWidth="1"/>
    <col min="13585" max="13585" width="14.7109375" style="72" customWidth="1"/>
    <col min="13586" max="13586" width="9" style="72" bestFit="1" customWidth="1"/>
    <col min="13587" max="13826" width="9.140625" style="72"/>
    <col min="13827" max="13827" width="4.7109375" style="72" bestFit="1" customWidth="1"/>
    <col min="13828" max="13828" width="9.7109375" style="72" bestFit="1" customWidth="1"/>
    <col min="13829" max="13829" width="10" style="72" bestFit="1" customWidth="1"/>
    <col min="13830" max="13830" width="8.85546875" style="72" bestFit="1" customWidth="1"/>
    <col min="13831" max="13831" width="22.85546875" style="72" customWidth="1"/>
    <col min="13832" max="13832" width="59.7109375" style="72" bestFit="1" customWidth="1"/>
    <col min="13833" max="13833" width="57.85546875" style="72" bestFit="1" customWidth="1"/>
    <col min="13834" max="13834" width="35.28515625" style="72" bestFit="1" customWidth="1"/>
    <col min="13835" max="13835" width="28.140625" style="72" bestFit="1" customWidth="1"/>
    <col min="13836" max="13836" width="33.140625" style="72" bestFit="1" customWidth="1"/>
    <col min="13837" max="13837" width="26" style="72" bestFit="1" customWidth="1"/>
    <col min="13838" max="13838" width="19.140625" style="72" bestFit="1" customWidth="1"/>
    <col min="13839" max="13839" width="10.42578125" style="72" customWidth="1"/>
    <col min="13840" max="13840" width="11.85546875" style="72" customWidth="1"/>
    <col min="13841" max="13841" width="14.7109375" style="72" customWidth="1"/>
    <col min="13842" max="13842" width="9" style="72" bestFit="1" customWidth="1"/>
    <col min="13843" max="14082" width="9.140625" style="72"/>
    <col min="14083" max="14083" width="4.7109375" style="72" bestFit="1" customWidth="1"/>
    <col min="14084" max="14084" width="9.7109375" style="72" bestFit="1" customWidth="1"/>
    <col min="14085" max="14085" width="10" style="72" bestFit="1" customWidth="1"/>
    <col min="14086" max="14086" width="8.85546875" style="72" bestFit="1" customWidth="1"/>
    <col min="14087" max="14087" width="22.85546875" style="72" customWidth="1"/>
    <col min="14088" max="14088" width="59.7109375" style="72" bestFit="1" customWidth="1"/>
    <col min="14089" max="14089" width="57.85546875" style="72" bestFit="1" customWidth="1"/>
    <col min="14090" max="14090" width="35.28515625" style="72" bestFit="1" customWidth="1"/>
    <col min="14091" max="14091" width="28.140625" style="72" bestFit="1" customWidth="1"/>
    <col min="14092" max="14092" width="33.140625" style="72" bestFit="1" customWidth="1"/>
    <col min="14093" max="14093" width="26" style="72" bestFit="1" customWidth="1"/>
    <col min="14094" max="14094" width="19.140625" style="72" bestFit="1" customWidth="1"/>
    <col min="14095" max="14095" width="10.42578125" style="72" customWidth="1"/>
    <col min="14096" max="14096" width="11.85546875" style="72" customWidth="1"/>
    <col min="14097" max="14097" width="14.7109375" style="72" customWidth="1"/>
    <col min="14098" max="14098" width="9" style="72" bestFit="1" customWidth="1"/>
    <col min="14099" max="14338" width="9.140625" style="72"/>
    <col min="14339" max="14339" width="4.7109375" style="72" bestFit="1" customWidth="1"/>
    <col min="14340" max="14340" width="9.7109375" style="72" bestFit="1" customWidth="1"/>
    <col min="14341" max="14341" width="10" style="72" bestFit="1" customWidth="1"/>
    <col min="14342" max="14342" width="8.85546875" style="72" bestFit="1" customWidth="1"/>
    <col min="14343" max="14343" width="22.85546875" style="72" customWidth="1"/>
    <col min="14344" max="14344" width="59.7109375" style="72" bestFit="1" customWidth="1"/>
    <col min="14345" max="14345" width="57.85546875" style="72" bestFit="1" customWidth="1"/>
    <col min="14346" max="14346" width="35.28515625" style="72" bestFit="1" customWidth="1"/>
    <col min="14347" max="14347" width="28.140625" style="72" bestFit="1" customWidth="1"/>
    <col min="14348" max="14348" width="33.140625" style="72" bestFit="1" customWidth="1"/>
    <col min="14349" max="14349" width="26" style="72" bestFit="1" customWidth="1"/>
    <col min="14350" max="14350" width="19.140625" style="72" bestFit="1" customWidth="1"/>
    <col min="14351" max="14351" width="10.42578125" style="72" customWidth="1"/>
    <col min="14352" max="14352" width="11.85546875" style="72" customWidth="1"/>
    <col min="14353" max="14353" width="14.7109375" style="72" customWidth="1"/>
    <col min="14354" max="14354" width="9" style="72" bestFit="1" customWidth="1"/>
    <col min="14355" max="14594" width="9.140625" style="72"/>
    <col min="14595" max="14595" width="4.7109375" style="72" bestFit="1" customWidth="1"/>
    <col min="14596" max="14596" width="9.7109375" style="72" bestFit="1" customWidth="1"/>
    <col min="14597" max="14597" width="10" style="72" bestFit="1" customWidth="1"/>
    <col min="14598" max="14598" width="8.85546875" style="72" bestFit="1" customWidth="1"/>
    <col min="14599" max="14599" width="22.85546875" style="72" customWidth="1"/>
    <col min="14600" max="14600" width="59.7109375" style="72" bestFit="1" customWidth="1"/>
    <col min="14601" max="14601" width="57.85546875" style="72" bestFit="1" customWidth="1"/>
    <col min="14602" max="14602" width="35.28515625" style="72" bestFit="1" customWidth="1"/>
    <col min="14603" max="14603" width="28.140625" style="72" bestFit="1" customWidth="1"/>
    <col min="14604" max="14604" width="33.140625" style="72" bestFit="1" customWidth="1"/>
    <col min="14605" max="14605" width="26" style="72" bestFit="1" customWidth="1"/>
    <col min="14606" max="14606" width="19.140625" style="72" bestFit="1" customWidth="1"/>
    <col min="14607" max="14607" width="10.42578125" style="72" customWidth="1"/>
    <col min="14608" max="14608" width="11.85546875" style="72" customWidth="1"/>
    <col min="14609" max="14609" width="14.7109375" style="72" customWidth="1"/>
    <col min="14610" max="14610" width="9" style="72" bestFit="1" customWidth="1"/>
    <col min="14611" max="14850" width="9.140625" style="72"/>
    <col min="14851" max="14851" width="4.7109375" style="72" bestFit="1" customWidth="1"/>
    <col min="14852" max="14852" width="9.7109375" style="72" bestFit="1" customWidth="1"/>
    <col min="14853" max="14853" width="10" style="72" bestFit="1" customWidth="1"/>
    <col min="14854" max="14854" width="8.85546875" style="72" bestFit="1" customWidth="1"/>
    <col min="14855" max="14855" width="22.85546875" style="72" customWidth="1"/>
    <col min="14856" max="14856" width="59.7109375" style="72" bestFit="1" customWidth="1"/>
    <col min="14857" max="14857" width="57.85546875" style="72" bestFit="1" customWidth="1"/>
    <col min="14858" max="14858" width="35.28515625" style="72" bestFit="1" customWidth="1"/>
    <col min="14859" max="14859" width="28.140625" style="72" bestFit="1" customWidth="1"/>
    <col min="14860" max="14860" width="33.140625" style="72" bestFit="1" customWidth="1"/>
    <col min="14861" max="14861" width="26" style="72" bestFit="1" customWidth="1"/>
    <col min="14862" max="14862" width="19.140625" style="72" bestFit="1" customWidth="1"/>
    <col min="14863" max="14863" width="10.42578125" style="72" customWidth="1"/>
    <col min="14864" max="14864" width="11.85546875" style="72" customWidth="1"/>
    <col min="14865" max="14865" width="14.7109375" style="72" customWidth="1"/>
    <col min="14866" max="14866" width="9" style="72" bestFit="1" customWidth="1"/>
    <col min="14867" max="15106" width="9.140625" style="72"/>
    <col min="15107" max="15107" width="4.7109375" style="72" bestFit="1" customWidth="1"/>
    <col min="15108" max="15108" width="9.7109375" style="72" bestFit="1" customWidth="1"/>
    <col min="15109" max="15109" width="10" style="72" bestFit="1" customWidth="1"/>
    <col min="15110" max="15110" width="8.85546875" style="72" bestFit="1" customWidth="1"/>
    <col min="15111" max="15111" width="22.85546875" style="72" customWidth="1"/>
    <col min="15112" max="15112" width="59.7109375" style="72" bestFit="1" customWidth="1"/>
    <col min="15113" max="15113" width="57.85546875" style="72" bestFit="1" customWidth="1"/>
    <col min="15114" max="15114" width="35.28515625" style="72" bestFit="1" customWidth="1"/>
    <col min="15115" max="15115" width="28.140625" style="72" bestFit="1" customWidth="1"/>
    <col min="15116" max="15116" width="33.140625" style="72" bestFit="1" customWidth="1"/>
    <col min="15117" max="15117" width="26" style="72" bestFit="1" customWidth="1"/>
    <col min="15118" max="15118" width="19.140625" style="72" bestFit="1" customWidth="1"/>
    <col min="15119" max="15119" width="10.42578125" style="72" customWidth="1"/>
    <col min="15120" max="15120" width="11.85546875" style="72" customWidth="1"/>
    <col min="15121" max="15121" width="14.7109375" style="72" customWidth="1"/>
    <col min="15122" max="15122" width="9" style="72" bestFit="1" customWidth="1"/>
    <col min="15123" max="15362" width="9.140625" style="72"/>
    <col min="15363" max="15363" width="4.7109375" style="72" bestFit="1" customWidth="1"/>
    <col min="15364" max="15364" width="9.7109375" style="72" bestFit="1" customWidth="1"/>
    <col min="15365" max="15365" width="10" style="72" bestFit="1" customWidth="1"/>
    <col min="15366" max="15366" width="8.85546875" style="72" bestFit="1" customWidth="1"/>
    <col min="15367" max="15367" width="22.85546875" style="72" customWidth="1"/>
    <col min="15368" max="15368" width="59.7109375" style="72" bestFit="1" customWidth="1"/>
    <col min="15369" max="15369" width="57.85546875" style="72" bestFit="1" customWidth="1"/>
    <col min="15370" max="15370" width="35.28515625" style="72" bestFit="1" customWidth="1"/>
    <col min="15371" max="15371" width="28.140625" style="72" bestFit="1" customWidth="1"/>
    <col min="15372" max="15372" width="33.140625" style="72" bestFit="1" customWidth="1"/>
    <col min="15373" max="15373" width="26" style="72" bestFit="1" customWidth="1"/>
    <col min="15374" max="15374" width="19.140625" style="72" bestFit="1" customWidth="1"/>
    <col min="15375" max="15375" width="10.42578125" style="72" customWidth="1"/>
    <col min="15376" max="15376" width="11.85546875" style="72" customWidth="1"/>
    <col min="15377" max="15377" width="14.7109375" style="72" customWidth="1"/>
    <col min="15378" max="15378" width="9" style="72" bestFit="1" customWidth="1"/>
    <col min="15379" max="15618" width="9.140625" style="72"/>
    <col min="15619" max="15619" width="4.7109375" style="72" bestFit="1" customWidth="1"/>
    <col min="15620" max="15620" width="9.7109375" style="72" bestFit="1" customWidth="1"/>
    <col min="15621" max="15621" width="10" style="72" bestFit="1" customWidth="1"/>
    <col min="15622" max="15622" width="8.85546875" style="72" bestFit="1" customWidth="1"/>
    <col min="15623" max="15623" width="22.85546875" style="72" customWidth="1"/>
    <col min="15624" max="15624" width="59.7109375" style="72" bestFit="1" customWidth="1"/>
    <col min="15625" max="15625" width="57.85546875" style="72" bestFit="1" customWidth="1"/>
    <col min="15626" max="15626" width="35.28515625" style="72" bestFit="1" customWidth="1"/>
    <col min="15627" max="15627" width="28.140625" style="72" bestFit="1" customWidth="1"/>
    <col min="15628" max="15628" width="33.140625" style="72" bestFit="1" customWidth="1"/>
    <col min="15629" max="15629" width="26" style="72" bestFit="1" customWidth="1"/>
    <col min="15630" max="15630" width="19.140625" style="72" bestFit="1" customWidth="1"/>
    <col min="15631" max="15631" width="10.42578125" style="72" customWidth="1"/>
    <col min="15632" max="15632" width="11.85546875" style="72" customWidth="1"/>
    <col min="15633" max="15633" width="14.7109375" style="72" customWidth="1"/>
    <col min="15634" max="15634" width="9" style="72" bestFit="1" customWidth="1"/>
    <col min="15635" max="15874" width="9.140625" style="72"/>
    <col min="15875" max="15875" width="4.7109375" style="72" bestFit="1" customWidth="1"/>
    <col min="15876" max="15876" width="9.7109375" style="72" bestFit="1" customWidth="1"/>
    <col min="15877" max="15877" width="10" style="72" bestFit="1" customWidth="1"/>
    <col min="15878" max="15878" width="8.85546875" style="72" bestFit="1" customWidth="1"/>
    <col min="15879" max="15879" width="22.85546875" style="72" customWidth="1"/>
    <col min="15880" max="15880" width="59.7109375" style="72" bestFit="1" customWidth="1"/>
    <col min="15881" max="15881" width="57.85546875" style="72" bestFit="1" customWidth="1"/>
    <col min="15882" max="15882" width="35.28515625" style="72" bestFit="1" customWidth="1"/>
    <col min="15883" max="15883" width="28.140625" style="72" bestFit="1" customWidth="1"/>
    <col min="15884" max="15884" width="33.140625" style="72" bestFit="1" customWidth="1"/>
    <col min="15885" max="15885" width="26" style="72" bestFit="1" customWidth="1"/>
    <col min="15886" max="15886" width="19.140625" style="72" bestFit="1" customWidth="1"/>
    <col min="15887" max="15887" width="10.42578125" style="72" customWidth="1"/>
    <col min="15888" max="15888" width="11.85546875" style="72" customWidth="1"/>
    <col min="15889" max="15889" width="14.7109375" style="72" customWidth="1"/>
    <col min="15890" max="15890" width="9" style="72" bestFit="1" customWidth="1"/>
    <col min="15891" max="16130" width="9.140625" style="72"/>
    <col min="16131" max="16131" width="4.7109375" style="72" bestFit="1" customWidth="1"/>
    <col min="16132" max="16132" width="9.7109375" style="72" bestFit="1" customWidth="1"/>
    <col min="16133" max="16133" width="10" style="72" bestFit="1" customWidth="1"/>
    <col min="16134" max="16134" width="8.85546875" style="72" bestFit="1" customWidth="1"/>
    <col min="16135" max="16135" width="22.85546875" style="72" customWidth="1"/>
    <col min="16136" max="16136" width="59.7109375" style="72" bestFit="1" customWidth="1"/>
    <col min="16137" max="16137" width="57.85546875" style="72" bestFit="1" customWidth="1"/>
    <col min="16138" max="16138" width="35.28515625" style="72" bestFit="1" customWidth="1"/>
    <col min="16139" max="16139" width="28.140625" style="72" bestFit="1" customWidth="1"/>
    <col min="16140" max="16140" width="33.140625" style="72" bestFit="1" customWidth="1"/>
    <col min="16141" max="16141" width="26" style="72" bestFit="1" customWidth="1"/>
    <col min="16142" max="16142" width="19.140625" style="72" bestFit="1" customWidth="1"/>
    <col min="16143" max="16143" width="10.42578125" style="72" customWidth="1"/>
    <col min="16144" max="16144" width="11.85546875" style="72" customWidth="1"/>
    <col min="16145" max="16145" width="14.7109375" style="72" customWidth="1"/>
    <col min="16146" max="16146" width="9" style="72" bestFit="1" customWidth="1"/>
    <col min="16147" max="16384" width="9.140625" style="72"/>
  </cols>
  <sheetData>
    <row r="1" spans="1:19" x14ac:dyDescent="0.25">
      <c r="N1" s="91"/>
    </row>
    <row r="2" spans="1:19" ht="18.75" x14ac:dyDescent="0.3">
      <c r="A2" s="10" t="s">
        <v>1917</v>
      </c>
      <c r="N2" s="91"/>
    </row>
    <row r="3" spans="1:19" x14ac:dyDescent="0.25">
      <c r="A3" s="60"/>
      <c r="J3" s="596"/>
      <c r="K3" s="596"/>
      <c r="L3" s="596"/>
      <c r="M3" s="596"/>
      <c r="N3" s="596"/>
      <c r="O3" s="596"/>
      <c r="P3" s="596"/>
      <c r="Q3" s="596"/>
      <c r="R3" s="596"/>
    </row>
    <row r="4" spans="1:19" s="4" customFormat="1" ht="48.75" customHeight="1" x14ac:dyDescent="0.2">
      <c r="A4" s="583" t="s">
        <v>239</v>
      </c>
      <c r="B4" s="585" t="s">
        <v>1</v>
      </c>
      <c r="C4" s="585" t="s">
        <v>2</v>
      </c>
      <c r="D4" s="585" t="s">
        <v>3</v>
      </c>
      <c r="E4" s="587" t="s">
        <v>4</v>
      </c>
      <c r="F4" s="583" t="s">
        <v>5</v>
      </c>
      <c r="G4" s="583" t="s">
        <v>6</v>
      </c>
      <c r="H4" s="589" t="s">
        <v>7</v>
      </c>
      <c r="I4" s="589"/>
      <c r="J4" s="583" t="s">
        <v>8</v>
      </c>
      <c r="K4" s="598" t="s">
        <v>9</v>
      </c>
      <c r="L4" s="599"/>
      <c r="M4" s="597" t="s">
        <v>10</v>
      </c>
      <c r="N4" s="597"/>
      <c r="O4" s="597" t="s">
        <v>11</v>
      </c>
      <c r="P4" s="597"/>
      <c r="Q4" s="583" t="s">
        <v>12</v>
      </c>
      <c r="R4" s="585" t="s">
        <v>13</v>
      </c>
      <c r="S4" s="3"/>
    </row>
    <row r="5" spans="1:19" s="4" customFormat="1" ht="12.75" x14ac:dyDescent="0.2">
      <c r="A5" s="584"/>
      <c r="B5" s="586"/>
      <c r="C5" s="586"/>
      <c r="D5" s="586"/>
      <c r="E5" s="588"/>
      <c r="F5" s="584"/>
      <c r="G5" s="584"/>
      <c r="H5" s="64" t="s">
        <v>14</v>
      </c>
      <c r="I5" s="64" t="s">
        <v>15</v>
      </c>
      <c r="J5" s="584"/>
      <c r="K5" s="66">
        <v>2020</v>
      </c>
      <c r="L5" s="66">
        <v>2021</v>
      </c>
      <c r="M5" s="38">
        <v>2020</v>
      </c>
      <c r="N5" s="38">
        <v>2021</v>
      </c>
      <c r="O5" s="38">
        <v>2020</v>
      </c>
      <c r="P5" s="38">
        <v>2021</v>
      </c>
      <c r="Q5" s="584"/>
      <c r="R5" s="586"/>
      <c r="S5" s="3"/>
    </row>
    <row r="6" spans="1:19" s="4" customFormat="1" ht="12.75" x14ac:dyDescent="0.2">
      <c r="A6" s="63" t="s">
        <v>16</v>
      </c>
      <c r="B6" s="64" t="s">
        <v>17</v>
      </c>
      <c r="C6" s="64" t="s">
        <v>18</v>
      </c>
      <c r="D6" s="64" t="s">
        <v>19</v>
      </c>
      <c r="E6" s="65" t="s">
        <v>20</v>
      </c>
      <c r="F6" s="63" t="s">
        <v>21</v>
      </c>
      <c r="G6" s="63" t="s">
        <v>22</v>
      </c>
      <c r="H6" s="64" t="s">
        <v>23</v>
      </c>
      <c r="I6" s="64" t="s">
        <v>24</v>
      </c>
      <c r="J6" s="63" t="s">
        <v>25</v>
      </c>
      <c r="K6" s="66" t="s">
        <v>26</v>
      </c>
      <c r="L6" s="66" t="s">
        <v>27</v>
      </c>
      <c r="M6" s="62" t="s">
        <v>28</v>
      </c>
      <c r="N6" s="62" t="s">
        <v>29</v>
      </c>
      <c r="O6" s="62" t="s">
        <v>30</v>
      </c>
      <c r="P6" s="62" t="s">
        <v>31</v>
      </c>
      <c r="Q6" s="63" t="s">
        <v>32</v>
      </c>
      <c r="R6" s="64" t="s">
        <v>33</v>
      </c>
      <c r="S6" s="3"/>
    </row>
    <row r="7" spans="1:19" s="7" customFormat="1" ht="52.15" customHeight="1" x14ac:dyDescent="0.25">
      <c r="A7" s="558">
        <v>1</v>
      </c>
      <c r="B7" s="554" t="s">
        <v>261</v>
      </c>
      <c r="C7" s="600">
        <v>5</v>
      </c>
      <c r="D7" s="600">
        <v>4</v>
      </c>
      <c r="E7" s="592" t="s">
        <v>240</v>
      </c>
      <c r="F7" s="592" t="s">
        <v>241</v>
      </c>
      <c r="G7" s="552" t="s">
        <v>242</v>
      </c>
      <c r="H7" s="48" t="s">
        <v>243</v>
      </c>
      <c r="I7" s="49" t="s">
        <v>244</v>
      </c>
      <c r="J7" s="552" t="s">
        <v>245</v>
      </c>
      <c r="K7" s="594" t="s">
        <v>34</v>
      </c>
      <c r="L7" s="594" t="s">
        <v>38</v>
      </c>
      <c r="M7" s="590">
        <v>24000</v>
      </c>
      <c r="N7" s="594"/>
      <c r="O7" s="590">
        <v>24000</v>
      </c>
      <c r="P7" s="594" t="s">
        <v>38</v>
      </c>
      <c r="Q7" s="552" t="s">
        <v>246</v>
      </c>
      <c r="R7" s="552" t="s">
        <v>247</v>
      </c>
      <c r="S7" s="6"/>
    </row>
    <row r="8" spans="1:19" s="7" customFormat="1" ht="52.15" customHeight="1" x14ac:dyDescent="0.25">
      <c r="A8" s="559"/>
      <c r="B8" s="555"/>
      <c r="C8" s="601"/>
      <c r="D8" s="601"/>
      <c r="E8" s="593"/>
      <c r="F8" s="593"/>
      <c r="G8" s="553"/>
      <c r="H8" s="48" t="s">
        <v>248</v>
      </c>
      <c r="I8" s="49" t="s">
        <v>47</v>
      </c>
      <c r="J8" s="553"/>
      <c r="K8" s="595"/>
      <c r="L8" s="595"/>
      <c r="M8" s="591"/>
      <c r="N8" s="595"/>
      <c r="O8" s="591"/>
      <c r="P8" s="595"/>
      <c r="Q8" s="553"/>
      <c r="R8" s="553"/>
      <c r="S8" s="6"/>
    </row>
    <row r="9" spans="1:19" s="7" customFormat="1" ht="56.45" customHeight="1" x14ac:dyDescent="0.25">
      <c r="A9" s="558">
        <v>2</v>
      </c>
      <c r="B9" s="558">
        <v>6</v>
      </c>
      <c r="C9" s="558">
        <v>1</v>
      </c>
      <c r="D9" s="552">
        <v>13</v>
      </c>
      <c r="E9" s="592" t="s">
        <v>249</v>
      </c>
      <c r="F9" s="592" t="s">
        <v>250</v>
      </c>
      <c r="G9" s="552" t="s">
        <v>251</v>
      </c>
      <c r="H9" s="49" t="s">
        <v>252</v>
      </c>
      <c r="I9" s="92">
        <v>9</v>
      </c>
      <c r="J9" s="552" t="s">
        <v>253</v>
      </c>
      <c r="K9" s="594" t="s">
        <v>49</v>
      </c>
      <c r="L9" s="594" t="s">
        <v>38</v>
      </c>
      <c r="M9" s="590">
        <v>15000</v>
      </c>
      <c r="N9" s="594" t="s">
        <v>38</v>
      </c>
      <c r="O9" s="590">
        <v>15000</v>
      </c>
      <c r="P9" s="594" t="s">
        <v>38</v>
      </c>
      <c r="Q9" s="552" t="s">
        <v>246</v>
      </c>
      <c r="R9" s="552" t="s">
        <v>247</v>
      </c>
      <c r="S9" s="6"/>
    </row>
    <row r="10" spans="1:19" s="7" customFormat="1" ht="56.45" customHeight="1" x14ac:dyDescent="0.25">
      <c r="A10" s="559"/>
      <c r="B10" s="559"/>
      <c r="C10" s="559"/>
      <c r="D10" s="553"/>
      <c r="E10" s="593"/>
      <c r="F10" s="593"/>
      <c r="G10" s="553"/>
      <c r="H10" s="49" t="s">
        <v>254</v>
      </c>
      <c r="I10" s="92">
        <v>225</v>
      </c>
      <c r="J10" s="553"/>
      <c r="K10" s="595"/>
      <c r="L10" s="595"/>
      <c r="M10" s="591"/>
      <c r="N10" s="595"/>
      <c r="O10" s="591"/>
      <c r="P10" s="595"/>
      <c r="Q10" s="553"/>
      <c r="R10" s="553"/>
      <c r="S10" s="6"/>
    </row>
    <row r="11" spans="1:19" s="7" customFormat="1" ht="102" customHeight="1" x14ac:dyDescent="0.25">
      <c r="A11" s="552">
        <v>3</v>
      </c>
      <c r="B11" s="552">
        <v>6</v>
      </c>
      <c r="C11" s="552">
        <v>1</v>
      </c>
      <c r="D11" s="552">
        <v>6</v>
      </c>
      <c r="E11" s="552" t="s">
        <v>255</v>
      </c>
      <c r="F11" s="592" t="s">
        <v>1918</v>
      </c>
      <c r="G11" s="432" t="s">
        <v>61</v>
      </c>
      <c r="H11" s="432" t="s">
        <v>62</v>
      </c>
      <c r="I11" s="432">
        <v>1</v>
      </c>
      <c r="J11" s="552" t="s">
        <v>258</v>
      </c>
      <c r="K11" s="552" t="s">
        <v>34</v>
      </c>
      <c r="L11" s="552" t="s">
        <v>38</v>
      </c>
      <c r="M11" s="603">
        <v>99574</v>
      </c>
      <c r="N11" s="552" t="s">
        <v>38</v>
      </c>
      <c r="O11" s="603">
        <v>99574</v>
      </c>
      <c r="P11" s="552" t="s">
        <v>38</v>
      </c>
      <c r="Q11" s="552" t="s">
        <v>246</v>
      </c>
      <c r="R11" s="552" t="s">
        <v>247</v>
      </c>
      <c r="S11" s="6"/>
    </row>
    <row r="12" spans="1:19" s="7" customFormat="1" ht="102" customHeight="1" x14ac:dyDescent="0.25">
      <c r="A12" s="602"/>
      <c r="B12" s="602"/>
      <c r="C12" s="602"/>
      <c r="D12" s="602"/>
      <c r="E12" s="602"/>
      <c r="F12" s="608"/>
      <c r="G12" s="432" t="s">
        <v>256</v>
      </c>
      <c r="H12" s="432" t="s">
        <v>257</v>
      </c>
      <c r="I12" s="432">
        <v>2</v>
      </c>
      <c r="J12" s="602"/>
      <c r="K12" s="602"/>
      <c r="L12" s="602"/>
      <c r="M12" s="604"/>
      <c r="N12" s="602"/>
      <c r="O12" s="602"/>
      <c r="P12" s="602"/>
      <c r="Q12" s="602"/>
      <c r="R12" s="602"/>
      <c r="S12" s="6"/>
    </row>
    <row r="13" spans="1:19" s="39" customFormat="1" ht="43.9" customHeight="1" x14ac:dyDescent="0.2">
      <c r="A13" s="558">
        <v>4</v>
      </c>
      <c r="B13" s="605">
        <v>6</v>
      </c>
      <c r="C13" s="605">
        <v>1</v>
      </c>
      <c r="D13" s="605">
        <v>6</v>
      </c>
      <c r="E13" s="606" t="s">
        <v>315</v>
      </c>
      <c r="F13" s="592" t="s">
        <v>1919</v>
      </c>
      <c r="G13" s="605" t="s">
        <v>259</v>
      </c>
      <c r="H13" s="413" t="s">
        <v>53</v>
      </c>
      <c r="I13" s="413">
        <v>1</v>
      </c>
      <c r="J13" s="552" t="s">
        <v>1920</v>
      </c>
      <c r="K13" s="558" t="s">
        <v>34</v>
      </c>
      <c r="L13" s="558" t="s">
        <v>38</v>
      </c>
      <c r="M13" s="590">
        <v>4200</v>
      </c>
      <c r="N13" s="590" t="s">
        <v>38</v>
      </c>
      <c r="O13" s="590">
        <v>4200</v>
      </c>
      <c r="P13" s="590" t="s">
        <v>38</v>
      </c>
      <c r="Q13" s="552" t="s">
        <v>246</v>
      </c>
      <c r="R13" s="552" t="s">
        <v>247</v>
      </c>
    </row>
    <row r="14" spans="1:19" s="39" customFormat="1" ht="43.9" customHeight="1" x14ac:dyDescent="0.2">
      <c r="A14" s="559"/>
      <c r="B14" s="605"/>
      <c r="C14" s="605"/>
      <c r="D14" s="605"/>
      <c r="E14" s="607"/>
      <c r="F14" s="593"/>
      <c r="G14" s="605"/>
      <c r="H14" s="432" t="s">
        <v>54</v>
      </c>
      <c r="I14" s="413">
        <v>60</v>
      </c>
      <c r="J14" s="553"/>
      <c r="K14" s="559"/>
      <c r="L14" s="559"/>
      <c r="M14" s="591"/>
      <c r="N14" s="591"/>
      <c r="O14" s="591"/>
      <c r="P14" s="591"/>
      <c r="Q14" s="553"/>
      <c r="R14" s="553"/>
    </row>
    <row r="15" spans="1:19" ht="102" x14ac:dyDescent="0.25">
      <c r="A15" s="413">
        <v>5</v>
      </c>
      <c r="B15" s="413">
        <v>6</v>
      </c>
      <c r="C15" s="413">
        <v>1.3</v>
      </c>
      <c r="D15" s="413">
        <v>13</v>
      </c>
      <c r="E15" s="465" t="s">
        <v>262</v>
      </c>
      <c r="F15" s="466" t="s">
        <v>316</v>
      </c>
      <c r="G15" s="413" t="s">
        <v>263</v>
      </c>
      <c r="H15" s="432" t="s">
        <v>264</v>
      </c>
      <c r="I15" s="413">
        <v>6</v>
      </c>
      <c r="J15" s="432" t="s">
        <v>265</v>
      </c>
      <c r="K15" s="413" t="s">
        <v>39</v>
      </c>
      <c r="L15" s="413" t="s">
        <v>38</v>
      </c>
      <c r="M15" s="467">
        <v>110000</v>
      </c>
      <c r="N15" s="468" t="s">
        <v>38</v>
      </c>
      <c r="O15" s="468">
        <v>110000</v>
      </c>
      <c r="P15" s="468" t="s">
        <v>38</v>
      </c>
      <c r="Q15" s="432" t="s">
        <v>246</v>
      </c>
      <c r="R15" s="432" t="s">
        <v>247</v>
      </c>
    </row>
    <row r="16" spans="1:19" s="51" customFormat="1" ht="18" customHeight="1" x14ac:dyDescent="0.25">
      <c r="A16" s="93"/>
      <c r="B16" s="94"/>
      <c r="C16" s="94"/>
      <c r="D16" s="94"/>
      <c r="E16" s="94"/>
      <c r="F16" s="94"/>
      <c r="G16" s="94"/>
      <c r="H16" s="94"/>
      <c r="I16" s="94"/>
      <c r="J16" s="94"/>
      <c r="K16" s="94"/>
      <c r="L16" s="94"/>
      <c r="M16" s="94"/>
      <c r="N16" s="94"/>
      <c r="O16" s="94"/>
      <c r="P16" s="94"/>
      <c r="Q16" s="94"/>
      <c r="R16" s="94"/>
    </row>
    <row r="17" spans="1:18" s="51" customFormat="1" ht="15.75" customHeight="1" x14ac:dyDescent="0.25">
      <c r="A17" s="93"/>
      <c r="B17" s="94"/>
      <c r="C17" s="94"/>
      <c r="D17" s="94"/>
      <c r="E17" s="94"/>
      <c r="F17" s="94"/>
      <c r="G17" s="94"/>
      <c r="H17" s="94"/>
      <c r="I17" s="94"/>
      <c r="J17" s="94"/>
      <c r="K17" s="94"/>
      <c r="L17" s="94"/>
      <c r="M17" s="85"/>
      <c r="N17" s="561" t="s">
        <v>35</v>
      </c>
      <c r="O17" s="562"/>
      <c r="P17" s="94"/>
      <c r="Q17" s="94"/>
      <c r="R17" s="94"/>
    </row>
    <row r="18" spans="1:18" s="51" customFormat="1" ht="15" customHeight="1" x14ac:dyDescent="0.25">
      <c r="A18" s="93"/>
      <c r="B18" s="94"/>
      <c r="C18" s="94"/>
      <c r="D18" s="94"/>
      <c r="E18" s="94"/>
      <c r="F18" s="94"/>
      <c r="G18" s="94"/>
      <c r="H18" s="94"/>
      <c r="I18" s="94"/>
      <c r="J18" s="94"/>
      <c r="K18" s="94"/>
      <c r="L18" s="94"/>
      <c r="M18" s="86"/>
      <c r="N18" s="53" t="s">
        <v>36</v>
      </c>
      <c r="O18" s="53" t="s">
        <v>37</v>
      </c>
      <c r="P18" s="94"/>
      <c r="Q18" s="94"/>
      <c r="R18" s="94"/>
    </row>
    <row r="19" spans="1:18" x14ac:dyDescent="0.25">
      <c r="M19" s="86" t="s">
        <v>688</v>
      </c>
      <c r="N19" s="54">
        <v>5</v>
      </c>
      <c r="O19" s="16">
        <f>O7+O9+O11+O13+O15</f>
        <v>252774</v>
      </c>
    </row>
  </sheetData>
  <mergeCells count="79">
    <mergeCell ref="F13:F14"/>
    <mergeCell ref="G13:G14"/>
    <mergeCell ref="J13:J14"/>
    <mergeCell ref="K13:K14"/>
    <mergeCell ref="L13:L14"/>
    <mergeCell ref="F11:F12"/>
    <mergeCell ref="J11:J12"/>
    <mergeCell ref="K11:K12"/>
    <mergeCell ref="L11:L12"/>
    <mergeCell ref="A11:A12"/>
    <mergeCell ref="B11:B12"/>
    <mergeCell ref="C11:C12"/>
    <mergeCell ref="D11:D12"/>
    <mergeCell ref="E11:E12"/>
    <mergeCell ref="R9:R10"/>
    <mergeCell ref="M9:M10"/>
    <mergeCell ref="N9:N10"/>
    <mergeCell ref="O9:O10"/>
    <mergeCell ref="P9:P10"/>
    <mergeCell ref="Q9:Q10"/>
    <mergeCell ref="K9:K10"/>
    <mergeCell ref="L9:L10"/>
    <mergeCell ref="A9:A10"/>
    <mergeCell ref="B9:B10"/>
    <mergeCell ref="C9:C10"/>
    <mergeCell ref="D9:D10"/>
    <mergeCell ref="E9:E10"/>
    <mergeCell ref="F9:F10"/>
    <mergeCell ref="G9:G10"/>
    <mergeCell ref="J9:J10"/>
    <mergeCell ref="A13:A14"/>
    <mergeCell ref="B13:B14"/>
    <mergeCell ref="C13:C14"/>
    <mergeCell ref="D13:D14"/>
    <mergeCell ref="E13:E14"/>
    <mergeCell ref="R11:R12"/>
    <mergeCell ref="M11:M12"/>
    <mergeCell ref="O13:O14"/>
    <mergeCell ref="P13:P14"/>
    <mergeCell ref="Q13:Q14"/>
    <mergeCell ref="R13:R14"/>
    <mergeCell ref="M13:M14"/>
    <mergeCell ref="N13:N14"/>
    <mergeCell ref="N17:O17"/>
    <mergeCell ref="N11:N12"/>
    <mergeCell ref="O11:O12"/>
    <mergeCell ref="P11:P12"/>
    <mergeCell ref="Q11:Q12"/>
    <mergeCell ref="A7:A8"/>
    <mergeCell ref="B7:B8"/>
    <mergeCell ref="C7:C8"/>
    <mergeCell ref="D7:D8"/>
    <mergeCell ref="E7:E8"/>
    <mergeCell ref="P7:P8"/>
    <mergeCell ref="Q7:Q8"/>
    <mergeCell ref="J3:R3"/>
    <mergeCell ref="M4:N4"/>
    <mergeCell ref="O4:P4"/>
    <mergeCell ref="Q4:Q5"/>
    <mergeCell ref="R4:R5"/>
    <mergeCell ref="K7:K8"/>
    <mergeCell ref="L7:L8"/>
    <mergeCell ref="M7:M8"/>
    <mergeCell ref="R7:R8"/>
    <mergeCell ref="K4:L4"/>
    <mergeCell ref="J7:J8"/>
    <mergeCell ref="N7:N8"/>
    <mergeCell ref="F4:F5"/>
    <mergeCell ref="G4:G5"/>
    <mergeCell ref="H4:I4"/>
    <mergeCell ref="J4:J5"/>
    <mergeCell ref="O7:O8"/>
    <mergeCell ref="F7:F8"/>
    <mergeCell ref="G7:G8"/>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(KSOW)</vt:lpstr>
      <vt:lpstr>MRiRW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2020-12-20T13:14:06Z</cp:lastPrinted>
  <dcterms:created xsi:type="dcterms:W3CDTF">2020-01-15T10:30:37Z</dcterms:created>
  <dcterms:modified xsi:type="dcterms:W3CDTF">2020-12-29T15:33:15Z</dcterms:modified>
</cp:coreProperties>
</file>